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defaultThemeVersion="124226"/>
  <mc:AlternateContent xmlns:mc="http://schemas.openxmlformats.org/markup-compatibility/2006">
    <mc:Choice Requires="x15">
      <x15ac:absPath xmlns:x15ac="http://schemas.microsoft.com/office/spreadsheetml/2010/11/ac" url="C:\Users\hirtb\Documents\Activities\Clear Roads\Winter Data Survey 2019-2020\04 Deliverable Spreadsheet\"/>
    </mc:Choice>
  </mc:AlternateContent>
  <xr:revisionPtr revIDLastSave="0" documentId="13_ncr:1_{BC749200-3367-47A9-848C-C03DE971A9AC}" xr6:coauthVersionLast="45" xr6:coauthVersionMax="45" xr10:uidLastSave="{00000000-0000-0000-0000-000000000000}"/>
  <bookViews>
    <workbookView xWindow="28680" yWindow="-8835" windowWidth="16440" windowHeight="28590" tabRatio="908" xr2:uid="{00000000-000D-0000-FFFF-FFFF00000000}"/>
  </bookViews>
  <sheets>
    <sheet name="1. Overview and Interactive Map" sheetId="5" r:id="rId1"/>
    <sheet name="2. Collected Data" sheetId="7" r:id="rId2"/>
    <sheet name="3. Calculated Stats" sheetId="8" r:id="rId3"/>
    <sheet name="4. Average Values - Five Year" sheetId="23" r:id="rId4"/>
    <sheet name="5. Value Change from Last Year" sheetId="21" r:id="rId5"/>
    <sheet name="6. Reference - Winter Weather" sheetId="17" r:id="rId6"/>
    <sheet name="7. User-Generated Map" sheetId="14" r:id="rId7"/>
  </sheets>
  <definedNames>
    <definedName name="actReg" localSheetId="4">#REF!</definedName>
    <definedName name="actReg" localSheetId="5">#REF!</definedName>
    <definedName name="actReg" localSheetId="6">#REF!</definedName>
    <definedName name="actReg">#REF!</definedName>
    <definedName name="actRegCode" localSheetId="4">#REF!</definedName>
    <definedName name="actRegCode" localSheetId="5">#REF!</definedName>
    <definedName name="actRegCode" localSheetId="6">#REF!</definedName>
    <definedName name="actRegCode">#REF!</definedName>
    <definedName name="actRegValue" localSheetId="4">#REF!</definedName>
    <definedName name="actRegValue" localSheetId="5">#REF!</definedName>
    <definedName name="actRegValue" localSheetId="6">#REF!</definedName>
    <definedName name="actRegValue">#REF!</definedName>
    <definedName name="ccccc1">#REF!</definedName>
    <definedName name="class0" localSheetId="4">#REF!</definedName>
    <definedName name="class0" localSheetId="5">#REF!</definedName>
    <definedName name="class0" localSheetId="6">#REF!</definedName>
    <definedName name="class0">#REF!</definedName>
    <definedName name="class1" localSheetId="4">#REF!</definedName>
    <definedName name="class1" localSheetId="5">#REF!</definedName>
    <definedName name="class1" localSheetId="6">#REF!</definedName>
    <definedName name="class1">#REF!</definedName>
    <definedName name="class2" localSheetId="4">#REF!</definedName>
    <definedName name="class2" localSheetId="5">#REF!</definedName>
    <definedName name="class2" localSheetId="6">#REF!</definedName>
    <definedName name="class2">#REF!</definedName>
    <definedName name="class3" localSheetId="4">#REF!</definedName>
    <definedName name="class3" localSheetId="5">#REF!</definedName>
    <definedName name="class3" localSheetId="6">#REF!</definedName>
    <definedName name="class3">#REF!</definedName>
    <definedName name="class4" localSheetId="4">#REF!</definedName>
    <definedName name="class4" localSheetId="5">#REF!</definedName>
    <definedName name="class4" localSheetId="6">#REF!</definedName>
    <definedName name="class4">#REF!</definedName>
    <definedName name="class5" localSheetId="4">#REF!</definedName>
    <definedName name="class5" localSheetId="5">#REF!</definedName>
    <definedName name="class5" localSheetId="6">#REF!</definedName>
    <definedName name="class5">#REF!</definedName>
    <definedName name="cls0" localSheetId="4">#REF!</definedName>
    <definedName name="cls0" localSheetId="5">#REF!</definedName>
    <definedName name="cls0" localSheetId="6">#REF!</definedName>
    <definedName name="cls0">#REF!</definedName>
    <definedName name="clsa" localSheetId="4">#REF!</definedName>
    <definedName name="clsa" localSheetId="5">#REF!</definedName>
    <definedName name="clsa" localSheetId="6">#REF!</definedName>
    <definedName name="clsa">#REF!</definedName>
    <definedName name="clsValues" localSheetId="4">#REF!</definedName>
    <definedName name="clsValues" localSheetId="5">#REF!</definedName>
    <definedName name="clsValues" localSheetId="6">#REF!</definedName>
    <definedName name="clsValues">#REF!</definedName>
    <definedName name="Coventry_Enrollment" localSheetId="4">#REF!</definedName>
    <definedName name="Coventry_Enrollment" localSheetId="5">#REF!</definedName>
    <definedName name="Coventry_Enrollment" localSheetId="6">#REF!</definedName>
    <definedName name="Coventry_Enrollment">#REF!</definedName>
    <definedName name="Hawaii">"Freeform 40,Freeform 45,Freeform 43,Freeform 42,Freeform 41"</definedName>
    <definedName name="_xlnm.Print_Area" localSheetId="0">'1. Overview and Interactive Map'!$A$1:$S$38</definedName>
    <definedName name="_xlnm.Print_Area" localSheetId="6">'7. User-Generated Map'!$A$1:$S$40</definedName>
    <definedName name="regData" localSheetId="4">#REF!</definedName>
    <definedName name="regData" localSheetId="5">#REF!</definedName>
    <definedName name="regData" localSheetId="6">#REF!</definedName>
    <definedName name="regData">#REF!</definedName>
  </definedNames>
  <calcPr calcId="191029"/>
</workbook>
</file>

<file path=xl/calcChain.xml><?xml version="1.0" encoding="utf-8"?>
<calcChain xmlns="http://schemas.openxmlformats.org/spreadsheetml/2006/main">
  <c r="AD120" i="5" l="1"/>
  <c r="AD119" i="5"/>
  <c r="JM34" i="5"/>
  <c r="JM134" i="5" s="1"/>
  <c r="IQ34" i="5"/>
  <c r="IQ134" i="5" s="1"/>
  <c r="KF186" i="5"/>
  <c r="KE186" i="5"/>
  <c r="KD186" i="5"/>
  <c r="KC186" i="5"/>
  <c r="KB186" i="5"/>
  <c r="KA186" i="5"/>
  <c r="JZ186" i="5"/>
  <c r="JY186" i="5"/>
  <c r="JX186" i="5"/>
  <c r="JW186" i="5"/>
  <c r="JV186" i="5"/>
  <c r="JU186" i="5"/>
  <c r="JT186" i="5"/>
  <c r="JS186" i="5"/>
  <c r="JR186" i="5"/>
  <c r="JQ186" i="5"/>
  <c r="JP186" i="5"/>
  <c r="JO186" i="5"/>
  <c r="JN186" i="5"/>
  <c r="JM186" i="5"/>
  <c r="KF185" i="5"/>
  <c r="KE185" i="5"/>
  <c r="KD185" i="5"/>
  <c r="KC185" i="5"/>
  <c r="KB185" i="5"/>
  <c r="KA185" i="5"/>
  <c r="JZ185" i="5"/>
  <c r="JY185" i="5"/>
  <c r="JX185" i="5"/>
  <c r="JW185" i="5"/>
  <c r="JV185" i="5"/>
  <c r="JU185" i="5"/>
  <c r="JT185" i="5"/>
  <c r="JS185" i="5"/>
  <c r="JR185" i="5"/>
  <c r="JQ185" i="5"/>
  <c r="JP185" i="5"/>
  <c r="JO185" i="5"/>
  <c r="JN185" i="5"/>
  <c r="JM185" i="5"/>
  <c r="KF184" i="5"/>
  <c r="KE184" i="5"/>
  <c r="KD184" i="5"/>
  <c r="KC184" i="5"/>
  <c r="KB184" i="5"/>
  <c r="KA184" i="5"/>
  <c r="JZ184" i="5"/>
  <c r="JY184" i="5"/>
  <c r="JX184" i="5"/>
  <c r="JW184" i="5"/>
  <c r="JV184" i="5"/>
  <c r="JU184" i="5"/>
  <c r="JT184" i="5"/>
  <c r="JS184" i="5"/>
  <c r="JR184" i="5"/>
  <c r="JQ184" i="5"/>
  <c r="JP184" i="5"/>
  <c r="JO184" i="5"/>
  <c r="JN184" i="5"/>
  <c r="JM184" i="5"/>
  <c r="KF183" i="5"/>
  <c r="KE183" i="5"/>
  <c r="KD183" i="5"/>
  <c r="KC183" i="5"/>
  <c r="KB183" i="5"/>
  <c r="KA183" i="5"/>
  <c r="JZ183" i="5"/>
  <c r="JY183" i="5"/>
  <c r="JX183" i="5"/>
  <c r="JW183" i="5"/>
  <c r="JV183" i="5"/>
  <c r="JU183" i="5"/>
  <c r="JT183" i="5"/>
  <c r="JS183" i="5"/>
  <c r="JR183" i="5"/>
  <c r="JQ183" i="5"/>
  <c r="JP183" i="5"/>
  <c r="JO183" i="5"/>
  <c r="JN183" i="5"/>
  <c r="JM183" i="5"/>
  <c r="KF182" i="5"/>
  <c r="KE182" i="5"/>
  <c r="KD182" i="5"/>
  <c r="KC182" i="5"/>
  <c r="KB182" i="5"/>
  <c r="KA182" i="5"/>
  <c r="JZ182" i="5"/>
  <c r="JY182" i="5"/>
  <c r="JX182" i="5"/>
  <c r="JW182" i="5"/>
  <c r="JV182" i="5"/>
  <c r="JU182" i="5"/>
  <c r="JT182" i="5"/>
  <c r="JS182" i="5"/>
  <c r="JR182" i="5"/>
  <c r="JQ182" i="5"/>
  <c r="JP182" i="5"/>
  <c r="JO182" i="5"/>
  <c r="JN182" i="5"/>
  <c r="JM182" i="5"/>
  <c r="KF181" i="5"/>
  <c r="KE181" i="5"/>
  <c r="KD181" i="5"/>
  <c r="KC181" i="5"/>
  <c r="KB181" i="5"/>
  <c r="KA181" i="5"/>
  <c r="JZ181" i="5"/>
  <c r="JY181" i="5"/>
  <c r="JX181" i="5"/>
  <c r="JW181" i="5"/>
  <c r="JV181" i="5"/>
  <c r="JU181" i="5"/>
  <c r="JT181" i="5"/>
  <c r="JS181" i="5"/>
  <c r="JR181" i="5"/>
  <c r="JQ181" i="5"/>
  <c r="JP181" i="5"/>
  <c r="JO181" i="5"/>
  <c r="JN181" i="5"/>
  <c r="JM181" i="5"/>
  <c r="KF180" i="5"/>
  <c r="KE180" i="5"/>
  <c r="KD180" i="5"/>
  <c r="KC180" i="5"/>
  <c r="KB180" i="5"/>
  <c r="KA180" i="5"/>
  <c r="JZ180" i="5"/>
  <c r="JY180" i="5"/>
  <c r="JX180" i="5"/>
  <c r="JW180" i="5"/>
  <c r="JV180" i="5"/>
  <c r="JU180" i="5"/>
  <c r="JT180" i="5"/>
  <c r="JS180" i="5"/>
  <c r="JR180" i="5"/>
  <c r="JQ180" i="5"/>
  <c r="JP180" i="5"/>
  <c r="JO180" i="5"/>
  <c r="JN180" i="5"/>
  <c r="JM180" i="5"/>
  <c r="KF179" i="5"/>
  <c r="KE179" i="5"/>
  <c r="KD179" i="5"/>
  <c r="KC179" i="5"/>
  <c r="KB179" i="5"/>
  <c r="KA179" i="5"/>
  <c r="JZ179" i="5"/>
  <c r="JY179" i="5"/>
  <c r="JX179" i="5"/>
  <c r="JW179" i="5"/>
  <c r="JV179" i="5"/>
  <c r="JU179" i="5"/>
  <c r="JT179" i="5"/>
  <c r="JS179" i="5"/>
  <c r="JR179" i="5"/>
  <c r="JQ179" i="5"/>
  <c r="JP179" i="5"/>
  <c r="JO179" i="5"/>
  <c r="JN179" i="5"/>
  <c r="JM179" i="5"/>
  <c r="KF178" i="5"/>
  <c r="KE178" i="5"/>
  <c r="KD178" i="5"/>
  <c r="KC178" i="5"/>
  <c r="KB178" i="5"/>
  <c r="KA178" i="5"/>
  <c r="JZ178" i="5"/>
  <c r="JY178" i="5"/>
  <c r="JX178" i="5"/>
  <c r="JW178" i="5"/>
  <c r="JV178" i="5"/>
  <c r="JU178" i="5"/>
  <c r="JT178" i="5"/>
  <c r="JS178" i="5"/>
  <c r="JR178" i="5"/>
  <c r="JQ178" i="5"/>
  <c r="JP178" i="5"/>
  <c r="JO178" i="5"/>
  <c r="JN178" i="5"/>
  <c r="JM178" i="5"/>
  <c r="KF177" i="5"/>
  <c r="KE177" i="5"/>
  <c r="KD177" i="5"/>
  <c r="KC177" i="5"/>
  <c r="KB177" i="5"/>
  <c r="KA177" i="5"/>
  <c r="JZ177" i="5"/>
  <c r="JY177" i="5"/>
  <c r="JX177" i="5"/>
  <c r="JW177" i="5"/>
  <c r="JV177" i="5"/>
  <c r="JU177" i="5"/>
  <c r="JT177" i="5"/>
  <c r="JS177" i="5"/>
  <c r="JR177" i="5"/>
  <c r="JQ177" i="5"/>
  <c r="JP177" i="5"/>
  <c r="JO177" i="5"/>
  <c r="JN177" i="5"/>
  <c r="JM177" i="5"/>
  <c r="KF176" i="5"/>
  <c r="KE176" i="5"/>
  <c r="KD176" i="5"/>
  <c r="KC176" i="5"/>
  <c r="KB176" i="5"/>
  <c r="KA176" i="5"/>
  <c r="JZ176" i="5"/>
  <c r="JY176" i="5"/>
  <c r="JX176" i="5"/>
  <c r="JW176" i="5"/>
  <c r="JV176" i="5"/>
  <c r="JU176" i="5"/>
  <c r="JT176" i="5"/>
  <c r="JS176" i="5"/>
  <c r="JR176" i="5"/>
  <c r="JQ176" i="5"/>
  <c r="JP176" i="5"/>
  <c r="JO176" i="5"/>
  <c r="JN176" i="5"/>
  <c r="JM176" i="5"/>
  <c r="KF175" i="5"/>
  <c r="KE175" i="5"/>
  <c r="KD175" i="5"/>
  <c r="KC175" i="5"/>
  <c r="KB175" i="5"/>
  <c r="KA175" i="5"/>
  <c r="JZ175" i="5"/>
  <c r="JY175" i="5"/>
  <c r="JX175" i="5"/>
  <c r="JW175" i="5"/>
  <c r="JV175" i="5"/>
  <c r="JU175" i="5"/>
  <c r="JT175" i="5"/>
  <c r="JS175" i="5"/>
  <c r="JR175" i="5"/>
  <c r="JQ175" i="5"/>
  <c r="JP175" i="5"/>
  <c r="JO175" i="5"/>
  <c r="JN175" i="5"/>
  <c r="JM175" i="5"/>
  <c r="KF174" i="5"/>
  <c r="KE174" i="5"/>
  <c r="KD174" i="5"/>
  <c r="KC174" i="5"/>
  <c r="KB174" i="5"/>
  <c r="KA174" i="5"/>
  <c r="JZ174" i="5"/>
  <c r="JY174" i="5"/>
  <c r="JX174" i="5"/>
  <c r="JW174" i="5"/>
  <c r="JV174" i="5"/>
  <c r="JU174" i="5"/>
  <c r="JT174" i="5"/>
  <c r="JS174" i="5"/>
  <c r="JR174" i="5"/>
  <c r="JQ174" i="5"/>
  <c r="JP174" i="5"/>
  <c r="JO174" i="5"/>
  <c r="JN174" i="5"/>
  <c r="JM174" i="5"/>
  <c r="KF173" i="5"/>
  <c r="KE173" i="5"/>
  <c r="KD173" i="5"/>
  <c r="KC173" i="5"/>
  <c r="KB173" i="5"/>
  <c r="KA173" i="5"/>
  <c r="JZ173" i="5"/>
  <c r="JY173" i="5"/>
  <c r="JX173" i="5"/>
  <c r="JW173" i="5"/>
  <c r="JV173" i="5"/>
  <c r="JU173" i="5"/>
  <c r="JT173" i="5"/>
  <c r="JS173" i="5"/>
  <c r="JR173" i="5"/>
  <c r="JQ173" i="5"/>
  <c r="JP173" i="5"/>
  <c r="JO173" i="5"/>
  <c r="JN173" i="5"/>
  <c r="JM173" i="5"/>
  <c r="KF172" i="5"/>
  <c r="KE172" i="5"/>
  <c r="KD172" i="5"/>
  <c r="KC172" i="5"/>
  <c r="KB172" i="5"/>
  <c r="KA172" i="5"/>
  <c r="JZ172" i="5"/>
  <c r="JY172" i="5"/>
  <c r="JX172" i="5"/>
  <c r="JW172" i="5"/>
  <c r="JV172" i="5"/>
  <c r="JU172" i="5"/>
  <c r="JT172" i="5"/>
  <c r="JS172" i="5"/>
  <c r="JR172" i="5"/>
  <c r="JQ172" i="5"/>
  <c r="JP172" i="5"/>
  <c r="JO172" i="5"/>
  <c r="JN172" i="5"/>
  <c r="JM172" i="5"/>
  <c r="KF171" i="5"/>
  <c r="KE171" i="5"/>
  <c r="KD171" i="5"/>
  <c r="KC171" i="5"/>
  <c r="KB171" i="5"/>
  <c r="KA171" i="5"/>
  <c r="JZ171" i="5"/>
  <c r="JY171" i="5"/>
  <c r="JX171" i="5"/>
  <c r="JW171" i="5"/>
  <c r="JV171" i="5"/>
  <c r="JU171" i="5"/>
  <c r="JT171" i="5"/>
  <c r="JS171" i="5"/>
  <c r="JR171" i="5"/>
  <c r="JQ171" i="5"/>
  <c r="JP171" i="5"/>
  <c r="JO171" i="5"/>
  <c r="JN171" i="5"/>
  <c r="JM171" i="5"/>
  <c r="KF170" i="5"/>
  <c r="KE170" i="5"/>
  <c r="KD170" i="5"/>
  <c r="KC170" i="5"/>
  <c r="KB170" i="5"/>
  <c r="KA170" i="5"/>
  <c r="JZ170" i="5"/>
  <c r="JY170" i="5"/>
  <c r="JX170" i="5"/>
  <c r="JW170" i="5"/>
  <c r="JV170" i="5"/>
  <c r="JU170" i="5"/>
  <c r="JT170" i="5"/>
  <c r="JS170" i="5"/>
  <c r="JR170" i="5"/>
  <c r="JQ170" i="5"/>
  <c r="JP170" i="5"/>
  <c r="JO170" i="5"/>
  <c r="JN170" i="5"/>
  <c r="JM170" i="5"/>
  <c r="KF169" i="5"/>
  <c r="KE169" i="5"/>
  <c r="KD169" i="5"/>
  <c r="KC169" i="5"/>
  <c r="KB169" i="5"/>
  <c r="KA169" i="5"/>
  <c r="JZ169" i="5"/>
  <c r="JY169" i="5"/>
  <c r="JX169" i="5"/>
  <c r="JW169" i="5"/>
  <c r="JV169" i="5"/>
  <c r="JU169" i="5"/>
  <c r="JT169" i="5"/>
  <c r="JS169" i="5"/>
  <c r="JR169" i="5"/>
  <c r="JQ169" i="5"/>
  <c r="JP169" i="5"/>
  <c r="JO169" i="5"/>
  <c r="JN169" i="5"/>
  <c r="JM169" i="5"/>
  <c r="KF168" i="5"/>
  <c r="KE168" i="5"/>
  <c r="KD168" i="5"/>
  <c r="KC168" i="5"/>
  <c r="KB168" i="5"/>
  <c r="KA168" i="5"/>
  <c r="JZ168" i="5"/>
  <c r="JY168" i="5"/>
  <c r="JX168" i="5"/>
  <c r="JW168" i="5"/>
  <c r="JV168" i="5"/>
  <c r="JU168" i="5"/>
  <c r="JT168" i="5"/>
  <c r="JS168" i="5"/>
  <c r="JR168" i="5"/>
  <c r="JQ168" i="5"/>
  <c r="JP168" i="5"/>
  <c r="JO168" i="5"/>
  <c r="JN168" i="5"/>
  <c r="JM168" i="5"/>
  <c r="KF167" i="5"/>
  <c r="KE167" i="5"/>
  <c r="KD167" i="5"/>
  <c r="KC167" i="5"/>
  <c r="KB167" i="5"/>
  <c r="KA167" i="5"/>
  <c r="JZ167" i="5"/>
  <c r="JY167" i="5"/>
  <c r="JX167" i="5"/>
  <c r="JW167" i="5"/>
  <c r="JV167" i="5"/>
  <c r="JU167" i="5"/>
  <c r="JT167" i="5"/>
  <c r="JS167" i="5"/>
  <c r="JR167" i="5"/>
  <c r="JQ167" i="5"/>
  <c r="JP167" i="5"/>
  <c r="JO167" i="5"/>
  <c r="JN167" i="5"/>
  <c r="JM167" i="5"/>
  <c r="KF166" i="5"/>
  <c r="KE166" i="5"/>
  <c r="KD166" i="5"/>
  <c r="KC166" i="5"/>
  <c r="KB166" i="5"/>
  <c r="KA166" i="5"/>
  <c r="JZ166" i="5"/>
  <c r="JY166" i="5"/>
  <c r="JX166" i="5"/>
  <c r="JW166" i="5"/>
  <c r="JV166" i="5"/>
  <c r="JU166" i="5"/>
  <c r="JT166" i="5"/>
  <c r="JS166" i="5"/>
  <c r="JR166" i="5"/>
  <c r="JQ166" i="5"/>
  <c r="JP166" i="5"/>
  <c r="JO166" i="5"/>
  <c r="JN166" i="5"/>
  <c r="JM166" i="5"/>
  <c r="KF165" i="5"/>
  <c r="KE165" i="5"/>
  <c r="KD165" i="5"/>
  <c r="KC165" i="5"/>
  <c r="KB165" i="5"/>
  <c r="KA165" i="5"/>
  <c r="JZ165" i="5"/>
  <c r="JY165" i="5"/>
  <c r="JX165" i="5"/>
  <c r="JW165" i="5"/>
  <c r="JV165" i="5"/>
  <c r="JU165" i="5"/>
  <c r="JT165" i="5"/>
  <c r="JS165" i="5"/>
  <c r="JR165" i="5"/>
  <c r="JQ165" i="5"/>
  <c r="JP165" i="5"/>
  <c r="JO165" i="5"/>
  <c r="JN165" i="5"/>
  <c r="JM165" i="5"/>
  <c r="KF164" i="5"/>
  <c r="KE164" i="5"/>
  <c r="KD164" i="5"/>
  <c r="KC164" i="5"/>
  <c r="KB164" i="5"/>
  <c r="KA164" i="5"/>
  <c r="JZ164" i="5"/>
  <c r="JY164" i="5"/>
  <c r="JX164" i="5"/>
  <c r="JW164" i="5"/>
  <c r="JV164" i="5"/>
  <c r="JU164" i="5"/>
  <c r="JT164" i="5"/>
  <c r="JS164" i="5"/>
  <c r="JR164" i="5"/>
  <c r="JQ164" i="5"/>
  <c r="JP164" i="5"/>
  <c r="JO164" i="5"/>
  <c r="JN164" i="5"/>
  <c r="JM164" i="5"/>
  <c r="KF163" i="5"/>
  <c r="KE163" i="5"/>
  <c r="KD163" i="5"/>
  <c r="KC163" i="5"/>
  <c r="KB163" i="5"/>
  <c r="KA163" i="5"/>
  <c r="JZ163" i="5"/>
  <c r="JY163" i="5"/>
  <c r="JX163" i="5"/>
  <c r="JW163" i="5"/>
  <c r="JV163" i="5"/>
  <c r="JU163" i="5"/>
  <c r="JT163" i="5"/>
  <c r="JS163" i="5"/>
  <c r="JR163" i="5"/>
  <c r="JQ163" i="5"/>
  <c r="JP163" i="5"/>
  <c r="JO163" i="5"/>
  <c r="JN163" i="5"/>
  <c r="JM163" i="5"/>
  <c r="KF162" i="5"/>
  <c r="KE162" i="5"/>
  <c r="KD162" i="5"/>
  <c r="KC162" i="5"/>
  <c r="KB162" i="5"/>
  <c r="KA162" i="5"/>
  <c r="JZ162" i="5"/>
  <c r="JY162" i="5"/>
  <c r="JX162" i="5"/>
  <c r="JW162" i="5"/>
  <c r="JV162" i="5"/>
  <c r="JU162" i="5"/>
  <c r="JT162" i="5"/>
  <c r="JS162" i="5"/>
  <c r="JR162" i="5"/>
  <c r="JQ162" i="5"/>
  <c r="JP162" i="5"/>
  <c r="JO162" i="5"/>
  <c r="JN162" i="5"/>
  <c r="JM162" i="5"/>
  <c r="KF161" i="5"/>
  <c r="KE161" i="5"/>
  <c r="KD161" i="5"/>
  <c r="KC161" i="5"/>
  <c r="KB161" i="5"/>
  <c r="KA161" i="5"/>
  <c r="JZ161" i="5"/>
  <c r="JY161" i="5"/>
  <c r="JX161" i="5"/>
  <c r="JW161" i="5"/>
  <c r="JV161" i="5"/>
  <c r="JU161" i="5"/>
  <c r="JT161" i="5"/>
  <c r="JS161" i="5"/>
  <c r="JR161" i="5"/>
  <c r="JQ161" i="5"/>
  <c r="JP161" i="5"/>
  <c r="JO161" i="5"/>
  <c r="JN161" i="5"/>
  <c r="JM161" i="5"/>
  <c r="KF160" i="5"/>
  <c r="KE160" i="5"/>
  <c r="KD160" i="5"/>
  <c r="KC160" i="5"/>
  <c r="KB160" i="5"/>
  <c r="KA160" i="5"/>
  <c r="JZ160" i="5"/>
  <c r="JY160" i="5"/>
  <c r="JX160" i="5"/>
  <c r="JW160" i="5"/>
  <c r="JV160" i="5"/>
  <c r="JU160" i="5"/>
  <c r="JT160" i="5"/>
  <c r="JS160" i="5"/>
  <c r="JR160" i="5"/>
  <c r="JQ160" i="5"/>
  <c r="JP160" i="5"/>
  <c r="JO160" i="5"/>
  <c r="JN160" i="5"/>
  <c r="JM160" i="5"/>
  <c r="KF159" i="5"/>
  <c r="KE159" i="5"/>
  <c r="KD159" i="5"/>
  <c r="KC159" i="5"/>
  <c r="KB159" i="5"/>
  <c r="KA159" i="5"/>
  <c r="JZ159" i="5"/>
  <c r="JY159" i="5"/>
  <c r="JX159" i="5"/>
  <c r="JW159" i="5"/>
  <c r="JV159" i="5"/>
  <c r="JU159" i="5"/>
  <c r="JT159" i="5"/>
  <c r="JS159" i="5"/>
  <c r="JR159" i="5"/>
  <c r="JQ159" i="5"/>
  <c r="JP159" i="5"/>
  <c r="JO159" i="5"/>
  <c r="JN159" i="5"/>
  <c r="JM159" i="5"/>
  <c r="KF158" i="5"/>
  <c r="KE158" i="5"/>
  <c r="KD158" i="5"/>
  <c r="KC158" i="5"/>
  <c r="KB158" i="5"/>
  <c r="KA158" i="5"/>
  <c r="JZ158" i="5"/>
  <c r="JY158" i="5"/>
  <c r="JX158" i="5"/>
  <c r="JW158" i="5"/>
  <c r="JV158" i="5"/>
  <c r="JU158" i="5"/>
  <c r="JT158" i="5"/>
  <c r="JS158" i="5"/>
  <c r="JR158" i="5"/>
  <c r="JQ158" i="5"/>
  <c r="JP158" i="5"/>
  <c r="JO158" i="5"/>
  <c r="JN158" i="5"/>
  <c r="JM158" i="5"/>
  <c r="KF157" i="5"/>
  <c r="KE157" i="5"/>
  <c r="KD157" i="5"/>
  <c r="KC157" i="5"/>
  <c r="KB157" i="5"/>
  <c r="KA157" i="5"/>
  <c r="JZ157" i="5"/>
  <c r="JY157" i="5"/>
  <c r="JX157" i="5"/>
  <c r="JW157" i="5"/>
  <c r="JV157" i="5"/>
  <c r="JU157" i="5"/>
  <c r="JT157" i="5"/>
  <c r="JS157" i="5"/>
  <c r="JR157" i="5"/>
  <c r="JQ157" i="5"/>
  <c r="JP157" i="5"/>
  <c r="JO157" i="5"/>
  <c r="JN157" i="5"/>
  <c r="JM157" i="5"/>
  <c r="KF156" i="5"/>
  <c r="KE156" i="5"/>
  <c r="KD156" i="5"/>
  <c r="KC156" i="5"/>
  <c r="KB156" i="5"/>
  <c r="KA156" i="5"/>
  <c r="JZ156" i="5"/>
  <c r="JY156" i="5"/>
  <c r="JX156" i="5"/>
  <c r="JW156" i="5"/>
  <c r="JV156" i="5"/>
  <c r="JU156" i="5"/>
  <c r="JT156" i="5"/>
  <c r="JS156" i="5"/>
  <c r="JR156" i="5"/>
  <c r="JQ156" i="5"/>
  <c r="JP156" i="5"/>
  <c r="JO156" i="5"/>
  <c r="JN156" i="5"/>
  <c r="JM156" i="5"/>
  <c r="KF155" i="5"/>
  <c r="KE155" i="5"/>
  <c r="KD155" i="5"/>
  <c r="KC155" i="5"/>
  <c r="KB155" i="5"/>
  <c r="KA155" i="5"/>
  <c r="JZ155" i="5"/>
  <c r="JY155" i="5"/>
  <c r="JX155" i="5"/>
  <c r="JW155" i="5"/>
  <c r="JV155" i="5"/>
  <c r="JU155" i="5"/>
  <c r="JT155" i="5"/>
  <c r="JS155" i="5"/>
  <c r="JR155" i="5"/>
  <c r="JQ155" i="5"/>
  <c r="JP155" i="5"/>
  <c r="JO155" i="5"/>
  <c r="JN155" i="5"/>
  <c r="JM155" i="5"/>
  <c r="KF154" i="5"/>
  <c r="KE154" i="5"/>
  <c r="KD154" i="5"/>
  <c r="KC154" i="5"/>
  <c r="KB154" i="5"/>
  <c r="KA154" i="5"/>
  <c r="JZ154" i="5"/>
  <c r="JY154" i="5"/>
  <c r="JX154" i="5"/>
  <c r="JW154" i="5"/>
  <c r="JV154" i="5"/>
  <c r="JU154" i="5"/>
  <c r="JT154" i="5"/>
  <c r="JS154" i="5"/>
  <c r="JR154" i="5"/>
  <c r="JQ154" i="5"/>
  <c r="JP154" i="5"/>
  <c r="JO154" i="5"/>
  <c r="JN154" i="5"/>
  <c r="JM154" i="5"/>
  <c r="KF153" i="5"/>
  <c r="KE153" i="5"/>
  <c r="KD153" i="5"/>
  <c r="KC153" i="5"/>
  <c r="KB153" i="5"/>
  <c r="KA153" i="5"/>
  <c r="JZ153" i="5"/>
  <c r="JY153" i="5"/>
  <c r="JX153" i="5"/>
  <c r="JW153" i="5"/>
  <c r="JV153" i="5"/>
  <c r="JU153" i="5"/>
  <c r="JT153" i="5"/>
  <c r="JS153" i="5"/>
  <c r="JR153" i="5"/>
  <c r="JQ153" i="5"/>
  <c r="JP153" i="5"/>
  <c r="JO153" i="5"/>
  <c r="JN153" i="5"/>
  <c r="JM153" i="5"/>
  <c r="KF152" i="5"/>
  <c r="KE152" i="5"/>
  <c r="KD152" i="5"/>
  <c r="KC152" i="5"/>
  <c r="KB152" i="5"/>
  <c r="KA152" i="5"/>
  <c r="JZ152" i="5"/>
  <c r="JY152" i="5"/>
  <c r="JX152" i="5"/>
  <c r="JW152" i="5"/>
  <c r="JV152" i="5"/>
  <c r="JU152" i="5"/>
  <c r="JT152" i="5"/>
  <c r="JS152" i="5"/>
  <c r="JR152" i="5"/>
  <c r="JQ152" i="5"/>
  <c r="JP152" i="5"/>
  <c r="JO152" i="5"/>
  <c r="JN152" i="5"/>
  <c r="JM152" i="5"/>
  <c r="KF151" i="5"/>
  <c r="KE151" i="5"/>
  <c r="KD151" i="5"/>
  <c r="KC151" i="5"/>
  <c r="KB151" i="5"/>
  <c r="KA151" i="5"/>
  <c r="JZ151" i="5"/>
  <c r="JY151" i="5"/>
  <c r="JX151" i="5"/>
  <c r="JW151" i="5"/>
  <c r="JV151" i="5"/>
  <c r="JU151" i="5"/>
  <c r="JT151" i="5"/>
  <c r="JS151" i="5"/>
  <c r="JR151" i="5"/>
  <c r="JQ151" i="5"/>
  <c r="JP151" i="5"/>
  <c r="JO151" i="5"/>
  <c r="JN151" i="5"/>
  <c r="JM151" i="5"/>
  <c r="KF150" i="5"/>
  <c r="KE150" i="5"/>
  <c r="KD150" i="5"/>
  <c r="KC150" i="5"/>
  <c r="KB150" i="5"/>
  <c r="KA150" i="5"/>
  <c r="JZ150" i="5"/>
  <c r="JY150" i="5"/>
  <c r="JX150" i="5"/>
  <c r="JW150" i="5"/>
  <c r="JV150" i="5"/>
  <c r="JU150" i="5"/>
  <c r="JT150" i="5"/>
  <c r="JS150" i="5"/>
  <c r="JR150" i="5"/>
  <c r="JQ150" i="5"/>
  <c r="JP150" i="5"/>
  <c r="JO150" i="5"/>
  <c r="JN150" i="5"/>
  <c r="JM150" i="5"/>
  <c r="KF149" i="5"/>
  <c r="KE149" i="5"/>
  <c r="KD149" i="5"/>
  <c r="KC149" i="5"/>
  <c r="KB149" i="5"/>
  <c r="KA149" i="5"/>
  <c r="JZ149" i="5"/>
  <c r="JY149" i="5"/>
  <c r="JX149" i="5"/>
  <c r="JW149" i="5"/>
  <c r="JV149" i="5"/>
  <c r="JU149" i="5"/>
  <c r="JT149" i="5"/>
  <c r="JS149" i="5"/>
  <c r="JR149" i="5"/>
  <c r="JQ149" i="5"/>
  <c r="JP149" i="5"/>
  <c r="JO149" i="5"/>
  <c r="JN149" i="5"/>
  <c r="JM149" i="5"/>
  <c r="KF148" i="5"/>
  <c r="KE148" i="5"/>
  <c r="KD148" i="5"/>
  <c r="KC148" i="5"/>
  <c r="KB148" i="5"/>
  <c r="KA148" i="5"/>
  <c r="JZ148" i="5"/>
  <c r="JY148" i="5"/>
  <c r="JX148" i="5"/>
  <c r="JW148" i="5"/>
  <c r="JV148" i="5"/>
  <c r="JU148" i="5"/>
  <c r="JT148" i="5"/>
  <c r="JS148" i="5"/>
  <c r="JR148" i="5"/>
  <c r="JQ148" i="5"/>
  <c r="JP148" i="5"/>
  <c r="JO148" i="5"/>
  <c r="JN148" i="5"/>
  <c r="JM148" i="5"/>
  <c r="KF147" i="5"/>
  <c r="KE147" i="5"/>
  <c r="KD147" i="5"/>
  <c r="KC147" i="5"/>
  <c r="KB147" i="5"/>
  <c r="KA147" i="5"/>
  <c r="JZ147" i="5"/>
  <c r="JY147" i="5"/>
  <c r="JX147" i="5"/>
  <c r="JW147" i="5"/>
  <c r="JV147" i="5"/>
  <c r="JU147" i="5"/>
  <c r="JT147" i="5"/>
  <c r="JS147" i="5"/>
  <c r="JR147" i="5"/>
  <c r="JQ147" i="5"/>
  <c r="JP147" i="5"/>
  <c r="JO147" i="5"/>
  <c r="JN147" i="5"/>
  <c r="JM147" i="5"/>
  <c r="KF146" i="5"/>
  <c r="KE146" i="5"/>
  <c r="KD146" i="5"/>
  <c r="KC146" i="5"/>
  <c r="KB146" i="5"/>
  <c r="KA146" i="5"/>
  <c r="JZ146" i="5"/>
  <c r="JY146" i="5"/>
  <c r="JX146" i="5"/>
  <c r="JW146" i="5"/>
  <c r="JV146" i="5"/>
  <c r="JU146" i="5"/>
  <c r="JT146" i="5"/>
  <c r="JS146" i="5"/>
  <c r="JR146" i="5"/>
  <c r="JQ146" i="5"/>
  <c r="JP146" i="5"/>
  <c r="JO146" i="5"/>
  <c r="JN146" i="5"/>
  <c r="JM146" i="5"/>
  <c r="KF145" i="5"/>
  <c r="KE145" i="5"/>
  <c r="KD145" i="5"/>
  <c r="KC145" i="5"/>
  <c r="KB145" i="5"/>
  <c r="KA145" i="5"/>
  <c r="JZ145" i="5"/>
  <c r="JY145" i="5"/>
  <c r="JX145" i="5"/>
  <c r="JW145" i="5"/>
  <c r="JV145" i="5"/>
  <c r="JU145" i="5"/>
  <c r="JT145" i="5"/>
  <c r="JS145" i="5"/>
  <c r="JR145" i="5"/>
  <c r="JQ145" i="5"/>
  <c r="JP145" i="5"/>
  <c r="JO145" i="5"/>
  <c r="JN145" i="5"/>
  <c r="JM145" i="5"/>
  <c r="KF144" i="5"/>
  <c r="KE144" i="5"/>
  <c r="KD144" i="5"/>
  <c r="KC144" i="5"/>
  <c r="KB144" i="5"/>
  <c r="KA144" i="5"/>
  <c r="JZ144" i="5"/>
  <c r="JY144" i="5"/>
  <c r="JX144" i="5"/>
  <c r="JW144" i="5"/>
  <c r="JV144" i="5"/>
  <c r="JU144" i="5"/>
  <c r="JT144" i="5"/>
  <c r="JS144" i="5"/>
  <c r="JR144" i="5"/>
  <c r="JQ144" i="5"/>
  <c r="JP144" i="5"/>
  <c r="JO144" i="5"/>
  <c r="JN144" i="5"/>
  <c r="JM144" i="5"/>
  <c r="KF143" i="5"/>
  <c r="KE143" i="5"/>
  <c r="KD143" i="5"/>
  <c r="KC143" i="5"/>
  <c r="KB143" i="5"/>
  <c r="KA143" i="5"/>
  <c r="JZ143" i="5"/>
  <c r="JY143" i="5"/>
  <c r="JX143" i="5"/>
  <c r="JW143" i="5"/>
  <c r="JV143" i="5"/>
  <c r="JU143" i="5"/>
  <c r="JT143" i="5"/>
  <c r="JS143" i="5"/>
  <c r="JR143" i="5"/>
  <c r="JQ143" i="5"/>
  <c r="JP143" i="5"/>
  <c r="JO143" i="5"/>
  <c r="JN143" i="5"/>
  <c r="JM143" i="5"/>
  <c r="KF142" i="5"/>
  <c r="KE142" i="5"/>
  <c r="KD142" i="5"/>
  <c r="KC142" i="5"/>
  <c r="KB142" i="5"/>
  <c r="KA142" i="5"/>
  <c r="JZ142" i="5"/>
  <c r="JY142" i="5"/>
  <c r="JX142" i="5"/>
  <c r="JW142" i="5"/>
  <c r="JV142" i="5"/>
  <c r="JU142" i="5"/>
  <c r="JT142" i="5"/>
  <c r="JS142" i="5"/>
  <c r="JR142" i="5"/>
  <c r="JQ142" i="5"/>
  <c r="JP142" i="5"/>
  <c r="JO142" i="5"/>
  <c r="JN142" i="5"/>
  <c r="JM142" i="5"/>
  <c r="KF141" i="5"/>
  <c r="KE141" i="5"/>
  <c r="KD141" i="5"/>
  <c r="KC141" i="5"/>
  <c r="KB141" i="5"/>
  <c r="KA141" i="5"/>
  <c r="JZ141" i="5"/>
  <c r="JY141" i="5"/>
  <c r="JX141" i="5"/>
  <c r="JW141" i="5"/>
  <c r="JV141" i="5"/>
  <c r="JU141" i="5"/>
  <c r="JT141" i="5"/>
  <c r="JS141" i="5"/>
  <c r="JR141" i="5"/>
  <c r="JQ141" i="5"/>
  <c r="JP141" i="5"/>
  <c r="JO141" i="5"/>
  <c r="JN141" i="5"/>
  <c r="JM141" i="5"/>
  <c r="KF140" i="5"/>
  <c r="KE140" i="5"/>
  <c r="KD140" i="5"/>
  <c r="KC140" i="5"/>
  <c r="KB140" i="5"/>
  <c r="KA140" i="5"/>
  <c r="JZ140" i="5"/>
  <c r="JY140" i="5"/>
  <c r="JX140" i="5"/>
  <c r="JW140" i="5"/>
  <c r="JV140" i="5"/>
  <c r="JU140" i="5"/>
  <c r="JT140" i="5"/>
  <c r="JS140" i="5"/>
  <c r="JR140" i="5"/>
  <c r="JQ140" i="5"/>
  <c r="JP140" i="5"/>
  <c r="JO140" i="5"/>
  <c r="JN140" i="5"/>
  <c r="JM140" i="5"/>
  <c r="KF139" i="5"/>
  <c r="KE139" i="5"/>
  <c r="KD139" i="5"/>
  <c r="KC139" i="5"/>
  <c r="KB139" i="5"/>
  <c r="KA139" i="5"/>
  <c r="JZ139" i="5"/>
  <c r="JY139" i="5"/>
  <c r="JX139" i="5"/>
  <c r="JW139" i="5"/>
  <c r="JV139" i="5"/>
  <c r="JU139" i="5"/>
  <c r="JT139" i="5"/>
  <c r="JS139" i="5"/>
  <c r="JR139" i="5"/>
  <c r="JQ139" i="5"/>
  <c r="JP139" i="5"/>
  <c r="JO139" i="5"/>
  <c r="JN139" i="5"/>
  <c r="JM139" i="5"/>
  <c r="KF138" i="5"/>
  <c r="KE138" i="5"/>
  <c r="KD138" i="5"/>
  <c r="KC138" i="5"/>
  <c r="KB138" i="5"/>
  <c r="KA138" i="5"/>
  <c r="JZ138" i="5"/>
  <c r="JY138" i="5"/>
  <c r="JX138" i="5"/>
  <c r="JW138" i="5"/>
  <c r="JV138" i="5"/>
  <c r="JU138" i="5"/>
  <c r="JT138" i="5"/>
  <c r="JS138" i="5"/>
  <c r="JR138" i="5"/>
  <c r="JQ138" i="5"/>
  <c r="JP138" i="5"/>
  <c r="JO138" i="5"/>
  <c r="JN138" i="5"/>
  <c r="JM138" i="5"/>
  <c r="KF137" i="5"/>
  <c r="KE137" i="5"/>
  <c r="KD137" i="5"/>
  <c r="KC137" i="5"/>
  <c r="KB137" i="5"/>
  <c r="KA137" i="5"/>
  <c r="JZ137" i="5"/>
  <c r="JY137" i="5"/>
  <c r="JX137" i="5"/>
  <c r="JW137" i="5"/>
  <c r="JV137" i="5"/>
  <c r="JU137" i="5"/>
  <c r="JT137" i="5"/>
  <c r="JS137" i="5"/>
  <c r="JR137" i="5"/>
  <c r="JQ137" i="5"/>
  <c r="JP137" i="5"/>
  <c r="JO137" i="5"/>
  <c r="JN137" i="5"/>
  <c r="JM137" i="5"/>
  <c r="KF136" i="5"/>
  <c r="KE136" i="5"/>
  <c r="KD136" i="5"/>
  <c r="KC136" i="5"/>
  <c r="KB136" i="5"/>
  <c r="KA136" i="5"/>
  <c r="JZ136" i="5"/>
  <c r="JY136" i="5"/>
  <c r="JX136" i="5"/>
  <c r="JW136" i="5"/>
  <c r="JV136" i="5"/>
  <c r="JU136" i="5"/>
  <c r="JT136" i="5"/>
  <c r="JS136" i="5"/>
  <c r="JR136" i="5"/>
  <c r="JQ136" i="5"/>
  <c r="JP136" i="5"/>
  <c r="JO136" i="5"/>
  <c r="JN136" i="5"/>
  <c r="JM136" i="5"/>
  <c r="KF135" i="5"/>
  <c r="KE135" i="5"/>
  <c r="KD135" i="5"/>
  <c r="KC135" i="5"/>
  <c r="KB135" i="5"/>
  <c r="KA135" i="5"/>
  <c r="JZ135" i="5"/>
  <c r="JY135" i="5"/>
  <c r="JX135" i="5"/>
  <c r="JW135" i="5"/>
  <c r="JV135" i="5"/>
  <c r="JU135" i="5"/>
  <c r="JT135" i="5"/>
  <c r="JS135" i="5"/>
  <c r="JR135" i="5"/>
  <c r="JQ135" i="5"/>
  <c r="JP135" i="5"/>
  <c r="JO135" i="5"/>
  <c r="JN135" i="5"/>
  <c r="JM135" i="5"/>
  <c r="JJ186" i="5"/>
  <c r="JI186" i="5"/>
  <c r="JH186" i="5"/>
  <c r="JG186" i="5"/>
  <c r="JF186" i="5"/>
  <c r="JE186" i="5"/>
  <c r="JD186" i="5"/>
  <c r="JC186" i="5"/>
  <c r="JB186" i="5"/>
  <c r="JA186" i="5"/>
  <c r="IZ186" i="5"/>
  <c r="IY186" i="5"/>
  <c r="IX186" i="5"/>
  <c r="IW186" i="5"/>
  <c r="IV186" i="5"/>
  <c r="IU186" i="5"/>
  <c r="IT186" i="5"/>
  <c r="IS186" i="5"/>
  <c r="IR186" i="5"/>
  <c r="IQ186" i="5"/>
  <c r="JJ185" i="5"/>
  <c r="JI185" i="5"/>
  <c r="JH185" i="5"/>
  <c r="JG185" i="5"/>
  <c r="JF185" i="5"/>
  <c r="JE185" i="5"/>
  <c r="JD185" i="5"/>
  <c r="JC185" i="5"/>
  <c r="JB185" i="5"/>
  <c r="JA185" i="5"/>
  <c r="IZ185" i="5"/>
  <c r="IY185" i="5"/>
  <c r="IX185" i="5"/>
  <c r="IW185" i="5"/>
  <c r="IV185" i="5"/>
  <c r="IU185" i="5"/>
  <c r="IT185" i="5"/>
  <c r="IS185" i="5"/>
  <c r="IR185" i="5"/>
  <c r="IQ185" i="5"/>
  <c r="JJ184" i="5"/>
  <c r="JI184" i="5"/>
  <c r="JH184" i="5"/>
  <c r="JG184" i="5"/>
  <c r="JF184" i="5"/>
  <c r="JE184" i="5"/>
  <c r="JD184" i="5"/>
  <c r="JC184" i="5"/>
  <c r="JB184" i="5"/>
  <c r="JA184" i="5"/>
  <c r="IZ184" i="5"/>
  <c r="IY184" i="5"/>
  <c r="IX184" i="5"/>
  <c r="IW184" i="5"/>
  <c r="IV184" i="5"/>
  <c r="IU184" i="5"/>
  <c r="IT184" i="5"/>
  <c r="IS184" i="5"/>
  <c r="IR184" i="5"/>
  <c r="IQ184" i="5"/>
  <c r="JJ183" i="5"/>
  <c r="JI183" i="5"/>
  <c r="JH183" i="5"/>
  <c r="JG183" i="5"/>
  <c r="JF183" i="5"/>
  <c r="JE183" i="5"/>
  <c r="JD183" i="5"/>
  <c r="JC183" i="5"/>
  <c r="JB183" i="5"/>
  <c r="JA183" i="5"/>
  <c r="IZ183" i="5"/>
  <c r="IY183" i="5"/>
  <c r="IX183" i="5"/>
  <c r="IW183" i="5"/>
  <c r="IV183" i="5"/>
  <c r="IU183" i="5"/>
  <c r="IT183" i="5"/>
  <c r="IS183" i="5"/>
  <c r="IR183" i="5"/>
  <c r="IQ183" i="5"/>
  <c r="JJ182" i="5"/>
  <c r="JI182" i="5"/>
  <c r="JH182" i="5"/>
  <c r="JG182" i="5"/>
  <c r="JF182" i="5"/>
  <c r="JE182" i="5"/>
  <c r="JD182" i="5"/>
  <c r="JC182" i="5"/>
  <c r="JB182" i="5"/>
  <c r="JA182" i="5"/>
  <c r="IZ182" i="5"/>
  <c r="IY182" i="5"/>
  <c r="IX182" i="5"/>
  <c r="IW182" i="5"/>
  <c r="IV182" i="5"/>
  <c r="IU182" i="5"/>
  <c r="IT182" i="5"/>
  <c r="IS182" i="5"/>
  <c r="IR182" i="5"/>
  <c r="IQ182" i="5"/>
  <c r="JJ181" i="5"/>
  <c r="JI181" i="5"/>
  <c r="JH181" i="5"/>
  <c r="JG181" i="5"/>
  <c r="JF181" i="5"/>
  <c r="JE181" i="5"/>
  <c r="JD181" i="5"/>
  <c r="JC181" i="5"/>
  <c r="JB181" i="5"/>
  <c r="JA181" i="5"/>
  <c r="IZ181" i="5"/>
  <c r="IY181" i="5"/>
  <c r="IX181" i="5"/>
  <c r="IW181" i="5"/>
  <c r="IV181" i="5"/>
  <c r="IU181" i="5"/>
  <c r="IT181" i="5"/>
  <c r="IS181" i="5"/>
  <c r="IR181" i="5"/>
  <c r="IQ181" i="5"/>
  <c r="JJ180" i="5"/>
  <c r="JI180" i="5"/>
  <c r="JH180" i="5"/>
  <c r="JG180" i="5"/>
  <c r="JF180" i="5"/>
  <c r="JE180" i="5"/>
  <c r="JD180" i="5"/>
  <c r="JC180" i="5"/>
  <c r="JB180" i="5"/>
  <c r="JA180" i="5"/>
  <c r="IZ180" i="5"/>
  <c r="IY180" i="5"/>
  <c r="IX180" i="5"/>
  <c r="IW180" i="5"/>
  <c r="IV180" i="5"/>
  <c r="IU180" i="5"/>
  <c r="IT180" i="5"/>
  <c r="IS180" i="5"/>
  <c r="IR180" i="5"/>
  <c r="IQ180" i="5"/>
  <c r="JJ179" i="5"/>
  <c r="JI179" i="5"/>
  <c r="JH179" i="5"/>
  <c r="JG179" i="5"/>
  <c r="JF179" i="5"/>
  <c r="JE179" i="5"/>
  <c r="JD179" i="5"/>
  <c r="JC179" i="5"/>
  <c r="JB179" i="5"/>
  <c r="JA179" i="5"/>
  <c r="IZ179" i="5"/>
  <c r="IY179" i="5"/>
  <c r="IX179" i="5"/>
  <c r="IW179" i="5"/>
  <c r="IV179" i="5"/>
  <c r="IU179" i="5"/>
  <c r="IT179" i="5"/>
  <c r="IS179" i="5"/>
  <c r="IR179" i="5"/>
  <c r="IQ179" i="5"/>
  <c r="JJ178" i="5"/>
  <c r="JI178" i="5"/>
  <c r="JH178" i="5"/>
  <c r="JG178" i="5"/>
  <c r="JF178" i="5"/>
  <c r="JE178" i="5"/>
  <c r="JD178" i="5"/>
  <c r="JC178" i="5"/>
  <c r="JB178" i="5"/>
  <c r="JA178" i="5"/>
  <c r="IZ178" i="5"/>
  <c r="IY178" i="5"/>
  <c r="IX178" i="5"/>
  <c r="IW178" i="5"/>
  <c r="IV178" i="5"/>
  <c r="IU178" i="5"/>
  <c r="IT178" i="5"/>
  <c r="IS178" i="5"/>
  <c r="IR178" i="5"/>
  <c r="IQ178" i="5"/>
  <c r="JJ177" i="5"/>
  <c r="JI177" i="5"/>
  <c r="JH177" i="5"/>
  <c r="JG177" i="5"/>
  <c r="JF177" i="5"/>
  <c r="JE177" i="5"/>
  <c r="JD177" i="5"/>
  <c r="JC177" i="5"/>
  <c r="JB177" i="5"/>
  <c r="JA177" i="5"/>
  <c r="IZ177" i="5"/>
  <c r="IY177" i="5"/>
  <c r="IX177" i="5"/>
  <c r="IW177" i="5"/>
  <c r="IV177" i="5"/>
  <c r="IU177" i="5"/>
  <c r="IT177" i="5"/>
  <c r="IS177" i="5"/>
  <c r="IR177" i="5"/>
  <c r="IQ177" i="5"/>
  <c r="JJ176" i="5"/>
  <c r="JI176" i="5"/>
  <c r="JH176" i="5"/>
  <c r="JG176" i="5"/>
  <c r="JF176" i="5"/>
  <c r="JE176" i="5"/>
  <c r="JD176" i="5"/>
  <c r="JC176" i="5"/>
  <c r="JB176" i="5"/>
  <c r="JA176" i="5"/>
  <c r="IZ176" i="5"/>
  <c r="IY176" i="5"/>
  <c r="IX176" i="5"/>
  <c r="IW176" i="5"/>
  <c r="IV176" i="5"/>
  <c r="IU176" i="5"/>
  <c r="IT176" i="5"/>
  <c r="IS176" i="5"/>
  <c r="IR176" i="5"/>
  <c r="IQ176" i="5"/>
  <c r="JJ175" i="5"/>
  <c r="JI175" i="5"/>
  <c r="JH175" i="5"/>
  <c r="JG175" i="5"/>
  <c r="JF175" i="5"/>
  <c r="JE175" i="5"/>
  <c r="JD175" i="5"/>
  <c r="JC175" i="5"/>
  <c r="JB175" i="5"/>
  <c r="JA175" i="5"/>
  <c r="IZ175" i="5"/>
  <c r="IY175" i="5"/>
  <c r="IX175" i="5"/>
  <c r="IW175" i="5"/>
  <c r="IV175" i="5"/>
  <c r="IU175" i="5"/>
  <c r="IT175" i="5"/>
  <c r="IS175" i="5"/>
  <c r="IR175" i="5"/>
  <c r="IQ175" i="5"/>
  <c r="JJ174" i="5"/>
  <c r="JI174" i="5"/>
  <c r="JH174" i="5"/>
  <c r="JG174" i="5"/>
  <c r="JF174" i="5"/>
  <c r="JE174" i="5"/>
  <c r="JD174" i="5"/>
  <c r="JC174" i="5"/>
  <c r="JB174" i="5"/>
  <c r="JA174" i="5"/>
  <c r="IZ174" i="5"/>
  <c r="IY174" i="5"/>
  <c r="IX174" i="5"/>
  <c r="IW174" i="5"/>
  <c r="IV174" i="5"/>
  <c r="IU174" i="5"/>
  <c r="IT174" i="5"/>
  <c r="IS174" i="5"/>
  <c r="IR174" i="5"/>
  <c r="IQ174" i="5"/>
  <c r="JJ173" i="5"/>
  <c r="JI173" i="5"/>
  <c r="JH173" i="5"/>
  <c r="JG173" i="5"/>
  <c r="JF173" i="5"/>
  <c r="JE173" i="5"/>
  <c r="JD173" i="5"/>
  <c r="JC173" i="5"/>
  <c r="JB173" i="5"/>
  <c r="JA173" i="5"/>
  <c r="IZ173" i="5"/>
  <c r="IY173" i="5"/>
  <c r="IX173" i="5"/>
  <c r="IW173" i="5"/>
  <c r="IV173" i="5"/>
  <c r="IU173" i="5"/>
  <c r="IT173" i="5"/>
  <c r="IS173" i="5"/>
  <c r="IR173" i="5"/>
  <c r="IQ173" i="5"/>
  <c r="JJ172" i="5"/>
  <c r="JI172" i="5"/>
  <c r="JH172" i="5"/>
  <c r="JG172" i="5"/>
  <c r="JF172" i="5"/>
  <c r="JE172" i="5"/>
  <c r="JD172" i="5"/>
  <c r="JC172" i="5"/>
  <c r="JB172" i="5"/>
  <c r="JA172" i="5"/>
  <c r="IZ172" i="5"/>
  <c r="IY172" i="5"/>
  <c r="IX172" i="5"/>
  <c r="IW172" i="5"/>
  <c r="IV172" i="5"/>
  <c r="IU172" i="5"/>
  <c r="IT172" i="5"/>
  <c r="IS172" i="5"/>
  <c r="IR172" i="5"/>
  <c r="IQ172" i="5"/>
  <c r="JJ171" i="5"/>
  <c r="JI171" i="5"/>
  <c r="JH171" i="5"/>
  <c r="JG171" i="5"/>
  <c r="JF171" i="5"/>
  <c r="JE171" i="5"/>
  <c r="JD171" i="5"/>
  <c r="JC171" i="5"/>
  <c r="JB171" i="5"/>
  <c r="JA171" i="5"/>
  <c r="IZ171" i="5"/>
  <c r="IY171" i="5"/>
  <c r="IX171" i="5"/>
  <c r="IW171" i="5"/>
  <c r="IV171" i="5"/>
  <c r="IU171" i="5"/>
  <c r="IT171" i="5"/>
  <c r="IS171" i="5"/>
  <c r="IR171" i="5"/>
  <c r="IQ171" i="5"/>
  <c r="JJ170" i="5"/>
  <c r="JI170" i="5"/>
  <c r="JH170" i="5"/>
  <c r="JG170" i="5"/>
  <c r="JF170" i="5"/>
  <c r="JE170" i="5"/>
  <c r="JD170" i="5"/>
  <c r="JC170" i="5"/>
  <c r="JB170" i="5"/>
  <c r="JA170" i="5"/>
  <c r="IZ170" i="5"/>
  <c r="IY170" i="5"/>
  <c r="IX170" i="5"/>
  <c r="IW170" i="5"/>
  <c r="IV170" i="5"/>
  <c r="IU170" i="5"/>
  <c r="IT170" i="5"/>
  <c r="IS170" i="5"/>
  <c r="IR170" i="5"/>
  <c r="IQ170" i="5"/>
  <c r="JJ169" i="5"/>
  <c r="JI169" i="5"/>
  <c r="JH169" i="5"/>
  <c r="JG169" i="5"/>
  <c r="JF169" i="5"/>
  <c r="JE169" i="5"/>
  <c r="JD169" i="5"/>
  <c r="JC169" i="5"/>
  <c r="JB169" i="5"/>
  <c r="JA169" i="5"/>
  <c r="IZ169" i="5"/>
  <c r="IY169" i="5"/>
  <c r="IX169" i="5"/>
  <c r="IW169" i="5"/>
  <c r="IV169" i="5"/>
  <c r="IU169" i="5"/>
  <c r="IT169" i="5"/>
  <c r="IS169" i="5"/>
  <c r="IR169" i="5"/>
  <c r="IQ169" i="5"/>
  <c r="JJ168" i="5"/>
  <c r="JI168" i="5"/>
  <c r="JH168" i="5"/>
  <c r="JG168" i="5"/>
  <c r="JF168" i="5"/>
  <c r="JE168" i="5"/>
  <c r="JD168" i="5"/>
  <c r="JC168" i="5"/>
  <c r="JB168" i="5"/>
  <c r="JA168" i="5"/>
  <c r="IZ168" i="5"/>
  <c r="IY168" i="5"/>
  <c r="IX168" i="5"/>
  <c r="IW168" i="5"/>
  <c r="IV168" i="5"/>
  <c r="IU168" i="5"/>
  <c r="IT168" i="5"/>
  <c r="IS168" i="5"/>
  <c r="IR168" i="5"/>
  <c r="IQ168" i="5"/>
  <c r="JJ167" i="5"/>
  <c r="JI167" i="5"/>
  <c r="JH167" i="5"/>
  <c r="JG167" i="5"/>
  <c r="JF167" i="5"/>
  <c r="JE167" i="5"/>
  <c r="JD167" i="5"/>
  <c r="JC167" i="5"/>
  <c r="JB167" i="5"/>
  <c r="JA167" i="5"/>
  <c r="IZ167" i="5"/>
  <c r="IY167" i="5"/>
  <c r="IX167" i="5"/>
  <c r="IW167" i="5"/>
  <c r="IV167" i="5"/>
  <c r="IU167" i="5"/>
  <c r="IT167" i="5"/>
  <c r="IS167" i="5"/>
  <c r="IR167" i="5"/>
  <c r="IQ167" i="5"/>
  <c r="JJ166" i="5"/>
  <c r="JI166" i="5"/>
  <c r="JH166" i="5"/>
  <c r="JG166" i="5"/>
  <c r="JF166" i="5"/>
  <c r="JE166" i="5"/>
  <c r="JD166" i="5"/>
  <c r="JC166" i="5"/>
  <c r="JB166" i="5"/>
  <c r="JA166" i="5"/>
  <c r="IZ166" i="5"/>
  <c r="IY166" i="5"/>
  <c r="IX166" i="5"/>
  <c r="IW166" i="5"/>
  <c r="IV166" i="5"/>
  <c r="IU166" i="5"/>
  <c r="IT166" i="5"/>
  <c r="IS166" i="5"/>
  <c r="IR166" i="5"/>
  <c r="IQ166" i="5"/>
  <c r="JJ165" i="5"/>
  <c r="JI165" i="5"/>
  <c r="JH165" i="5"/>
  <c r="JG165" i="5"/>
  <c r="JF165" i="5"/>
  <c r="JE165" i="5"/>
  <c r="JD165" i="5"/>
  <c r="JC165" i="5"/>
  <c r="JB165" i="5"/>
  <c r="JA165" i="5"/>
  <c r="IZ165" i="5"/>
  <c r="IY165" i="5"/>
  <c r="IX165" i="5"/>
  <c r="IW165" i="5"/>
  <c r="IV165" i="5"/>
  <c r="IU165" i="5"/>
  <c r="IT165" i="5"/>
  <c r="IS165" i="5"/>
  <c r="IR165" i="5"/>
  <c r="IQ165" i="5"/>
  <c r="JJ164" i="5"/>
  <c r="JI164" i="5"/>
  <c r="JH164" i="5"/>
  <c r="JG164" i="5"/>
  <c r="JF164" i="5"/>
  <c r="JE164" i="5"/>
  <c r="JD164" i="5"/>
  <c r="JC164" i="5"/>
  <c r="JB164" i="5"/>
  <c r="JA164" i="5"/>
  <c r="IZ164" i="5"/>
  <c r="IY164" i="5"/>
  <c r="IX164" i="5"/>
  <c r="IW164" i="5"/>
  <c r="IV164" i="5"/>
  <c r="IU164" i="5"/>
  <c r="IT164" i="5"/>
  <c r="IS164" i="5"/>
  <c r="IR164" i="5"/>
  <c r="IQ164" i="5"/>
  <c r="JJ163" i="5"/>
  <c r="JI163" i="5"/>
  <c r="JH163" i="5"/>
  <c r="JG163" i="5"/>
  <c r="JF163" i="5"/>
  <c r="JE163" i="5"/>
  <c r="JD163" i="5"/>
  <c r="JC163" i="5"/>
  <c r="JB163" i="5"/>
  <c r="JA163" i="5"/>
  <c r="IZ163" i="5"/>
  <c r="IY163" i="5"/>
  <c r="IX163" i="5"/>
  <c r="IW163" i="5"/>
  <c r="IV163" i="5"/>
  <c r="IU163" i="5"/>
  <c r="IT163" i="5"/>
  <c r="IS163" i="5"/>
  <c r="IR163" i="5"/>
  <c r="IQ163" i="5"/>
  <c r="JJ162" i="5"/>
  <c r="JI162" i="5"/>
  <c r="JH162" i="5"/>
  <c r="JG162" i="5"/>
  <c r="JF162" i="5"/>
  <c r="JE162" i="5"/>
  <c r="JD162" i="5"/>
  <c r="JC162" i="5"/>
  <c r="JB162" i="5"/>
  <c r="JA162" i="5"/>
  <c r="IZ162" i="5"/>
  <c r="IY162" i="5"/>
  <c r="IX162" i="5"/>
  <c r="IW162" i="5"/>
  <c r="IV162" i="5"/>
  <c r="IU162" i="5"/>
  <c r="IT162" i="5"/>
  <c r="IS162" i="5"/>
  <c r="IR162" i="5"/>
  <c r="IQ162" i="5"/>
  <c r="JJ161" i="5"/>
  <c r="JI161" i="5"/>
  <c r="JH161" i="5"/>
  <c r="JG161" i="5"/>
  <c r="JF161" i="5"/>
  <c r="JE161" i="5"/>
  <c r="JD161" i="5"/>
  <c r="JC161" i="5"/>
  <c r="JB161" i="5"/>
  <c r="JA161" i="5"/>
  <c r="IZ161" i="5"/>
  <c r="IY161" i="5"/>
  <c r="IX161" i="5"/>
  <c r="IW161" i="5"/>
  <c r="IV161" i="5"/>
  <c r="IU161" i="5"/>
  <c r="IT161" i="5"/>
  <c r="IS161" i="5"/>
  <c r="IR161" i="5"/>
  <c r="IQ161" i="5"/>
  <c r="JJ160" i="5"/>
  <c r="JI160" i="5"/>
  <c r="JH160" i="5"/>
  <c r="JG160" i="5"/>
  <c r="JF160" i="5"/>
  <c r="JE160" i="5"/>
  <c r="JD160" i="5"/>
  <c r="JC160" i="5"/>
  <c r="JB160" i="5"/>
  <c r="JA160" i="5"/>
  <c r="IZ160" i="5"/>
  <c r="IY160" i="5"/>
  <c r="IX160" i="5"/>
  <c r="IW160" i="5"/>
  <c r="IV160" i="5"/>
  <c r="IU160" i="5"/>
  <c r="IT160" i="5"/>
  <c r="IS160" i="5"/>
  <c r="IR160" i="5"/>
  <c r="IQ160" i="5"/>
  <c r="JJ159" i="5"/>
  <c r="JI159" i="5"/>
  <c r="JH159" i="5"/>
  <c r="JG159" i="5"/>
  <c r="JF159" i="5"/>
  <c r="JE159" i="5"/>
  <c r="JD159" i="5"/>
  <c r="JC159" i="5"/>
  <c r="JB159" i="5"/>
  <c r="JA159" i="5"/>
  <c r="IZ159" i="5"/>
  <c r="IY159" i="5"/>
  <c r="IX159" i="5"/>
  <c r="IW159" i="5"/>
  <c r="IV159" i="5"/>
  <c r="IU159" i="5"/>
  <c r="IT159" i="5"/>
  <c r="IS159" i="5"/>
  <c r="IR159" i="5"/>
  <c r="IQ159" i="5"/>
  <c r="JJ158" i="5"/>
  <c r="JI158" i="5"/>
  <c r="JH158" i="5"/>
  <c r="JG158" i="5"/>
  <c r="JF158" i="5"/>
  <c r="JE158" i="5"/>
  <c r="JD158" i="5"/>
  <c r="JC158" i="5"/>
  <c r="JB158" i="5"/>
  <c r="JA158" i="5"/>
  <c r="IZ158" i="5"/>
  <c r="IY158" i="5"/>
  <c r="IX158" i="5"/>
  <c r="IW158" i="5"/>
  <c r="IV158" i="5"/>
  <c r="IU158" i="5"/>
  <c r="IT158" i="5"/>
  <c r="IS158" i="5"/>
  <c r="IR158" i="5"/>
  <c r="IQ158" i="5"/>
  <c r="JJ157" i="5"/>
  <c r="JI157" i="5"/>
  <c r="JH157" i="5"/>
  <c r="JG157" i="5"/>
  <c r="JF157" i="5"/>
  <c r="JE157" i="5"/>
  <c r="JD157" i="5"/>
  <c r="JC157" i="5"/>
  <c r="JB157" i="5"/>
  <c r="JA157" i="5"/>
  <c r="IZ157" i="5"/>
  <c r="IY157" i="5"/>
  <c r="IX157" i="5"/>
  <c r="IW157" i="5"/>
  <c r="IV157" i="5"/>
  <c r="IU157" i="5"/>
  <c r="IT157" i="5"/>
  <c r="IS157" i="5"/>
  <c r="IR157" i="5"/>
  <c r="IQ157" i="5"/>
  <c r="JJ156" i="5"/>
  <c r="JI156" i="5"/>
  <c r="JH156" i="5"/>
  <c r="JG156" i="5"/>
  <c r="JF156" i="5"/>
  <c r="JE156" i="5"/>
  <c r="JD156" i="5"/>
  <c r="JC156" i="5"/>
  <c r="JB156" i="5"/>
  <c r="JA156" i="5"/>
  <c r="IZ156" i="5"/>
  <c r="IY156" i="5"/>
  <c r="IX156" i="5"/>
  <c r="IW156" i="5"/>
  <c r="IV156" i="5"/>
  <c r="IU156" i="5"/>
  <c r="IT156" i="5"/>
  <c r="IS156" i="5"/>
  <c r="IR156" i="5"/>
  <c r="IQ156" i="5"/>
  <c r="JJ155" i="5"/>
  <c r="JI155" i="5"/>
  <c r="JH155" i="5"/>
  <c r="JG155" i="5"/>
  <c r="JF155" i="5"/>
  <c r="JE155" i="5"/>
  <c r="JD155" i="5"/>
  <c r="JC155" i="5"/>
  <c r="JB155" i="5"/>
  <c r="JA155" i="5"/>
  <c r="IZ155" i="5"/>
  <c r="IY155" i="5"/>
  <c r="IX155" i="5"/>
  <c r="IW155" i="5"/>
  <c r="IV155" i="5"/>
  <c r="IU155" i="5"/>
  <c r="IT155" i="5"/>
  <c r="IS155" i="5"/>
  <c r="IR155" i="5"/>
  <c r="IQ155" i="5"/>
  <c r="JJ154" i="5"/>
  <c r="JI154" i="5"/>
  <c r="JH154" i="5"/>
  <c r="JG154" i="5"/>
  <c r="JF154" i="5"/>
  <c r="JE154" i="5"/>
  <c r="JD154" i="5"/>
  <c r="JC154" i="5"/>
  <c r="JB154" i="5"/>
  <c r="JA154" i="5"/>
  <c r="IZ154" i="5"/>
  <c r="IY154" i="5"/>
  <c r="IX154" i="5"/>
  <c r="IW154" i="5"/>
  <c r="IV154" i="5"/>
  <c r="IU154" i="5"/>
  <c r="IT154" i="5"/>
  <c r="IS154" i="5"/>
  <c r="IR154" i="5"/>
  <c r="IQ154" i="5"/>
  <c r="JJ153" i="5"/>
  <c r="JI153" i="5"/>
  <c r="JH153" i="5"/>
  <c r="JG153" i="5"/>
  <c r="JF153" i="5"/>
  <c r="JE153" i="5"/>
  <c r="JD153" i="5"/>
  <c r="JC153" i="5"/>
  <c r="JB153" i="5"/>
  <c r="JA153" i="5"/>
  <c r="IZ153" i="5"/>
  <c r="IY153" i="5"/>
  <c r="IX153" i="5"/>
  <c r="IW153" i="5"/>
  <c r="IV153" i="5"/>
  <c r="IU153" i="5"/>
  <c r="IT153" i="5"/>
  <c r="IS153" i="5"/>
  <c r="IR153" i="5"/>
  <c r="IQ153" i="5"/>
  <c r="JJ152" i="5"/>
  <c r="JI152" i="5"/>
  <c r="JH152" i="5"/>
  <c r="JG152" i="5"/>
  <c r="JF152" i="5"/>
  <c r="JE152" i="5"/>
  <c r="JD152" i="5"/>
  <c r="JC152" i="5"/>
  <c r="JB152" i="5"/>
  <c r="JA152" i="5"/>
  <c r="IZ152" i="5"/>
  <c r="IY152" i="5"/>
  <c r="IX152" i="5"/>
  <c r="IW152" i="5"/>
  <c r="IV152" i="5"/>
  <c r="IU152" i="5"/>
  <c r="IT152" i="5"/>
  <c r="IS152" i="5"/>
  <c r="IR152" i="5"/>
  <c r="IQ152" i="5"/>
  <c r="JJ151" i="5"/>
  <c r="JI151" i="5"/>
  <c r="JH151" i="5"/>
  <c r="JG151" i="5"/>
  <c r="JF151" i="5"/>
  <c r="JE151" i="5"/>
  <c r="JD151" i="5"/>
  <c r="JC151" i="5"/>
  <c r="JB151" i="5"/>
  <c r="JA151" i="5"/>
  <c r="IZ151" i="5"/>
  <c r="IY151" i="5"/>
  <c r="IX151" i="5"/>
  <c r="IW151" i="5"/>
  <c r="IV151" i="5"/>
  <c r="IU151" i="5"/>
  <c r="IT151" i="5"/>
  <c r="IS151" i="5"/>
  <c r="IR151" i="5"/>
  <c r="IQ151" i="5"/>
  <c r="JJ150" i="5"/>
  <c r="JI150" i="5"/>
  <c r="JH150" i="5"/>
  <c r="JG150" i="5"/>
  <c r="JF150" i="5"/>
  <c r="JE150" i="5"/>
  <c r="JD150" i="5"/>
  <c r="JC150" i="5"/>
  <c r="JB150" i="5"/>
  <c r="JA150" i="5"/>
  <c r="IZ150" i="5"/>
  <c r="IY150" i="5"/>
  <c r="IX150" i="5"/>
  <c r="IW150" i="5"/>
  <c r="IV150" i="5"/>
  <c r="IU150" i="5"/>
  <c r="IT150" i="5"/>
  <c r="IS150" i="5"/>
  <c r="IR150" i="5"/>
  <c r="IQ150" i="5"/>
  <c r="JJ149" i="5"/>
  <c r="JI149" i="5"/>
  <c r="JH149" i="5"/>
  <c r="JG149" i="5"/>
  <c r="JF149" i="5"/>
  <c r="JE149" i="5"/>
  <c r="JD149" i="5"/>
  <c r="JC149" i="5"/>
  <c r="JB149" i="5"/>
  <c r="JA149" i="5"/>
  <c r="IZ149" i="5"/>
  <c r="IY149" i="5"/>
  <c r="IX149" i="5"/>
  <c r="IW149" i="5"/>
  <c r="IV149" i="5"/>
  <c r="IU149" i="5"/>
  <c r="IT149" i="5"/>
  <c r="IS149" i="5"/>
  <c r="IR149" i="5"/>
  <c r="IQ149" i="5"/>
  <c r="JJ148" i="5"/>
  <c r="JI148" i="5"/>
  <c r="JH148" i="5"/>
  <c r="JG148" i="5"/>
  <c r="JF148" i="5"/>
  <c r="JE148" i="5"/>
  <c r="JD148" i="5"/>
  <c r="JC148" i="5"/>
  <c r="JB148" i="5"/>
  <c r="JA148" i="5"/>
  <c r="IZ148" i="5"/>
  <c r="IY148" i="5"/>
  <c r="IX148" i="5"/>
  <c r="IW148" i="5"/>
  <c r="IV148" i="5"/>
  <c r="IU148" i="5"/>
  <c r="IT148" i="5"/>
  <c r="IS148" i="5"/>
  <c r="IR148" i="5"/>
  <c r="IQ148" i="5"/>
  <c r="JJ147" i="5"/>
  <c r="JI147" i="5"/>
  <c r="JH147" i="5"/>
  <c r="JG147" i="5"/>
  <c r="JF147" i="5"/>
  <c r="JE147" i="5"/>
  <c r="JD147" i="5"/>
  <c r="JC147" i="5"/>
  <c r="JB147" i="5"/>
  <c r="JA147" i="5"/>
  <c r="IZ147" i="5"/>
  <c r="IY147" i="5"/>
  <c r="IX147" i="5"/>
  <c r="IW147" i="5"/>
  <c r="IV147" i="5"/>
  <c r="IU147" i="5"/>
  <c r="IT147" i="5"/>
  <c r="IS147" i="5"/>
  <c r="IR147" i="5"/>
  <c r="IQ147" i="5"/>
  <c r="JJ146" i="5"/>
  <c r="JI146" i="5"/>
  <c r="JH146" i="5"/>
  <c r="JG146" i="5"/>
  <c r="JF146" i="5"/>
  <c r="JE146" i="5"/>
  <c r="JD146" i="5"/>
  <c r="JC146" i="5"/>
  <c r="JB146" i="5"/>
  <c r="JA146" i="5"/>
  <c r="IZ146" i="5"/>
  <c r="IY146" i="5"/>
  <c r="IX146" i="5"/>
  <c r="IW146" i="5"/>
  <c r="IV146" i="5"/>
  <c r="IU146" i="5"/>
  <c r="IT146" i="5"/>
  <c r="IS146" i="5"/>
  <c r="IR146" i="5"/>
  <c r="IQ146" i="5"/>
  <c r="JJ145" i="5"/>
  <c r="JI145" i="5"/>
  <c r="JH145" i="5"/>
  <c r="JG145" i="5"/>
  <c r="JF145" i="5"/>
  <c r="JE145" i="5"/>
  <c r="JD145" i="5"/>
  <c r="JC145" i="5"/>
  <c r="JB145" i="5"/>
  <c r="JA145" i="5"/>
  <c r="IZ145" i="5"/>
  <c r="IY145" i="5"/>
  <c r="IX145" i="5"/>
  <c r="IW145" i="5"/>
  <c r="IV145" i="5"/>
  <c r="IU145" i="5"/>
  <c r="IT145" i="5"/>
  <c r="IS145" i="5"/>
  <c r="IR145" i="5"/>
  <c r="IQ145" i="5"/>
  <c r="JJ144" i="5"/>
  <c r="JI144" i="5"/>
  <c r="JH144" i="5"/>
  <c r="JG144" i="5"/>
  <c r="JF144" i="5"/>
  <c r="JE144" i="5"/>
  <c r="JD144" i="5"/>
  <c r="JC144" i="5"/>
  <c r="JB144" i="5"/>
  <c r="JA144" i="5"/>
  <c r="IZ144" i="5"/>
  <c r="IY144" i="5"/>
  <c r="IX144" i="5"/>
  <c r="IW144" i="5"/>
  <c r="IV144" i="5"/>
  <c r="IU144" i="5"/>
  <c r="IT144" i="5"/>
  <c r="IS144" i="5"/>
  <c r="IR144" i="5"/>
  <c r="IQ144" i="5"/>
  <c r="JJ143" i="5"/>
  <c r="JI143" i="5"/>
  <c r="JH143" i="5"/>
  <c r="JG143" i="5"/>
  <c r="JF143" i="5"/>
  <c r="JE143" i="5"/>
  <c r="JD143" i="5"/>
  <c r="JC143" i="5"/>
  <c r="JB143" i="5"/>
  <c r="JA143" i="5"/>
  <c r="IZ143" i="5"/>
  <c r="IY143" i="5"/>
  <c r="IX143" i="5"/>
  <c r="IW143" i="5"/>
  <c r="IV143" i="5"/>
  <c r="IU143" i="5"/>
  <c r="IT143" i="5"/>
  <c r="IS143" i="5"/>
  <c r="IR143" i="5"/>
  <c r="IQ143" i="5"/>
  <c r="JJ142" i="5"/>
  <c r="JI142" i="5"/>
  <c r="JH142" i="5"/>
  <c r="JG142" i="5"/>
  <c r="JF142" i="5"/>
  <c r="JE142" i="5"/>
  <c r="JD142" i="5"/>
  <c r="JC142" i="5"/>
  <c r="JB142" i="5"/>
  <c r="JA142" i="5"/>
  <c r="IZ142" i="5"/>
  <c r="IY142" i="5"/>
  <c r="IX142" i="5"/>
  <c r="IW142" i="5"/>
  <c r="IV142" i="5"/>
  <c r="IU142" i="5"/>
  <c r="IT142" i="5"/>
  <c r="IS142" i="5"/>
  <c r="IR142" i="5"/>
  <c r="IQ142" i="5"/>
  <c r="JJ141" i="5"/>
  <c r="JI141" i="5"/>
  <c r="JH141" i="5"/>
  <c r="JG141" i="5"/>
  <c r="JF141" i="5"/>
  <c r="JE141" i="5"/>
  <c r="JD141" i="5"/>
  <c r="JC141" i="5"/>
  <c r="JB141" i="5"/>
  <c r="JA141" i="5"/>
  <c r="IZ141" i="5"/>
  <c r="IY141" i="5"/>
  <c r="IX141" i="5"/>
  <c r="IW141" i="5"/>
  <c r="IV141" i="5"/>
  <c r="IU141" i="5"/>
  <c r="IT141" i="5"/>
  <c r="IS141" i="5"/>
  <c r="IR141" i="5"/>
  <c r="IQ141" i="5"/>
  <c r="JJ140" i="5"/>
  <c r="JI140" i="5"/>
  <c r="JH140" i="5"/>
  <c r="JG140" i="5"/>
  <c r="JF140" i="5"/>
  <c r="JE140" i="5"/>
  <c r="JD140" i="5"/>
  <c r="JC140" i="5"/>
  <c r="JB140" i="5"/>
  <c r="JA140" i="5"/>
  <c r="IZ140" i="5"/>
  <c r="IY140" i="5"/>
  <c r="IX140" i="5"/>
  <c r="IW140" i="5"/>
  <c r="IV140" i="5"/>
  <c r="IU140" i="5"/>
  <c r="IT140" i="5"/>
  <c r="IS140" i="5"/>
  <c r="IR140" i="5"/>
  <c r="IQ140" i="5"/>
  <c r="JJ139" i="5"/>
  <c r="JI139" i="5"/>
  <c r="JH139" i="5"/>
  <c r="JG139" i="5"/>
  <c r="JF139" i="5"/>
  <c r="JE139" i="5"/>
  <c r="JD139" i="5"/>
  <c r="JC139" i="5"/>
  <c r="JB139" i="5"/>
  <c r="JA139" i="5"/>
  <c r="IZ139" i="5"/>
  <c r="IY139" i="5"/>
  <c r="IX139" i="5"/>
  <c r="IW139" i="5"/>
  <c r="IV139" i="5"/>
  <c r="IU139" i="5"/>
  <c r="IT139" i="5"/>
  <c r="IS139" i="5"/>
  <c r="IR139" i="5"/>
  <c r="IQ139" i="5"/>
  <c r="JJ138" i="5"/>
  <c r="JI138" i="5"/>
  <c r="JH138" i="5"/>
  <c r="JG138" i="5"/>
  <c r="JF138" i="5"/>
  <c r="JE138" i="5"/>
  <c r="JD138" i="5"/>
  <c r="JC138" i="5"/>
  <c r="JB138" i="5"/>
  <c r="JA138" i="5"/>
  <c r="IZ138" i="5"/>
  <c r="IY138" i="5"/>
  <c r="IX138" i="5"/>
  <c r="IW138" i="5"/>
  <c r="IV138" i="5"/>
  <c r="IU138" i="5"/>
  <c r="IT138" i="5"/>
  <c r="IS138" i="5"/>
  <c r="IR138" i="5"/>
  <c r="IQ138" i="5"/>
  <c r="JJ137" i="5"/>
  <c r="JI137" i="5"/>
  <c r="JH137" i="5"/>
  <c r="JG137" i="5"/>
  <c r="JF137" i="5"/>
  <c r="JE137" i="5"/>
  <c r="JD137" i="5"/>
  <c r="JC137" i="5"/>
  <c r="JB137" i="5"/>
  <c r="JA137" i="5"/>
  <c r="IZ137" i="5"/>
  <c r="IY137" i="5"/>
  <c r="IX137" i="5"/>
  <c r="IW137" i="5"/>
  <c r="IV137" i="5"/>
  <c r="IU137" i="5"/>
  <c r="IT137" i="5"/>
  <c r="IS137" i="5"/>
  <c r="IR137" i="5"/>
  <c r="IQ137" i="5"/>
  <c r="JJ136" i="5"/>
  <c r="JI136" i="5"/>
  <c r="JH136" i="5"/>
  <c r="JG136" i="5"/>
  <c r="JF136" i="5"/>
  <c r="JE136" i="5"/>
  <c r="JD136" i="5"/>
  <c r="JC136" i="5"/>
  <c r="JB136" i="5"/>
  <c r="JA136" i="5"/>
  <c r="IZ136" i="5"/>
  <c r="IY136" i="5"/>
  <c r="IX136" i="5"/>
  <c r="IW136" i="5"/>
  <c r="IV136" i="5"/>
  <c r="IU136" i="5"/>
  <c r="IT136" i="5"/>
  <c r="IS136" i="5"/>
  <c r="IR136" i="5"/>
  <c r="IQ136" i="5"/>
  <c r="JJ135" i="5"/>
  <c r="JI135" i="5"/>
  <c r="JH135" i="5"/>
  <c r="JG135" i="5"/>
  <c r="JF135" i="5"/>
  <c r="JE135" i="5"/>
  <c r="JD135" i="5"/>
  <c r="JC135" i="5"/>
  <c r="JB135" i="5"/>
  <c r="JA135" i="5"/>
  <c r="IZ135" i="5"/>
  <c r="IY135" i="5"/>
  <c r="IX135" i="5"/>
  <c r="IW135" i="5"/>
  <c r="IV135" i="5"/>
  <c r="IU135" i="5"/>
  <c r="IT135" i="5"/>
  <c r="IS135" i="5"/>
  <c r="IR135" i="5"/>
  <c r="IQ135" i="5"/>
  <c r="AC63" i="21"/>
  <c r="AB63" i="21"/>
  <c r="AA63" i="21"/>
  <c r="Z63" i="21"/>
  <c r="Y63" i="21"/>
  <c r="X63" i="21"/>
  <c r="W63" i="21"/>
  <c r="V63" i="21"/>
  <c r="U63" i="21"/>
  <c r="T63" i="21"/>
  <c r="S63" i="21"/>
  <c r="R63" i="21"/>
  <c r="Q63" i="21"/>
  <c r="P63" i="21"/>
  <c r="O63" i="21"/>
  <c r="N63" i="21"/>
  <c r="M63" i="21"/>
  <c r="L63" i="21"/>
  <c r="K63" i="21"/>
  <c r="J63" i="21"/>
  <c r="I63" i="21"/>
  <c r="H63" i="21"/>
  <c r="G63" i="21"/>
  <c r="F63" i="21"/>
  <c r="E63" i="21"/>
  <c r="D63" i="21"/>
  <c r="C63" i="21"/>
  <c r="AC62" i="21"/>
  <c r="AB62" i="21"/>
  <c r="AA62" i="21"/>
  <c r="Z62" i="21"/>
  <c r="Y62" i="21"/>
  <c r="X62" i="21"/>
  <c r="W62" i="21"/>
  <c r="V62" i="21"/>
  <c r="U62" i="21"/>
  <c r="T62" i="21"/>
  <c r="S62" i="21"/>
  <c r="R62" i="21"/>
  <c r="Q62" i="21"/>
  <c r="P62" i="21"/>
  <c r="O62" i="21"/>
  <c r="N62" i="21"/>
  <c r="M62" i="21"/>
  <c r="L62" i="21"/>
  <c r="K62" i="21"/>
  <c r="J62" i="21"/>
  <c r="I62" i="21"/>
  <c r="H62" i="21"/>
  <c r="G62" i="21"/>
  <c r="F62" i="21"/>
  <c r="E62" i="21"/>
  <c r="D62" i="21"/>
  <c r="C62" i="21"/>
  <c r="AC61" i="21"/>
  <c r="AB61" i="21"/>
  <c r="AA61" i="21"/>
  <c r="Z61" i="21"/>
  <c r="Y61" i="21"/>
  <c r="X61" i="21"/>
  <c r="W61" i="21"/>
  <c r="V61" i="21"/>
  <c r="U61" i="21"/>
  <c r="T61" i="21"/>
  <c r="S61" i="21"/>
  <c r="R61" i="21"/>
  <c r="Q61" i="21"/>
  <c r="P61" i="21"/>
  <c r="O61" i="21"/>
  <c r="N61" i="21"/>
  <c r="M61" i="21"/>
  <c r="L61" i="21"/>
  <c r="K61" i="21"/>
  <c r="J61" i="21"/>
  <c r="I61" i="21"/>
  <c r="H61" i="21"/>
  <c r="G61" i="21"/>
  <c r="F61" i="21"/>
  <c r="E61" i="21"/>
  <c r="D61" i="21"/>
  <c r="C61" i="21"/>
  <c r="AC60" i="21"/>
  <c r="AB60" i="21"/>
  <c r="AA60" i="21"/>
  <c r="Z60" i="21"/>
  <c r="Y60" i="21"/>
  <c r="X60" i="21"/>
  <c r="W60" i="21"/>
  <c r="V60" i="21"/>
  <c r="U60" i="21"/>
  <c r="T60" i="21"/>
  <c r="S60" i="21"/>
  <c r="R60" i="21"/>
  <c r="Q60" i="21"/>
  <c r="P60" i="21"/>
  <c r="O60" i="21"/>
  <c r="N60" i="21"/>
  <c r="M60" i="21"/>
  <c r="L60" i="21"/>
  <c r="K60" i="21"/>
  <c r="J60" i="21"/>
  <c r="I60" i="21"/>
  <c r="H60" i="21"/>
  <c r="G60" i="21"/>
  <c r="F60" i="21"/>
  <c r="E60" i="21"/>
  <c r="D60" i="21"/>
  <c r="C60" i="21"/>
  <c r="AC59" i="21"/>
  <c r="AB59" i="21"/>
  <c r="AA59" i="21"/>
  <c r="Z59" i="21"/>
  <c r="Y59" i="21"/>
  <c r="X59" i="21"/>
  <c r="W59" i="21"/>
  <c r="V59" i="21"/>
  <c r="U59" i="21"/>
  <c r="T59" i="21"/>
  <c r="S59" i="21"/>
  <c r="R59" i="21"/>
  <c r="Q59" i="21"/>
  <c r="P59" i="21"/>
  <c r="O59" i="21"/>
  <c r="N59" i="21"/>
  <c r="M59" i="21"/>
  <c r="L59" i="21"/>
  <c r="K59" i="21"/>
  <c r="J59" i="21"/>
  <c r="I59" i="21"/>
  <c r="H59" i="21"/>
  <c r="G59" i="21"/>
  <c r="F59" i="21"/>
  <c r="E59" i="21"/>
  <c r="D59" i="21"/>
  <c r="C59" i="21"/>
  <c r="AC58" i="21"/>
  <c r="AB58" i="21"/>
  <c r="AA58" i="21"/>
  <c r="Z58" i="21"/>
  <c r="Y58" i="21"/>
  <c r="X58" i="21"/>
  <c r="W58" i="21"/>
  <c r="V58" i="21"/>
  <c r="U58" i="21"/>
  <c r="T58" i="21"/>
  <c r="S58" i="21"/>
  <c r="R58" i="21"/>
  <c r="Q58" i="21"/>
  <c r="P58" i="21"/>
  <c r="O58" i="21"/>
  <c r="N58" i="21"/>
  <c r="M58" i="21"/>
  <c r="L58" i="21"/>
  <c r="K58" i="21"/>
  <c r="J58" i="21"/>
  <c r="I58" i="21"/>
  <c r="H58" i="21"/>
  <c r="G58" i="21"/>
  <c r="F58" i="21"/>
  <c r="E58" i="21"/>
  <c r="D58" i="21"/>
  <c r="C58" i="21"/>
  <c r="AC57" i="21"/>
  <c r="AB57" i="21"/>
  <c r="AA57" i="21"/>
  <c r="Z57" i="21"/>
  <c r="Y57" i="21"/>
  <c r="X57" i="21"/>
  <c r="W57" i="21"/>
  <c r="V57" i="21"/>
  <c r="U57" i="21"/>
  <c r="T57" i="21"/>
  <c r="S57" i="21"/>
  <c r="R57" i="21"/>
  <c r="Q57" i="21"/>
  <c r="P57" i="21"/>
  <c r="O57" i="21"/>
  <c r="N57" i="21"/>
  <c r="M57" i="21"/>
  <c r="L57" i="21"/>
  <c r="K57" i="21"/>
  <c r="J57" i="21"/>
  <c r="I57" i="21"/>
  <c r="H57" i="21"/>
  <c r="G57" i="21"/>
  <c r="F57" i="21"/>
  <c r="E57" i="21"/>
  <c r="D57" i="21"/>
  <c r="C57" i="21"/>
  <c r="AC56" i="21"/>
  <c r="AB56" i="21"/>
  <c r="AA56" i="21"/>
  <c r="Z56" i="21"/>
  <c r="Y56" i="21"/>
  <c r="X56" i="21"/>
  <c r="W56" i="21"/>
  <c r="V56" i="21"/>
  <c r="U56" i="21"/>
  <c r="T56" i="21"/>
  <c r="S56" i="21"/>
  <c r="R56" i="21"/>
  <c r="Q56" i="21"/>
  <c r="P56" i="21"/>
  <c r="O56" i="21"/>
  <c r="N56" i="21"/>
  <c r="M56" i="21"/>
  <c r="L56" i="21"/>
  <c r="K56" i="21"/>
  <c r="J56" i="21"/>
  <c r="I56" i="21"/>
  <c r="H56" i="21"/>
  <c r="G56" i="21"/>
  <c r="F56" i="21"/>
  <c r="E56" i="21"/>
  <c r="D56" i="21"/>
  <c r="C56" i="21"/>
  <c r="AC55" i="21"/>
  <c r="AB55" i="21"/>
  <c r="AA55" i="21"/>
  <c r="Z55" i="21"/>
  <c r="Y55" i="21"/>
  <c r="X55" i="21"/>
  <c r="W55" i="21"/>
  <c r="V55" i="21"/>
  <c r="U55" i="21"/>
  <c r="T55" i="21"/>
  <c r="S55" i="21"/>
  <c r="R55" i="21"/>
  <c r="Q55" i="21"/>
  <c r="P55" i="21"/>
  <c r="O55" i="21"/>
  <c r="N55" i="21"/>
  <c r="M55" i="21"/>
  <c r="L55" i="21"/>
  <c r="K55" i="21"/>
  <c r="J55" i="21"/>
  <c r="I55" i="21"/>
  <c r="H55" i="21"/>
  <c r="G55" i="21"/>
  <c r="F55" i="21"/>
  <c r="E55" i="21"/>
  <c r="D55" i="21"/>
  <c r="C55" i="21"/>
  <c r="AC54" i="21"/>
  <c r="AB54" i="21"/>
  <c r="AA54" i="21"/>
  <c r="Z54" i="21"/>
  <c r="Y54" i="21"/>
  <c r="X54" i="21"/>
  <c r="W54" i="21"/>
  <c r="V54" i="21"/>
  <c r="U54" i="21"/>
  <c r="T54" i="21"/>
  <c r="S54" i="21"/>
  <c r="R54" i="21"/>
  <c r="Q54" i="21"/>
  <c r="P54" i="21"/>
  <c r="O54" i="21"/>
  <c r="N54" i="21"/>
  <c r="M54" i="21"/>
  <c r="L54" i="21"/>
  <c r="K54" i="21"/>
  <c r="J54" i="21"/>
  <c r="I54" i="21"/>
  <c r="H54" i="21"/>
  <c r="G54" i="21"/>
  <c r="F54" i="21"/>
  <c r="E54" i="21"/>
  <c r="D54" i="21"/>
  <c r="C54" i="21"/>
  <c r="AC53" i="21"/>
  <c r="AB53" i="21"/>
  <c r="AA53" i="21"/>
  <c r="Z53" i="21"/>
  <c r="Y53" i="21"/>
  <c r="X53" i="21"/>
  <c r="W53" i="21"/>
  <c r="V53" i="21"/>
  <c r="U53" i="21"/>
  <c r="T53" i="21"/>
  <c r="S53" i="21"/>
  <c r="R53" i="21"/>
  <c r="Q53" i="21"/>
  <c r="P53" i="21"/>
  <c r="O53" i="21"/>
  <c r="N53" i="21"/>
  <c r="M53" i="21"/>
  <c r="L53" i="21"/>
  <c r="K53" i="21"/>
  <c r="J53" i="21"/>
  <c r="I53" i="21"/>
  <c r="H53" i="21"/>
  <c r="G53" i="21"/>
  <c r="F53" i="21"/>
  <c r="E53" i="21"/>
  <c r="D53" i="21"/>
  <c r="C53" i="21"/>
  <c r="AC52" i="21"/>
  <c r="AB52" i="21"/>
  <c r="AA52" i="21"/>
  <c r="Z52" i="21"/>
  <c r="Y52" i="21"/>
  <c r="X52" i="21"/>
  <c r="W52" i="21"/>
  <c r="V52" i="21"/>
  <c r="U52" i="21"/>
  <c r="T52" i="21"/>
  <c r="S52" i="21"/>
  <c r="R52" i="21"/>
  <c r="Q52" i="21"/>
  <c r="P52" i="21"/>
  <c r="O52" i="21"/>
  <c r="N52" i="21"/>
  <c r="M52" i="21"/>
  <c r="L52" i="21"/>
  <c r="K52" i="21"/>
  <c r="J52" i="21"/>
  <c r="I52" i="21"/>
  <c r="H52" i="21"/>
  <c r="G52" i="21"/>
  <c r="F52" i="21"/>
  <c r="E52" i="21"/>
  <c r="D52" i="21"/>
  <c r="C52" i="21"/>
  <c r="AC51" i="21"/>
  <c r="AB51" i="21"/>
  <c r="AA51" i="21"/>
  <c r="Z51" i="21"/>
  <c r="Y51" i="21"/>
  <c r="X51" i="21"/>
  <c r="W51" i="21"/>
  <c r="V51" i="21"/>
  <c r="U51" i="21"/>
  <c r="T51" i="21"/>
  <c r="S51" i="21"/>
  <c r="R51" i="21"/>
  <c r="Q51" i="21"/>
  <c r="P51" i="21"/>
  <c r="O51" i="21"/>
  <c r="N51" i="21"/>
  <c r="M51" i="21"/>
  <c r="L51" i="21"/>
  <c r="K51" i="21"/>
  <c r="J51" i="21"/>
  <c r="I51" i="21"/>
  <c r="H51" i="21"/>
  <c r="G51" i="21"/>
  <c r="F51" i="21"/>
  <c r="E51" i="21"/>
  <c r="D51" i="21"/>
  <c r="C51" i="21"/>
  <c r="AC50" i="21"/>
  <c r="AB50" i="21"/>
  <c r="AA50" i="21"/>
  <c r="Z50" i="21"/>
  <c r="Y50" i="21"/>
  <c r="X50" i="21"/>
  <c r="W50" i="21"/>
  <c r="V50" i="21"/>
  <c r="U50" i="21"/>
  <c r="T50" i="21"/>
  <c r="S50" i="21"/>
  <c r="R50" i="21"/>
  <c r="Q50" i="21"/>
  <c r="P50" i="21"/>
  <c r="O50" i="21"/>
  <c r="N50" i="21"/>
  <c r="M50" i="21"/>
  <c r="L50" i="21"/>
  <c r="K50" i="21"/>
  <c r="J50" i="21"/>
  <c r="I50" i="21"/>
  <c r="H50" i="21"/>
  <c r="G50" i="21"/>
  <c r="F50" i="21"/>
  <c r="E50" i="21"/>
  <c r="D50" i="21"/>
  <c r="C50" i="21"/>
  <c r="AC49" i="21"/>
  <c r="AB49" i="21"/>
  <c r="AA49" i="21"/>
  <c r="Z49" i="21"/>
  <c r="Y49" i="21"/>
  <c r="X49" i="21"/>
  <c r="W49" i="21"/>
  <c r="V49" i="21"/>
  <c r="U49" i="21"/>
  <c r="T49" i="21"/>
  <c r="S49" i="21"/>
  <c r="R49" i="21"/>
  <c r="Q49" i="21"/>
  <c r="P49" i="21"/>
  <c r="O49" i="21"/>
  <c r="N49" i="21"/>
  <c r="M49" i="21"/>
  <c r="L49" i="21"/>
  <c r="K49" i="21"/>
  <c r="J49" i="21"/>
  <c r="I49" i="21"/>
  <c r="H49" i="21"/>
  <c r="G49" i="21"/>
  <c r="F49" i="21"/>
  <c r="E49" i="21"/>
  <c r="D49" i="21"/>
  <c r="C49" i="21"/>
  <c r="AC48" i="21"/>
  <c r="AB48" i="21"/>
  <c r="AA48" i="21"/>
  <c r="Z48" i="21"/>
  <c r="Y48" i="21"/>
  <c r="X48" i="21"/>
  <c r="W48" i="21"/>
  <c r="V48" i="21"/>
  <c r="U48" i="21"/>
  <c r="T48" i="21"/>
  <c r="S48" i="21"/>
  <c r="R48" i="21"/>
  <c r="Q48" i="21"/>
  <c r="P48" i="21"/>
  <c r="O48" i="21"/>
  <c r="N48" i="21"/>
  <c r="M48" i="21"/>
  <c r="L48" i="21"/>
  <c r="K48" i="21"/>
  <c r="J48" i="21"/>
  <c r="I48" i="21"/>
  <c r="H48" i="21"/>
  <c r="G48" i="21"/>
  <c r="F48" i="21"/>
  <c r="E48" i="21"/>
  <c r="D48" i="21"/>
  <c r="C48" i="21"/>
  <c r="AC47" i="21"/>
  <c r="AB47" i="21"/>
  <c r="AA47" i="21"/>
  <c r="Z47" i="21"/>
  <c r="Y47" i="21"/>
  <c r="X47" i="21"/>
  <c r="W47" i="21"/>
  <c r="V47" i="21"/>
  <c r="U47" i="21"/>
  <c r="T47" i="21"/>
  <c r="S47" i="21"/>
  <c r="R47" i="21"/>
  <c r="Q47" i="21"/>
  <c r="P47" i="21"/>
  <c r="O47" i="21"/>
  <c r="N47" i="21"/>
  <c r="M47" i="21"/>
  <c r="L47" i="21"/>
  <c r="K47" i="21"/>
  <c r="J47" i="21"/>
  <c r="I47" i="21"/>
  <c r="H47" i="21"/>
  <c r="G47" i="21"/>
  <c r="F47" i="21"/>
  <c r="E47" i="21"/>
  <c r="D47" i="21"/>
  <c r="C47" i="21"/>
  <c r="AC46" i="21"/>
  <c r="AB46" i="21"/>
  <c r="AA46" i="21"/>
  <c r="Z46" i="21"/>
  <c r="Y46" i="21"/>
  <c r="X46" i="21"/>
  <c r="W46" i="21"/>
  <c r="V46" i="21"/>
  <c r="U46" i="21"/>
  <c r="T46" i="21"/>
  <c r="S46" i="21"/>
  <c r="R46" i="21"/>
  <c r="Q46" i="21"/>
  <c r="P46" i="21"/>
  <c r="O46" i="21"/>
  <c r="N46" i="21"/>
  <c r="M46" i="21"/>
  <c r="L46" i="21"/>
  <c r="K46" i="21"/>
  <c r="J46" i="21"/>
  <c r="I46" i="21"/>
  <c r="H46" i="21"/>
  <c r="G46" i="21"/>
  <c r="F46" i="21"/>
  <c r="E46" i="21"/>
  <c r="D46" i="21"/>
  <c r="C46" i="21"/>
  <c r="AC45" i="21"/>
  <c r="AB45" i="21"/>
  <c r="AA45" i="21"/>
  <c r="Z45" i="21"/>
  <c r="Y45" i="21"/>
  <c r="X45" i="21"/>
  <c r="W45" i="21"/>
  <c r="V45" i="21"/>
  <c r="U45" i="21"/>
  <c r="T45" i="21"/>
  <c r="S45" i="21"/>
  <c r="R45" i="21"/>
  <c r="Q45" i="21"/>
  <c r="P45" i="21"/>
  <c r="O45" i="21"/>
  <c r="N45" i="21"/>
  <c r="M45" i="21"/>
  <c r="L45" i="21"/>
  <c r="K45" i="21"/>
  <c r="J45" i="21"/>
  <c r="I45" i="21"/>
  <c r="H45" i="21"/>
  <c r="G45" i="21"/>
  <c r="F45" i="21"/>
  <c r="E45" i="21"/>
  <c r="D45" i="21"/>
  <c r="C45" i="21"/>
  <c r="AC44" i="21"/>
  <c r="AB44" i="21"/>
  <c r="AA44" i="21"/>
  <c r="Z44" i="21"/>
  <c r="Y44" i="21"/>
  <c r="X44" i="21"/>
  <c r="W44" i="21"/>
  <c r="V44" i="21"/>
  <c r="U44" i="21"/>
  <c r="T44" i="21"/>
  <c r="S44" i="21"/>
  <c r="R44" i="21"/>
  <c r="Q44" i="21"/>
  <c r="P44" i="21"/>
  <c r="O44" i="21"/>
  <c r="N44" i="21"/>
  <c r="M44" i="21"/>
  <c r="L44" i="21"/>
  <c r="K44" i="21"/>
  <c r="J44" i="21"/>
  <c r="I44" i="21"/>
  <c r="H44" i="21"/>
  <c r="G44" i="21"/>
  <c r="F44" i="21"/>
  <c r="E44" i="21"/>
  <c r="D44" i="21"/>
  <c r="C44" i="21"/>
  <c r="AC43" i="21"/>
  <c r="AB43" i="21"/>
  <c r="AA43" i="21"/>
  <c r="Z43" i="21"/>
  <c r="Y43" i="21"/>
  <c r="X43" i="21"/>
  <c r="W43" i="21"/>
  <c r="V43" i="21"/>
  <c r="U43" i="21"/>
  <c r="T43" i="21"/>
  <c r="S43" i="21"/>
  <c r="R43" i="21"/>
  <c r="Q43" i="21"/>
  <c r="P43" i="21"/>
  <c r="O43" i="21"/>
  <c r="N43" i="21"/>
  <c r="M43" i="21"/>
  <c r="L43" i="21"/>
  <c r="K43" i="21"/>
  <c r="J43" i="21"/>
  <c r="I43" i="21"/>
  <c r="H43" i="21"/>
  <c r="G43" i="21"/>
  <c r="F43" i="21"/>
  <c r="E43" i="21"/>
  <c r="D43" i="21"/>
  <c r="C43" i="21"/>
  <c r="AC42" i="21"/>
  <c r="AB42" i="21"/>
  <c r="AA42" i="21"/>
  <c r="Z42" i="21"/>
  <c r="Y42" i="21"/>
  <c r="X42" i="21"/>
  <c r="W42" i="21"/>
  <c r="V42" i="21"/>
  <c r="U42" i="21"/>
  <c r="T42" i="21"/>
  <c r="S42" i="21"/>
  <c r="R42" i="21"/>
  <c r="Q42" i="21"/>
  <c r="P42" i="21"/>
  <c r="O42" i="21"/>
  <c r="N42" i="21"/>
  <c r="M42" i="21"/>
  <c r="L42" i="21"/>
  <c r="K42" i="21"/>
  <c r="J42" i="21"/>
  <c r="I42" i="21"/>
  <c r="H42" i="21"/>
  <c r="G42" i="21"/>
  <c r="F42" i="21"/>
  <c r="E42" i="21"/>
  <c r="D42" i="21"/>
  <c r="C42" i="21"/>
  <c r="AC41" i="21"/>
  <c r="AB41" i="21"/>
  <c r="AA41" i="21"/>
  <c r="Z41" i="21"/>
  <c r="Y41" i="21"/>
  <c r="X41" i="21"/>
  <c r="W41" i="21"/>
  <c r="V41" i="21"/>
  <c r="U41" i="21"/>
  <c r="T41" i="21"/>
  <c r="S41" i="21"/>
  <c r="R41" i="21"/>
  <c r="Q41" i="21"/>
  <c r="P41" i="21"/>
  <c r="O41" i="21"/>
  <c r="N41" i="21"/>
  <c r="M41" i="21"/>
  <c r="L41" i="21"/>
  <c r="K41" i="21"/>
  <c r="J41" i="21"/>
  <c r="I41" i="21"/>
  <c r="H41" i="21"/>
  <c r="G41" i="21"/>
  <c r="F41" i="21"/>
  <c r="E41" i="21"/>
  <c r="D41" i="21"/>
  <c r="C41" i="21"/>
  <c r="AC40" i="21"/>
  <c r="AB40" i="21"/>
  <c r="AA40" i="21"/>
  <c r="Z40" i="21"/>
  <c r="Y40" i="21"/>
  <c r="X40" i="21"/>
  <c r="W40" i="21"/>
  <c r="V40" i="21"/>
  <c r="U40" i="21"/>
  <c r="T40" i="21"/>
  <c r="S40" i="21"/>
  <c r="R40" i="21"/>
  <c r="Q40" i="21"/>
  <c r="P40" i="21"/>
  <c r="O40" i="21"/>
  <c r="N40" i="21"/>
  <c r="M40" i="21"/>
  <c r="L40" i="21"/>
  <c r="K40" i="21"/>
  <c r="J40" i="21"/>
  <c r="I40" i="21"/>
  <c r="H40" i="21"/>
  <c r="G40" i="21"/>
  <c r="F40" i="21"/>
  <c r="E40" i="21"/>
  <c r="D40" i="21"/>
  <c r="C40" i="21"/>
  <c r="AC39" i="21"/>
  <c r="AB39" i="21"/>
  <c r="AA39" i="21"/>
  <c r="Z39" i="21"/>
  <c r="Y39" i="21"/>
  <c r="X39" i="21"/>
  <c r="W39" i="21"/>
  <c r="V39" i="21"/>
  <c r="U39" i="21"/>
  <c r="T39" i="21"/>
  <c r="S39" i="21"/>
  <c r="R39" i="21"/>
  <c r="Q39" i="21"/>
  <c r="P39" i="21"/>
  <c r="O39" i="21"/>
  <c r="N39" i="21"/>
  <c r="M39" i="21"/>
  <c r="L39" i="21"/>
  <c r="K39" i="21"/>
  <c r="J39" i="21"/>
  <c r="I39" i="21"/>
  <c r="H39" i="21"/>
  <c r="G39" i="21"/>
  <c r="F39" i="21"/>
  <c r="E39" i="21"/>
  <c r="D39" i="21"/>
  <c r="C39" i="21"/>
  <c r="AC38" i="21"/>
  <c r="AB38" i="21"/>
  <c r="AA38" i="21"/>
  <c r="Z38" i="21"/>
  <c r="Y38" i="21"/>
  <c r="X38" i="21"/>
  <c r="W38" i="21"/>
  <c r="V38" i="21"/>
  <c r="U38" i="21"/>
  <c r="T38" i="21"/>
  <c r="S38" i="21"/>
  <c r="R38" i="21"/>
  <c r="Q38" i="21"/>
  <c r="P38" i="21"/>
  <c r="O38" i="21"/>
  <c r="N38" i="21"/>
  <c r="M38" i="21"/>
  <c r="L38" i="21"/>
  <c r="K38" i="21"/>
  <c r="J38" i="21"/>
  <c r="I38" i="21"/>
  <c r="H38" i="21"/>
  <c r="G38" i="21"/>
  <c r="F38" i="21"/>
  <c r="E38" i="21"/>
  <c r="D38" i="21"/>
  <c r="C38" i="21"/>
  <c r="AC37" i="21"/>
  <c r="AB37" i="21"/>
  <c r="AA37" i="21"/>
  <c r="Z37" i="21"/>
  <c r="Y37" i="21"/>
  <c r="X37" i="21"/>
  <c r="W37" i="21"/>
  <c r="V37" i="21"/>
  <c r="U37" i="21"/>
  <c r="T37" i="21"/>
  <c r="S37" i="21"/>
  <c r="R37" i="21"/>
  <c r="Q37" i="21"/>
  <c r="P37" i="21"/>
  <c r="O37" i="21"/>
  <c r="N37" i="21"/>
  <c r="M37" i="21"/>
  <c r="L37" i="21"/>
  <c r="K37" i="21"/>
  <c r="J37" i="21"/>
  <c r="I37" i="21"/>
  <c r="H37" i="21"/>
  <c r="G37" i="21"/>
  <c r="F37" i="21"/>
  <c r="E37" i="21"/>
  <c r="D37" i="21"/>
  <c r="C37" i="21"/>
  <c r="AC36" i="21"/>
  <c r="AB36" i="21"/>
  <c r="AA36" i="21"/>
  <c r="Z36" i="21"/>
  <c r="Y36" i="21"/>
  <c r="X36" i="21"/>
  <c r="W36" i="21"/>
  <c r="V36" i="21"/>
  <c r="U36" i="21"/>
  <c r="T36" i="21"/>
  <c r="S36" i="21"/>
  <c r="R36" i="21"/>
  <c r="Q36" i="21"/>
  <c r="P36" i="21"/>
  <c r="O36" i="21"/>
  <c r="N36" i="21"/>
  <c r="M36" i="21"/>
  <c r="L36" i="21"/>
  <c r="K36" i="21"/>
  <c r="J36" i="21"/>
  <c r="I36" i="21"/>
  <c r="H36" i="21"/>
  <c r="G36" i="21"/>
  <c r="F36" i="21"/>
  <c r="E36" i="21"/>
  <c r="D36" i="21"/>
  <c r="C36" i="21"/>
  <c r="AC35" i="21"/>
  <c r="AB35" i="21"/>
  <c r="AA35" i="21"/>
  <c r="Z35" i="21"/>
  <c r="Y35" i="21"/>
  <c r="X35" i="21"/>
  <c r="W35" i="21"/>
  <c r="V35" i="21"/>
  <c r="U35" i="21"/>
  <c r="T35" i="21"/>
  <c r="S35" i="21"/>
  <c r="R35" i="21"/>
  <c r="Q35" i="21"/>
  <c r="P35" i="21"/>
  <c r="O35" i="21"/>
  <c r="N35" i="21"/>
  <c r="M35" i="21"/>
  <c r="L35" i="21"/>
  <c r="K35" i="21"/>
  <c r="J35" i="21"/>
  <c r="I35" i="21"/>
  <c r="H35" i="21"/>
  <c r="G35" i="21"/>
  <c r="F35" i="21"/>
  <c r="E35" i="21"/>
  <c r="D35" i="21"/>
  <c r="C35" i="21"/>
  <c r="AC34" i="21"/>
  <c r="AB34" i="21"/>
  <c r="AA34" i="21"/>
  <c r="Z34" i="21"/>
  <c r="Y34" i="21"/>
  <c r="X34" i="21"/>
  <c r="W34" i="21"/>
  <c r="V34" i="21"/>
  <c r="U34" i="21"/>
  <c r="T34" i="21"/>
  <c r="S34" i="21"/>
  <c r="R34" i="21"/>
  <c r="Q34" i="21"/>
  <c r="P34" i="21"/>
  <c r="O34" i="21"/>
  <c r="N34" i="21"/>
  <c r="M34" i="21"/>
  <c r="L34" i="21"/>
  <c r="K34" i="21"/>
  <c r="J34" i="21"/>
  <c r="I34" i="21"/>
  <c r="H34" i="21"/>
  <c r="G34" i="21"/>
  <c r="F34" i="21"/>
  <c r="E34" i="21"/>
  <c r="D34" i="21"/>
  <c r="C34" i="21"/>
  <c r="AC33" i="21"/>
  <c r="AB33" i="21"/>
  <c r="AA33" i="21"/>
  <c r="Z33" i="21"/>
  <c r="Y33" i="21"/>
  <c r="X33" i="21"/>
  <c r="W33" i="21"/>
  <c r="V33" i="21"/>
  <c r="U33" i="21"/>
  <c r="T33" i="21"/>
  <c r="S33" i="21"/>
  <c r="R33" i="21"/>
  <c r="Q33" i="21"/>
  <c r="P33" i="21"/>
  <c r="O33" i="21"/>
  <c r="N33" i="21"/>
  <c r="M33" i="21"/>
  <c r="L33" i="21"/>
  <c r="K33" i="21"/>
  <c r="J33" i="21"/>
  <c r="I33" i="21"/>
  <c r="H33" i="21"/>
  <c r="G33" i="21"/>
  <c r="F33" i="21"/>
  <c r="E33" i="21"/>
  <c r="D33" i="21"/>
  <c r="C33" i="21"/>
  <c r="AC32" i="21"/>
  <c r="AB32" i="21"/>
  <c r="AA32" i="21"/>
  <c r="Z32" i="21"/>
  <c r="Y32" i="21"/>
  <c r="X32" i="21"/>
  <c r="W32" i="21"/>
  <c r="V32" i="21"/>
  <c r="U32" i="21"/>
  <c r="T32" i="21"/>
  <c r="S32" i="21"/>
  <c r="R32" i="21"/>
  <c r="Q32" i="21"/>
  <c r="P32" i="21"/>
  <c r="O32" i="21"/>
  <c r="N32" i="21"/>
  <c r="M32" i="21"/>
  <c r="L32" i="21"/>
  <c r="K32" i="21"/>
  <c r="J32" i="21"/>
  <c r="I32" i="21"/>
  <c r="H32" i="21"/>
  <c r="G32" i="21"/>
  <c r="F32" i="21"/>
  <c r="E32" i="21"/>
  <c r="D32" i="21"/>
  <c r="C32" i="21"/>
  <c r="AC31" i="21"/>
  <c r="AB31" i="21"/>
  <c r="AA31" i="21"/>
  <c r="Z31" i="21"/>
  <c r="Y31" i="21"/>
  <c r="X31" i="21"/>
  <c r="W31" i="21"/>
  <c r="V31" i="21"/>
  <c r="U31" i="21"/>
  <c r="T31" i="21"/>
  <c r="S31" i="21"/>
  <c r="R31" i="21"/>
  <c r="Q31" i="21"/>
  <c r="P31" i="21"/>
  <c r="O31" i="21"/>
  <c r="N31" i="21"/>
  <c r="M31" i="21"/>
  <c r="L31" i="21"/>
  <c r="K31" i="21"/>
  <c r="J31" i="21"/>
  <c r="I31" i="21"/>
  <c r="H31" i="21"/>
  <c r="G31" i="21"/>
  <c r="F31" i="21"/>
  <c r="E31" i="21"/>
  <c r="D31" i="21"/>
  <c r="C31" i="21"/>
  <c r="AC30" i="21"/>
  <c r="AB30" i="21"/>
  <c r="AA30" i="21"/>
  <c r="Z30" i="21"/>
  <c r="Y30" i="21"/>
  <c r="X30" i="21"/>
  <c r="W30" i="21"/>
  <c r="V30" i="21"/>
  <c r="U30" i="21"/>
  <c r="T30" i="21"/>
  <c r="S30" i="21"/>
  <c r="R30" i="21"/>
  <c r="Q30" i="21"/>
  <c r="P30" i="21"/>
  <c r="O30" i="21"/>
  <c r="N30" i="21"/>
  <c r="M30" i="21"/>
  <c r="L30" i="21"/>
  <c r="K30" i="21"/>
  <c r="J30" i="21"/>
  <c r="I30" i="21"/>
  <c r="H30" i="21"/>
  <c r="G30" i="21"/>
  <c r="F30" i="21"/>
  <c r="E30" i="21"/>
  <c r="D30" i="21"/>
  <c r="C30" i="21"/>
  <c r="AC29" i="21"/>
  <c r="AB29" i="21"/>
  <c r="AA29" i="21"/>
  <c r="Z29" i="21"/>
  <c r="Y29" i="21"/>
  <c r="X29" i="21"/>
  <c r="W29" i="21"/>
  <c r="V29" i="21"/>
  <c r="U29" i="21"/>
  <c r="T29" i="21"/>
  <c r="S29" i="21"/>
  <c r="R29" i="21"/>
  <c r="Q29" i="21"/>
  <c r="P29" i="21"/>
  <c r="O29" i="21"/>
  <c r="N29" i="21"/>
  <c r="M29" i="21"/>
  <c r="L29" i="21"/>
  <c r="K29" i="21"/>
  <c r="J29" i="21"/>
  <c r="I29" i="21"/>
  <c r="H29" i="21"/>
  <c r="G29" i="21"/>
  <c r="F29" i="21"/>
  <c r="E29" i="21"/>
  <c r="D29" i="21"/>
  <c r="C29" i="21"/>
  <c r="AC28" i="21"/>
  <c r="AB28" i="21"/>
  <c r="AA28" i="21"/>
  <c r="Z28" i="21"/>
  <c r="Y28" i="21"/>
  <c r="X28" i="21"/>
  <c r="W28" i="21"/>
  <c r="V28" i="21"/>
  <c r="U28" i="21"/>
  <c r="T28" i="21"/>
  <c r="S28" i="21"/>
  <c r="R28" i="21"/>
  <c r="Q28" i="21"/>
  <c r="P28" i="21"/>
  <c r="O28" i="21"/>
  <c r="N28" i="21"/>
  <c r="M28" i="21"/>
  <c r="L28" i="21"/>
  <c r="K28" i="21"/>
  <c r="J28" i="21"/>
  <c r="I28" i="21"/>
  <c r="H28" i="21"/>
  <c r="G28" i="21"/>
  <c r="F28" i="21"/>
  <c r="E28" i="21"/>
  <c r="D28" i="21"/>
  <c r="C28" i="21"/>
  <c r="AC27" i="21"/>
  <c r="AB27" i="21"/>
  <c r="AA27" i="21"/>
  <c r="Z27" i="21"/>
  <c r="Y27" i="21"/>
  <c r="X27" i="21"/>
  <c r="W27" i="21"/>
  <c r="V27" i="21"/>
  <c r="U27" i="21"/>
  <c r="T27" i="21"/>
  <c r="S27" i="21"/>
  <c r="R27" i="21"/>
  <c r="Q27" i="21"/>
  <c r="P27" i="21"/>
  <c r="O27" i="21"/>
  <c r="N27" i="21"/>
  <c r="M27" i="21"/>
  <c r="L27" i="21"/>
  <c r="K27" i="21"/>
  <c r="J27" i="21"/>
  <c r="I27" i="21"/>
  <c r="H27" i="21"/>
  <c r="G27" i="21"/>
  <c r="F27" i="21"/>
  <c r="E27" i="21"/>
  <c r="D27" i="21"/>
  <c r="C27" i="21"/>
  <c r="AC26" i="21"/>
  <c r="AB26" i="21"/>
  <c r="AA26" i="21"/>
  <c r="Z26" i="21"/>
  <c r="Y26" i="21"/>
  <c r="X26" i="21"/>
  <c r="W26" i="21"/>
  <c r="V26" i="21"/>
  <c r="U26" i="21"/>
  <c r="T26" i="21"/>
  <c r="S26" i="21"/>
  <c r="R26" i="21"/>
  <c r="Q26" i="21"/>
  <c r="P26" i="21"/>
  <c r="O26" i="21"/>
  <c r="N26" i="21"/>
  <c r="M26" i="21"/>
  <c r="L26" i="21"/>
  <c r="K26" i="21"/>
  <c r="J26" i="21"/>
  <c r="I26" i="21"/>
  <c r="H26" i="21"/>
  <c r="G26" i="21"/>
  <c r="F26" i="21"/>
  <c r="E26" i="21"/>
  <c r="D26" i="21"/>
  <c r="C26" i="21"/>
  <c r="AC25" i="21"/>
  <c r="AB25" i="21"/>
  <c r="AA25" i="21"/>
  <c r="Z25" i="21"/>
  <c r="Y25" i="21"/>
  <c r="X25" i="21"/>
  <c r="W25" i="21"/>
  <c r="V25" i="21"/>
  <c r="U25" i="21"/>
  <c r="T25" i="21"/>
  <c r="S25" i="21"/>
  <c r="R25" i="21"/>
  <c r="Q25" i="21"/>
  <c r="P25" i="21"/>
  <c r="O25" i="21"/>
  <c r="N25" i="21"/>
  <c r="M25" i="21"/>
  <c r="L25" i="21"/>
  <c r="K25" i="21"/>
  <c r="J25" i="21"/>
  <c r="I25" i="21"/>
  <c r="H25" i="21"/>
  <c r="G25" i="21"/>
  <c r="F25" i="21"/>
  <c r="E25" i="21"/>
  <c r="D25" i="21"/>
  <c r="C25" i="21"/>
  <c r="AC24" i="21"/>
  <c r="AB24" i="21"/>
  <c r="AA24" i="21"/>
  <c r="Z24" i="21"/>
  <c r="Y24" i="21"/>
  <c r="X24" i="21"/>
  <c r="W24" i="21"/>
  <c r="V24" i="21"/>
  <c r="U24" i="21"/>
  <c r="T24" i="21"/>
  <c r="S24" i="21"/>
  <c r="R24" i="21"/>
  <c r="Q24" i="21"/>
  <c r="P24" i="21"/>
  <c r="O24" i="21"/>
  <c r="N24" i="21"/>
  <c r="M24" i="21"/>
  <c r="L24" i="21"/>
  <c r="K24" i="21"/>
  <c r="J24" i="21"/>
  <c r="I24" i="21"/>
  <c r="H24" i="21"/>
  <c r="G24" i="21"/>
  <c r="F24" i="21"/>
  <c r="E24" i="21"/>
  <c r="D24" i="21"/>
  <c r="C24" i="21"/>
  <c r="AC23" i="21"/>
  <c r="AB23" i="21"/>
  <c r="AA23" i="21"/>
  <c r="Z23" i="21"/>
  <c r="Y23" i="21"/>
  <c r="X23" i="21"/>
  <c r="W23" i="21"/>
  <c r="V23" i="21"/>
  <c r="U23" i="21"/>
  <c r="T23" i="21"/>
  <c r="S23" i="21"/>
  <c r="R23" i="21"/>
  <c r="Q23" i="21"/>
  <c r="P23" i="21"/>
  <c r="O23" i="21"/>
  <c r="N23" i="21"/>
  <c r="M23" i="21"/>
  <c r="L23" i="21"/>
  <c r="K23" i="21"/>
  <c r="J23" i="21"/>
  <c r="I23" i="21"/>
  <c r="H23" i="21"/>
  <c r="G23" i="21"/>
  <c r="F23" i="21"/>
  <c r="E23" i="21"/>
  <c r="D23" i="21"/>
  <c r="C23" i="21"/>
  <c r="AC22" i="21"/>
  <c r="AB22" i="21"/>
  <c r="AA22" i="21"/>
  <c r="Z22" i="21"/>
  <c r="Y22" i="21"/>
  <c r="X22" i="21"/>
  <c r="W22" i="21"/>
  <c r="V22" i="21"/>
  <c r="U22" i="21"/>
  <c r="T22" i="21"/>
  <c r="S22" i="21"/>
  <c r="R22" i="21"/>
  <c r="Q22" i="21"/>
  <c r="P22" i="21"/>
  <c r="O22" i="21"/>
  <c r="N22" i="21"/>
  <c r="M22" i="21"/>
  <c r="L22" i="21"/>
  <c r="K22" i="21"/>
  <c r="J22" i="21"/>
  <c r="I22" i="21"/>
  <c r="H22" i="21"/>
  <c r="G22" i="21"/>
  <c r="F22" i="21"/>
  <c r="E22" i="21"/>
  <c r="D22" i="21"/>
  <c r="C22" i="21"/>
  <c r="AC21" i="21"/>
  <c r="AB21" i="21"/>
  <c r="AA21" i="21"/>
  <c r="Z21" i="21"/>
  <c r="Y21" i="21"/>
  <c r="X21" i="21"/>
  <c r="W21" i="21"/>
  <c r="V21" i="21"/>
  <c r="U21" i="21"/>
  <c r="T21" i="21"/>
  <c r="S21" i="21"/>
  <c r="R21" i="21"/>
  <c r="Q21" i="21"/>
  <c r="P21" i="21"/>
  <c r="O21" i="21"/>
  <c r="N21" i="21"/>
  <c r="M21" i="21"/>
  <c r="L21" i="21"/>
  <c r="K21" i="21"/>
  <c r="J21" i="21"/>
  <c r="I21" i="21"/>
  <c r="H21" i="21"/>
  <c r="G21" i="21"/>
  <c r="F21" i="21"/>
  <c r="E21" i="21"/>
  <c r="D21" i="21"/>
  <c r="C21" i="21"/>
  <c r="AC20" i="21"/>
  <c r="AB20" i="21"/>
  <c r="AA20" i="21"/>
  <c r="Z20" i="21"/>
  <c r="Y20" i="21"/>
  <c r="X20" i="21"/>
  <c r="W20" i="21"/>
  <c r="V20" i="21"/>
  <c r="U20" i="21"/>
  <c r="T20" i="21"/>
  <c r="S20" i="21"/>
  <c r="R20" i="21"/>
  <c r="Q20" i="21"/>
  <c r="P20" i="21"/>
  <c r="O20" i="21"/>
  <c r="N20" i="21"/>
  <c r="M20" i="21"/>
  <c r="L20" i="21"/>
  <c r="K20" i="21"/>
  <c r="J20" i="21"/>
  <c r="I20" i="21"/>
  <c r="H20" i="21"/>
  <c r="G20" i="21"/>
  <c r="F20" i="21"/>
  <c r="E20" i="21"/>
  <c r="D20" i="21"/>
  <c r="C20" i="21"/>
  <c r="AC19" i="21"/>
  <c r="AB19" i="21"/>
  <c r="AA19" i="21"/>
  <c r="Z19" i="21"/>
  <c r="Y19" i="21"/>
  <c r="X19" i="21"/>
  <c r="W19" i="21"/>
  <c r="V19" i="21"/>
  <c r="U19" i="21"/>
  <c r="T19" i="21"/>
  <c r="S19" i="21"/>
  <c r="R19" i="21"/>
  <c r="Q19" i="21"/>
  <c r="P19" i="21"/>
  <c r="O19" i="21"/>
  <c r="N19" i="21"/>
  <c r="M19" i="21"/>
  <c r="L19" i="21"/>
  <c r="K19" i="21"/>
  <c r="J19" i="21"/>
  <c r="I19" i="21"/>
  <c r="H19" i="21"/>
  <c r="G19" i="21"/>
  <c r="F19" i="21"/>
  <c r="E19" i="21"/>
  <c r="D19" i="21"/>
  <c r="C19" i="21"/>
  <c r="AC18" i="21"/>
  <c r="AB18" i="21"/>
  <c r="AA18" i="21"/>
  <c r="Z18" i="21"/>
  <c r="Y18" i="21"/>
  <c r="X18" i="21"/>
  <c r="W18" i="21"/>
  <c r="V18" i="21"/>
  <c r="U18" i="21"/>
  <c r="T18" i="21"/>
  <c r="S18" i="21"/>
  <c r="R18" i="21"/>
  <c r="Q18" i="21"/>
  <c r="P18" i="21"/>
  <c r="O18" i="21"/>
  <c r="N18" i="21"/>
  <c r="M18" i="21"/>
  <c r="L18" i="21"/>
  <c r="K18" i="21"/>
  <c r="J18" i="21"/>
  <c r="I18" i="21"/>
  <c r="H18" i="21"/>
  <c r="G18" i="21"/>
  <c r="F18" i="21"/>
  <c r="E18" i="21"/>
  <c r="D18" i="21"/>
  <c r="C18" i="21"/>
  <c r="AC17" i="21"/>
  <c r="AB17" i="21"/>
  <c r="AA17" i="21"/>
  <c r="Z17" i="21"/>
  <c r="Y17" i="21"/>
  <c r="X17" i="21"/>
  <c r="W17" i="21"/>
  <c r="V17" i="21"/>
  <c r="U17" i="21"/>
  <c r="T17" i="21"/>
  <c r="S17" i="21"/>
  <c r="R17" i="21"/>
  <c r="Q17" i="21"/>
  <c r="P17" i="21"/>
  <c r="O17" i="21"/>
  <c r="N17" i="21"/>
  <c r="M17" i="21"/>
  <c r="L17" i="21"/>
  <c r="K17" i="21"/>
  <c r="J17" i="21"/>
  <c r="I17" i="21"/>
  <c r="H17" i="21"/>
  <c r="G17" i="21"/>
  <c r="F17" i="21"/>
  <c r="E17" i="21"/>
  <c r="D17" i="21"/>
  <c r="C17" i="21"/>
  <c r="AC16" i="21"/>
  <c r="AB16" i="21"/>
  <c r="AA16" i="21"/>
  <c r="Z16" i="21"/>
  <c r="Y16" i="21"/>
  <c r="X16" i="21"/>
  <c r="W16" i="21"/>
  <c r="V16" i="21"/>
  <c r="U16" i="21"/>
  <c r="T16" i="21"/>
  <c r="S16" i="21"/>
  <c r="R16" i="21"/>
  <c r="Q16" i="21"/>
  <c r="P16" i="21"/>
  <c r="O16" i="21"/>
  <c r="N16" i="21"/>
  <c r="M16" i="21"/>
  <c r="L16" i="21"/>
  <c r="K16" i="21"/>
  <c r="J16" i="21"/>
  <c r="I16" i="21"/>
  <c r="H16" i="21"/>
  <c r="G16" i="21"/>
  <c r="F16" i="21"/>
  <c r="E16" i="21"/>
  <c r="D16" i="21"/>
  <c r="C16" i="21"/>
  <c r="AC15" i="21"/>
  <c r="AB15" i="21"/>
  <c r="AA15" i="21"/>
  <c r="Z15" i="21"/>
  <c r="Y15" i="21"/>
  <c r="X15" i="21"/>
  <c r="W15" i="21"/>
  <c r="V15" i="21"/>
  <c r="U15" i="21"/>
  <c r="T15" i="21"/>
  <c r="S15" i="21"/>
  <c r="R15" i="21"/>
  <c r="Q15" i="21"/>
  <c r="P15" i="21"/>
  <c r="O15" i="21"/>
  <c r="N15" i="21"/>
  <c r="M15" i="21"/>
  <c r="L15" i="21"/>
  <c r="K15" i="21"/>
  <c r="J15" i="21"/>
  <c r="I15" i="21"/>
  <c r="H15" i="21"/>
  <c r="G15" i="21"/>
  <c r="F15" i="21"/>
  <c r="E15" i="21"/>
  <c r="D15" i="21"/>
  <c r="C15" i="21"/>
  <c r="AC14" i="21"/>
  <c r="AB14" i="21"/>
  <c r="AA14" i="21"/>
  <c r="Z14" i="21"/>
  <c r="Y14" i="21"/>
  <c r="X14" i="21"/>
  <c r="W14" i="21"/>
  <c r="V14" i="21"/>
  <c r="U14" i="21"/>
  <c r="T14" i="21"/>
  <c r="S14" i="21"/>
  <c r="R14" i="21"/>
  <c r="Q14" i="21"/>
  <c r="P14" i="21"/>
  <c r="O14" i="21"/>
  <c r="N14" i="21"/>
  <c r="M14" i="21"/>
  <c r="L14" i="21"/>
  <c r="K14" i="21"/>
  <c r="J14" i="21"/>
  <c r="I14" i="21"/>
  <c r="H14" i="21"/>
  <c r="G14" i="21"/>
  <c r="F14" i="21"/>
  <c r="E14" i="21"/>
  <c r="D14" i="21"/>
  <c r="C14" i="21"/>
  <c r="AC13" i="21"/>
  <c r="AB13" i="21"/>
  <c r="AA13" i="21"/>
  <c r="Z13" i="21"/>
  <c r="Y13" i="21"/>
  <c r="X13" i="21"/>
  <c r="W13" i="21"/>
  <c r="V13" i="21"/>
  <c r="U13" i="21"/>
  <c r="T13" i="21"/>
  <c r="S13" i="21"/>
  <c r="R13" i="21"/>
  <c r="Q13" i="21"/>
  <c r="P13" i="21"/>
  <c r="O13" i="21"/>
  <c r="N13" i="21"/>
  <c r="M13" i="21"/>
  <c r="L13" i="21"/>
  <c r="K13" i="21"/>
  <c r="J13" i="21"/>
  <c r="I13" i="21"/>
  <c r="H13" i="21"/>
  <c r="G13" i="21"/>
  <c r="F13" i="21"/>
  <c r="E13" i="21"/>
  <c r="D13" i="21"/>
  <c r="C13" i="21"/>
  <c r="AG63" i="23"/>
  <c r="AF63" i="23"/>
  <c r="AE63" i="23"/>
  <c r="AD63" i="23"/>
  <c r="AC63" i="23"/>
  <c r="AB63" i="23"/>
  <c r="AA63" i="23"/>
  <c r="Z63" i="23"/>
  <c r="Y63" i="23"/>
  <c r="X63" i="23"/>
  <c r="W63" i="23"/>
  <c r="V63" i="23"/>
  <c r="U63" i="23"/>
  <c r="T63" i="23"/>
  <c r="S63" i="23"/>
  <c r="R63" i="23"/>
  <c r="Q63" i="23"/>
  <c r="P63" i="23"/>
  <c r="O63" i="23"/>
  <c r="N63" i="23"/>
  <c r="M63" i="23"/>
  <c r="L63" i="23"/>
  <c r="K63" i="23"/>
  <c r="J63" i="23"/>
  <c r="I63" i="23"/>
  <c r="H63" i="23"/>
  <c r="G63" i="23"/>
  <c r="AG62" i="23"/>
  <c r="AF62" i="23"/>
  <c r="AE62" i="23"/>
  <c r="AD62" i="23"/>
  <c r="AC62" i="23"/>
  <c r="AB62" i="23"/>
  <c r="AA62" i="23"/>
  <c r="Z62" i="23"/>
  <c r="Y62" i="23"/>
  <c r="X62" i="23"/>
  <c r="W62" i="23"/>
  <c r="V62" i="23"/>
  <c r="U62" i="23"/>
  <c r="T62" i="23"/>
  <c r="S62" i="23"/>
  <c r="R62" i="23"/>
  <c r="Q62" i="23"/>
  <c r="P62" i="23"/>
  <c r="O62" i="23"/>
  <c r="N62" i="23"/>
  <c r="M62" i="23"/>
  <c r="L62" i="23"/>
  <c r="K62" i="23"/>
  <c r="J62" i="23"/>
  <c r="I62" i="23"/>
  <c r="H62" i="23"/>
  <c r="G62"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AG60" i="23"/>
  <c r="AF60" i="23"/>
  <c r="AE60" i="23"/>
  <c r="AD60" i="23"/>
  <c r="AC60" i="23"/>
  <c r="AB60" i="23"/>
  <c r="AA60" i="23"/>
  <c r="Z60" i="23"/>
  <c r="Y60" i="23"/>
  <c r="X60" i="23"/>
  <c r="W60" i="23"/>
  <c r="V60" i="23"/>
  <c r="U60" i="23"/>
  <c r="T60" i="23"/>
  <c r="S60" i="23"/>
  <c r="R60" i="23"/>
  <c r="Q60" i="23"/>
  <c r="P60" i="23"/>
  <c r="O60" i="23"/>
  <c r="N60" i="23"/>
  <c r="M60" i="23"/>
  <c r="L60" i="23"/>
  <c r="K60" i="23"/>
  <c r="J60" i="23"/>
  <c r="I60" i="23"/>
  <c r="H60" i="23"/>
  <c r="G60" i="23"/>
  <c r="AG59" i="23"/>
  <c r="AF59" i="23"/>
  <c r="AE59" i="23"/>
  <c r="AD59" i="23"/>
  <c r="AC59" i="23"/>
  <c r="AB59" i="23"/>
  <c r="AA59" i="23"/>
  <c r="Z59" i="23"/>
  <c r="Y59" i="23"/>
  <c r="X59" i="23"/>
  <c r="W59" i="23"/>
  <c r="V59" i="23"/>
  <c r="U59" i="23"/>
  <c r="T59" i="23"/>
  <c r="S59" i="23"/>
  <c r="R59" i="23"/>
  <c r="Q59" i="23"/>
  <c r="P59" i="23"/>
  <c r="O59" i="23"/>
  <c r="N59" i="23"/>
  <c r="M59" i="23"/>
  <c r="L59" i="23"/>
  <c r="K59" i="23"/>
  <c r="J59" i="23"/>
  <c r="I59" i="23"/>
  <c r="H59" i="23"/>
  <c r="G59" i="23"/>
  <c r="AG58" i="23"/>
  <c r="AF58" i="23"/>
  <c r="AE58" i="23"/>
  <c r="AD58" i="23"/>
  <c r="AC58" i="23"/>
  <c r="AB58" i="23"/>
  <c r="AA58" i="23"/>
  <c r="Z58" i="23"/>
  <c r="Y58" i="23"/>
  <c r="X58" i="23"/>
  <c r="W58" i="23"/>
  <c r="V58" i="23"/>
  <c r="U58" i="23"/>
  <c r="T58" i="23"/>
  <c r="S58" i="23"/>
  <c r="R58" i="23"/>
  <c r="Q58" i="23"/>
  <c r="P58" i="23"/>
  <c r="O58" i="23"/>
  <c r="N58" i="23"/>
  <c r="M58" i="23"/>
  <c r="L58" i="23"/>
  <c r="K58" i="23"/>
  <c r="J58" i="23"/>
  <c r="I58" i="23"/>
  <c r="H58" i="23"/>
  <c r="G58" i="23"/>
  <c r="AG57" i="23"/>
  <c r="AF57" i="23"/>
  <c r="AE57" i="23"/>
  <c r="AD57" i="23"/>
  <c r="AC57" i="23"/>
  <c r="AB57" i="23"/>
  <c r="AA57" i="23"/>
  <c r="Z57" i="23"/>
  <c r="Y57" i="23"/>
  <c r="X57" i="23"/>
  <c r="W57" i="23"/>
  <c r="V57" i="23"/>
  <c r="U57" i="23"/>
  <c r="T57" i="23"/>
  <c r="S57" i="23"/>
  <c r="R57" i="23"/>
  <c r="Q57" i="23"/>
  <c r="P57" i="23"/>
  <c r="O57" i="23"/>
  <c r="N57" i="23"/>
  <c r="M57" i="23"/>
  <c r="L57" i="23"/>
  <c r="K57" i="23"/>
  <c r="J57" i="23"/>
  <c r="I57" i="23"/>
  <c r="H57" i="23"/>
  <c r="G57" i="23"/>
  <c r="AG56" i="23"/>
  <c r="AF56" i="23"/>
  <c r="AE56" i="23"/>
  <c r="AD56" i="23"/>
  <c r="AC56" i="23"/>
  <c r="AB56" i="23"/>
  <c r="AA56" i="23"/>
  <c r="Z56" i="23"/>
  <c r="Y56" i="23"/>
  <c r="X56" i="23"/>
  <c r="W56" i="23"/>
  <c r="V56" i="23"/>
  <c r="U56" i="23"/>
  <c r="T56" i="23"/>
  <c r="S56" i="23"/>
  <c r="R56" i="23"/>
  <c r="Q56" i="23"/>
  <c r="P56" i="23"/>
  <c r="O56" i="23"/>
  <c r="N56" i="23"/>
  <c r="M56" i="23"/>
  <c r="L56" i="23"/>
  <c r="K56" i="23"/>
  <c r="J56" i="23"/>
  <c r="I56" i="23"/>
  <c r="H56" i="23"/>
  <c r="G56" i="23"/>
  <c r="AG55" i="23"/>
  <c r="AF55" i="23"/>
  <c r="AE55" i="23"/>
  <c r="AD55" i="23"/>
  <c r="AC55" i="23"/>
  <c r="AB55" i="23"/>
  <c r="AA55" i="23"/>
  <c r="Z55" i="23"/>
  <c r="Y55" i="23"/>
  <c r="X55" i="23"/>
  <c r="W55" i="23"/>
  <c r="V55" i="23"/>
  <c r="U55" i="23"/>
  <c r="T55" i="23"/>
  <c r="S55" i="23"/>
  <c r="R55" i="23"/>
  <c r="Q55" i="23"/>
  <c r="P55" i="23"/>
  <c r="O55" i="23"/>
  <c r="N55" i="23"/>
  <c r="M55" i="23"/>
  <c r="L55" i="23"/>
  <c r="K55" i="23"/>
  <c r="J55" i="23"/>
  <c r="I55" i="23"/>
  <c r="H55" i="23"/>
  <c r="G55" i="23"/>
  <c r="AG54" i="23"/>
  <c r="AF54" i="23"/>
  <c r="AE54" i="23"/>
  <c r="AD54" i="23"/>
  <c r="AC54" i="23"/>
  <c r="AB54" i="23"/>
  <c r="AA54" i="23"/>
  <c r="Z54" i="23"/>
  <c r="Y54" i="23"/>
  <c r="X54" i="23"/>
  <c r="W54" i="23"/>
  <c r="V54" i="23"/>
  <c r="U54" i="23"/>
  <c r="T54" i="23"/>
  <c r="S54" i="23"/>
  <c r="R54" i="23"/>
  <c r="Q54" i="23"/>
  <c r="P54" i="23"/>
  <c r="O54" i="23"/>
  <c r="N54" i="23"/>
  <c r="M54" i="23"/>
  <c r="L54" i="23"/>
  <c r="K54" i="23"/>
  <c r="J54" i="23"/>
  <c r="I54" i="23"/>
  <c r="H54" i="23"/>
  <c r="G54" i="23"/>
  <c r="AG53" i="23"/>
  <c r="AF53" i="23"/>
  <c r="AE53" i="23"/>
  <c r="AD53" i="23"/>
  <c r="AC53" i="23"/>
  <c r="AB53" i="23"/>
  <c r="AA53" i="23"/>
  <c r="Z53" i="23"/>
  <c r="Y53" i="23"/>
  <c r="X53" i="23"/>
  <c r="W53" i="23"/>
  <c r="V53" i="23"/>
  <c r="U53" i="23"/>
  <c r="T53" i="23"/>
  <c r="S53" i="23"/>
  <c r="R53" i="23"/>
  <c r="Q53" i="23"/>
  <c r="P53" i="23"/>
  <c r="O53" i="23"/>
  <c r="N53" i="23"/>
  <c r="M53" i="23"/>
  <c r="L53" i="23"/>
  <c r="K53" i="23"/>
  <c r="J53" i="23"/>
  <c r="I53" i="23"/>
  <c r="H53" i="23"/>
  <c r="G53" i="23"/>
  <c r="AG52" i="23"/>
  <c r="AF52" i="23"/>
  <c r="AE52" i="23"/>
  <c r="AD52" i="23"/>
  <c r="AC52" i="23"/>
  <c r="AB52" i="23"/>
  <c r="AA52" i="23"/>
  <c r="Z52" i="23"/>
  <c r="Y52" i="23"/>
  <c r="X52" i="23"/>
  <c r="W52" i="23"/>
  <c r="V52" i="23"/>
  <c r="U52" i="23"/>
  <c r="T52" i="23"/>
  <c r="S52" i="23"/>
  <c r="R52" i="23"/>
  <c r="Q52" i="23"/>
  <c r="P52" i="23"/>
  <c r="O52" i="23"/>
  <c r="N52" i="23"/>
  <c r="M52" i="23"/>
  <c r="L52" i="23"/>
  <c r="K52" i="23"/>
  <c r="J52" i="23"/>
  <c r="I52" i="23"/>
  <c r="H52" i="23"/>
  <c r="G52" i="23"/>
  <c r="AG51" i="23"/>
  <c r="AF51" i="23"/>
  <c r="AE51" i="23"/>
  <c r="AD51" i="23"/>
  <c r="AC51" i="23"/>
  <c r="AB51" i="23"/>
  <c r="AA51" i="23"/>
  <c r="Z51" i="23"/>
  <c r="Y51" i="23"/>
  <c r="X51" i="23"/>
  <c r="W51" i="23"/>
  <c r="V51" i="23"/>
  <c r="U51" i="23"/>
  <c r="T51" i="23"/>
  <c r="S51" i="23"/>
  <c r="R51" i="23"/>
  <c r="Q51" i="23"/>
  <c r="P51" i="23"/>
  <c r="O51" i="23"/>
  <c r="N51" i="23"/>
  <c r="M51" i="23"/>
  <c r="L51" i="23"/>
  <c r="K51" i="23"/>
  <c r="J51" i="23"/>
  <c r="I51" i="23"/>
  <c r="H51" i="23"/>
  <c r="G51" i="23"/>
  <c r="AG50" i="23"/>
  <c r="AF50" i="23"/>
  <c r="AE50" i="23"/>
  <c r="AD50" i="23"/>
  <c r="AC50" i="23"/>
  <c r="AB50" i="23"/>
  <c r="AA50" i="23"/>
  <c r="Z50" i="23"/>
  <c r="Y50" i="23"/>
  <c r="X50" i="23"/>
  <c r="W50" i="23"/>
  <c r="V50" i="23"/>
  <c r="U50" i="23"/>
  <c r="T50" i="23"/>
  <c r="S50" i="23"/>
  <c r="R50" i="23"/>
  <c r="Q50" i="23"/>
  <c r="P50" i="23"/>
  <c r="O50" i="23"/>
  <c r="N50" i="23"/>
  <c r="M50" i="23"/>
  <c r="L50" i="23"/>
  <c r="K50" i="23"/>
  <c r="J50" i="23"/>
  <c r="I50" i="23"/>
  <c r="H50" i="23"/>
  <c r="G50" i="23"/>
  <c r="AG49" i="23"/>
  <c r="AF49" i="23"/>
  <c r="AE49" i="23"/>
  <c r="AD49" i="23"/>
  <c r="AC49" i="23"/>
  <c r="AB49" i="23"/>
  <c r="AA49" i="23"/>
  <c r="Z49" i="23"/>
  <c r="Y49" i="23"/>
  <c r="X49" i="23"/>
  <c r="W49" i="23"/>
  <c r="V49" i="23"/>
  <c r="U49" i="23"/>
  <c r="T49" i="23"/>
  <c r="S49" i="23"/>
  <c r="R49" i="23"/>
  <c r="Q49" i="23"/>
  <c r="P49" i="23"/>
  <c r="O49" i="23"/>
  <c r="N49" i="23"/>
  <c r="M49" i="23"/>
  <c r="L49" i="23"/>
  <c r="K49" i="23"/>
  <c r="J49" i="23"/>
  <c r="I49" i="23"/>
  <c r="H49" i="23"/>
  <c r="G49" i="23"/>
  <c r="AG48" i="23"/>
  <c r="AF48" i="23"/>
  <c r="AE48" i="23"/>
  <c r="AD48" i="23"/>
  <c r="AC48" i="23"/>
  <c r="AB48" i="23"/>
  <c r="AA48" i="23"/>
  <c r="Z48" i="23"/>
  <c r="Y48" i="23"/>
  <c r="X48" i="23"/>
  <c r="W48" i="23"/>
  <c r="V48" i="23"/>
  <c r="U48" i="23"/>
  <c r="T48" i="23"/>
  <c r="S48" i="23"/>
  <c r="R48" i="23"/>
  <c r="Q48" i="23"/>
  <c r="P48" i="23"/>
  <c r="O48" i="23"/>
  <c r="N48" i="23"/>
  <c r="M48" i="23"/>
  <c r="L48" i="23"/>
  <c r="K48" i="23"/>
  <c r="J48" i="23"/>
  <c r="I48" i="23"/>
  <c r="H48" i="23"/>
  <c r="G48" i="23"/>
  <c r="AG47" i="23"/>
  <c r="AF47" i="23"/>
  <c r="AE47" i="23"/>
  <c r="AD47" i="23"/>
  <c r="AC47" i="23"/>
  <c r="AB47" i="23"/>
  <c r="AA47" i="23"/>
  <c r="Z47" i="23"/>
  <c r="Y47" i="23"/>
  <c r="X47" i="23"/>
  <c r="W47" i="23"/>
  <c r="V47" i="23"/>
  <c r="U47" i="23"/>
  <c r="T47" i="23"/>
  <c r="S47" i="23"/>
  <c r="R47" i="23"/>
  <c r="Q47" i="23"/>
  <c r="P47" i="23"/>
  <c r="O47" i="23"/>
  <c r="N47" i="23"/>
  <c r="M47" i="23"/>
  <c r="L47" i="23"/>
  <c r="K47" i="23"/>
  <c r="J47" i="23"/>
  <c r="I47" i="23"/>
  <c r="H47" i="23"/>
  <c r="G47" i="23"/>
  <c r="AG46" i="23"/>
  <c r="AF46" i="23"/>
  <c r="AE46" i="23"/>
  <c r="AD46" i="23"/>
  <c r="AC46" i="23"/>
  <c r="AB46" i="23"/>
  <c r="AA46" i="23"/>
  <c r="Z46" i="23"/>
  <c r="Y46" i="23"/>
  <c r="X46" i="23"/>
  <c r="W46" i="23"/>
  <c r="V46" i="23"/>
  <c r="U46" i="23"/>
  <c r="T46" i="23"/>
  <c r="S46" i="23"/>
  <c r="R46" i="23"/>
  <c r="Q46" i="23"/>
  <c r="P46" i="23"/>
  <c r="O46" i="23"/>
  <c r="N46" i="23"/>
  <c r="M46" i="23"/>
  <c r="L46" i="23"/>
  <c r="K46" i="23"/>
  <c r="J46" i="23"/>
  <c r="I46" i="23"/>
  <c r="H46" i="23"/>
  <c r="G46" i="23"/>
  <c r="AG45" i="23"/>
  <c r="AF45" i="23"/>
  <c r="AE45" i="23"/>
  <c r="AD45" i="23"/>
  <c r="AC45" i="23"/>
  <c r="AB45" i="23"/>
  <c r="AA45" i="23"/>
  <c r="Z45" i="23"/>
  <c r="Y45" i="23"/>
  <c r="X45" i="23"/>
  <c r="W45" i="23"/>
  <c r="V45" i="23"/>
  <c r="U45" i="23"/>
  <c r="T45" i="23"/>
  <c r="S45" i="23"/>
  <c r="R45" i="23"/>
  <c r="Q45" i="23"/>
  <c r="P45" i="23"/>
  <c r="O45" i="23"/>
  <c r="N45" i="23"/>
  <c r="M45" i="23"/>
  <c r="L45" i="23"/>
  <c r="K45" i="23"/>
  <c r="J45" i="23"/>
  <c r="I45" i="23"/>
  <c r="H45" i="23"/>
  <c r="G45" i="23"/>
  <c r="AG44" i="23"/>
  <c r="AF44" i="23"/>
  <c r="AE44" i="23"/>
  <c r="AD44" i="23"/>
  <c r="AC44" i="23"/>
  <c r="AB44" i="23"/>
  <c r="AA44" i="23"/>
  <c r="Z44" i="23"/>
  <c r="Y44" i="23"/>
  <c r="X44" i="23"/>
  <c r="W44" i="23"/>
  <c r="V44" i="23"/>
  <c r="U44" i="23"/>
  <c r="T44" i="23"/>
  <c r="S44" i="23"/>
  <c r="R44" i="23"/>
  <c r="Q44" i="23"/>
  <c r="P44" i="23"/>
  <c r="O44" i="23"/>
  <c r="N44" i="23"/>
  <c r="M44" i="23"/>
  <c r="L44" i="23"/>
  <c r="K44" i="23"/>
  <c r="J44" i="23"/>
  <c r="I44" i="23"/>
  <c r="H44" i="23"/>
  <c r="G44" i="23"/>
  <c r="AG43" i="23"/>
  <c r="AF43" i="23"/>
  <c r="AE43" i="23"/>
  <c r="AD43" i="23"/>
  <c r="AC43" i="23"/>
  <c r="AB43" i="23"/>
  <c r="AA43" i="23"/>
  <c r="Z43" i="23"/>
  <c r="Y43" i="23"/>
  <c r="X43" i="23"/>
  <c r="W43" i="23"/>
  <c r="V43" i="23"/>
  <c r="U43" i="23"/>
  <c r="T43" i="23"/>
  <c r="S43" i="23"/>
  <c r="R43" i="23"/>
  <c r="Q43" i="23"/>
  <c r="P43" i="23"/>
  <c r="O43" i="23"/>
  <c r="N43" i="23"/>
  <c r="M43" i="23"/>
  <c r="L43" i="23"/>
  <c r="K43" i="23"/>
  <c r="J43" i="23"/>
  <c r="I43" i="23"/>
  <c r="H43" i="23"/>
  <c r="G43" i="23"/>
  <c r="AG42" i="23"/>
  <c r="AF42" i="23"/>
  <c r="AE42" i="23"/>
  <c r="AD42" i="23"/>
  <c r="AC42" i="23"/>
  <c r="AB42" i="23"/>
  <c r="AA42" i="23"/>
  <c r="Z42" i="23"/>
  <c r="Y42" i="23"/>
  <c r="X42" i="23"/>
  <c r="W42" i="23"/>
  <c r="V42" i="23"/>
  <c r="U42" i="23"/>
  <c r="T42" i="23"/>
  <c r="S42" i="23"/>
  <c r="R42" i="23"/>
  <c r="Q42" i="23"/>
  <c r="P42" i="23"/>
  <c r="O42" i="23"/>
  <c r="N42" i="23"/>
  <c r="M42" i="23"/>
  <c r="L42" i="23"/>
  <c r="K42" i="23"/>
  <c r="J42" i="23"/>
  <c r="I42" i="23"/>
  <c r="H42" i="23"/>
  <c r="G42" i="23"/>
  <c r="AG41" i="23"/>
  <c r="AF41" i="23"/>
  <c r="AE41" i="23"/>
  <c r="AD41" i="23"/>
  <c r="AC41" i="23"/>
  <c r="AB41" i="23"/>
  <c r="AA41" i="23"/>
  <c r="Z41" i="23"/>
  <c r="Y41" i="23"/>
  <c r="X41" i="23"/>
  <c r="W41" i="23"/>
  <c r="V41" i="23"/>
  <c r="U41" i="23"/>
  <c r="T41" i="23"/>
  <c r="S41" i="23"/>
  <c r="R41" i="23"/>
  <c r="Q41" i="23"/>
  <c r="P41" i="23"/>
  <c r="O41" i="23"/>
  <c r="N41" i="23"/>
  <c r="M41" i="23"/>
  <c r="L41" i="23"/>
  <c r="K41" i="23"/>
  <c r="J41" i="23"/>
  <c r="I41" i="23"/>
  <c r="H41" i="23"/>
  <c r="G41" i="23"/>
  <c r="AG40" i="23"/>
  <c r="AF40" i="23"/>
  <c r="AE40" i="23"/>
  <c r="AD40" i="23"/>
  <c r="AC40" i="23"/>
  <c r="AB40" i="23"/>
  <c r="AA40" i="23"/>
  <c r="Z40" i="23"/>
  <c r="Y40" i="23"/>
  <c r="X40" i="23"/>
  <c r="W40" i="23"/>
  <c r="V40" i="23"/>
  <c r="U40" i="23"/>
  <c r="T40" i="23"/>
  <c r="S40" i="23"/>
  <c r="R40" i="23"/>
  <c r="Q40" i="23"/>
  <c r="P40" i="23"/>
  <c r="O40" i="23"/>
  <c r="N40" i="23"/>
  <c r="M40" i="23"/>
  <c r="L40" i="23"/>
  <c r="K40" i="23"/>
  <c r="J40" i="23"/>
  <c r="I40" i="23"/>
  <c r="H40" i="23"/>
  <c r="G40" i="23"/>
  <c r="AG39" i="23"/>
  <c r="AF39" i="23"/>
  <c r="AE39" i="23"/>
  <c r="AD39" i="23"/>
  <c r="AC39" i="23"/>
  <c r="AB39" i="23"/>
  <c r="AA39" i="23"/>
  <c r="Z39" i="23"/>
  <c r="Y39" i="23"/>
  <c r="X39" i="23"/>
  <c r="W39" i="23"/>
  <c r="V39" i="23"/>
  <c r="U39" i="23"/>
  <c r="T39" i="23"/>
  <c r="S39" i="23"/>
  <c r="R39" i="23"/>
  <c r="Q39" i="23"/>
  <c r="P39" i="23"/>
  <c r="O39" i="23"/>
  <c r="N39" i="23"/>
  <c r="M39" i="23"/>
  <c r="L39" i="23"/>
  <c r="K39" i="23"/>
  <c r="J39" i="23"/>
  <c r="I39" i="23"/>
  <c r="H39" i="23"/>
  <c r="G39" i="23"/>
  <c r="AG38" i="23"/>
  <c r="AF38" i="23"/>
  <c r="AE38" i="23"/>
  <c r="AD38" i="23"/>
  <c r="AC38" i="23"/>
  <c r="AB38" i="23"/>
  <c r="AA38" i="23"/>
  <c r="Z38" i="23"/>
  <c r="Y38" i="23"/>
  <c r="X38" i="23"/>
  <c r="W38" i="23"/>
  <c r="V38" i="23"/>
  <c r="U38" i="23"/>
  <c r="T38" i="23"/>
  <c r="S38" i="23"/>
  <c r="R38" i="23"/>
  <c r="Q38" i="23"/>
  <c r="P38" i="23"/>
  <c r="O38" i="23"/>
  <c r="N38" i="23"/>
  <c r="M38" i="23"/>
  <c r="L38" i="23"/>
  <c r="K38" i="23"/>
  <c r="J38" i="23"/>
  <c r="I38" i="23"/>
  <c r="H38" i="23"/>
  <c r="G38" i="23"/>
  <c r="AG37" i="23"/>
  <c r="AF37" i="23"/>
  <c r="AE37" i="23"/>
  <c r="AD37" i="23"/>
  <c r="AC37" i="23"/>
  <c r="AB37" i="23"/>
  <c r="AA37" i="23"/>
  <c r="Z37" i="23"/>
  <c r="Y37" i="23"/>
  <c r="X37" i="23"/>
  <c r="W37" i="23"/>
  <c r="V37" i="23"/>
  <c r="U37" i="23"/>
  <c r="T37" i="23"/>
  <c r="S37" i="23"/>
  <c r="R37" i="23"/>
  <c r="Q37" i="23"/>
  <c r="P37" i="23"/>
  <c r="O37" i="23"/>
  <c r="N37" i="23"/>
  <c r="M37" i="23"/>
  <c r="L37" i="23"/>
  <c r="K37" i="23"/>
  <c r="J37" i="23"/>
  <c r="I37" i="23"/>
  <c r="H37" i="23"/>
  <c r="G37" i="23"/>
  <c r="AG36" i="23"/>
  <c r="AF36" i="23"/>
  <c r="AE36" i="23"/>
  <c r="AD36" i="23"/>
  <c r="AC36" i="23"/>
  <c r="AB36" i="23"/>
  <c r="AA36" i="23"/>
  <c r="Z36" i="23"/>
  <c r="Y36" i="23"/>
  <c r="X36" i="23"/>
  <c r="W36" i="23"/>
  <c r="V36" i="23"/>
  <c r="U36" i="23"/>
  <c r="T36" i="23"/>
  <c r="S36" i="23"/>
  <c r="R36" i="23"/>
  <c r="Q36" i="23"/>
  <c r="P36" i="23"/>
  <c r="O36" i="23"/>
  <c r="N36" i="23"/>
  <c r="M36" i="23"/>
  <c r="L36" i="23"/>
  <c r="K36" i="23"/>
  <c r="J36" i="23"/>
  <c r="I36" i="23"/>
  <c r="H36" i="23"/>
  <c r="G36" i="23"/>
  <c r="AG35" i="23"/>
  <c r="AF35" i="23"/>
  <c r="AE35" i="23"/>
  <c r="AD35" i="23"/>
  <c r="AC35" i="23"/>
  <c r="AB35" i="23"/>
  <c r="AA35" i="23"/>
  <c r="Z35" i="23"/>
  <c r="Y35" i="23"/>
  <c r="X35" i="23"/>
  <c r="W35" i="23"/>
  <c r="V35" i="23"/>
  <c r="U35" i="23"/>
  <c r="T35" i="23"/>
  <c r="S35" i="23"/>
  <c r="R35" i="23"/>
  <c r="Q35" i="23"/>
  <c r="P35" i="23"/>
  <c r="O35" i="23"/>
  <c r="N35" i="23"/>
  <c r="M35" i="23"/>
  <c r="L35" i="23"/>
  <c r="K35" i="23"/>
  <c r="J35" i="23"/>
  <c r="I35" i="23"/>
  <c r="H35" i="23"/>
  <c r="G35" i="23"/>
  <c r="AG34" i="23"/>
  <c r="AF34" i="23"/>
  <c r="AE34" i="23"/>
  <c r="AD34" i="23"/>
  <c r="AC34" i="23"/>
  <c r="AB34" i="23"/>
  <c r="AA34" i="23"/>
  <c r="Z34" i="23"/>
  <c r="Y34" i="23"/>
  <c r="X34" i="23"/>
  <c r="W34" i="23"/>
  <c r="V34" i="23"/>
  <c r="U34" i="23"/>
  <c r="T34" i="23"/>
  <c r="S34" i="23"/>
  <c r="R34" i="23"/>
  <c r="Q34" i="23"/>
  <c r="P34" i="23"/>
  <c r="O34" i="23"/>
  <c r="N34" i="23"/>
  <c r="M34" i="23"/>
  <c r="L34" i="23"/>
  <c r="K34" i="23"/>
  <c r="J34" i="23"/>
  <c r="I34" i="23"/>
  <c r="H34" i="23"/>
  <c r="G34" i="23"/>
  <c r="AG33" i="23"/>
  <c r="AF33" i="23"/>
  <c r="AE33" i="23"/>
  <c r="AD33" i="23"/>
  <c r="AC33" i="23"/>
  <c r="AB33" i="23"/>
  <c r="AA33" i="23"/>
  <c r="Z33" i="23"/>
  <c r="Y33" i="23"/>
  <c r="X33" i="23"/>
  <c r="W33" i="23"/>
  <c r="V33" i="23"/>
  <c r="U33" i="23"/>
  <c r="T33" i="23"/>
  <c r="S33" i="23"/>
  <c r="R33" i="23"/>
  <c r="Q33" i="23"/>
  <c r="P33" i="23"/>
  <c r="O33" i="23"/>
  <c r="N33" i="23"/>
  <c r="M33" i="23"/>
  <c r="L33" i="23"/>
  <c r="K33" i="23"/>
  <c r="J33" i="23"/>
  <c r="I33" i="23"/>
  <c r="H33" i="23"/>
  <c r="G33"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AG31" i="23"/>
  <c r="AF31" i="23"/>
  <c r="AE31" i="23"/>
  <c r="AD31" i="23"/>
  <c r="AC31" i="23"/>
  <c r="AB31" i="23"/>
  <c r="AA31" i="23"/>
  <c r="Z31" i="23"/>
  <c r="Y31" i="23"/>
  <c r="X31" i="23"/>
  <c r="W31" i="23"/>
  <c r="V31" i="23"/>
  <c r="U31" i="23"/>
  <c r="T31" i="23"/>
  <c r="S31" i="23"/>
  <c r="R31" i="23"/>
  <c r="Q31" i="23"/>
  <c r="P31" i="23"/>
  <c r="O31" i="23"/>
  <c r="N31" i="23"/>
  <c r="M31" i="23"/>
  <c r="L31" i="23"/>
  <c r="K31" i="23"/>
  <c r="J31" i="23"/>
  <c r="I31" i="23"/>
  <c r="H31" i="23"/>
  <c r="G31" i="23"/>
  <c r="AG30" i="23"/>
  <c r="AF30" i="23"/>
  <c r="AE30" i="23"/>
  <c r="AD30" i="23"/>
  <c r="AC30" i="23"/>
  <c r="AB30" i="23"/>
  <c r="AA30" i="23"/>
  <c r="Z30" i="23"/>
  <c r="Y30" i="23"/>
  <c r="X30" i="23"/>
  <c r="W30" i="23"/>
  <c r="V30" i="23"/>
  <c r="U30" i="23"/>
  <c r="T30" i="23"/>
  <c r="S30" i="23"/>
  <c r="R30" i="23"/>
  <c r="Q30" i="23"/>
  <c r="P30" i="23"/>
  <c r="O30" i="23"/>
  <c r="N30" i="23"/>
  <c r="M30" i="23"/>
  <c r="L30" i="23"/>
  <c r="K30" i="23"/>
  <c r="J30" i="23"/>
  <c r="I30" i="23"/>
  <c r="H30" i="23"/>
  <c r="G30" i="23"/>
  <c r="AG29" i="23"/>
  <c r="AF29" i="23"/>
  <c r="AE29" i="23"/>
  <c r="AD29" i="23"/>
  <c r="AC29" i="23"/>
  <c r="AB29" i="23"/>
  <c r="AA29" i="23"/>
  <c r="Z29" i="23"/>
  <c r="Y29" i="23"/>
  <c r="X29" i="23"/>
  <c r="W29" i="23"/>
  <c r="V29" i="23"/>
  <c r="U29" i="23"/>
  <c r="T29" i="23"/>
  <c r="S29" i="23"/>
  <c r="R29" i="23"/>
  <c r="Q29" i="23"/>
  <c r="P29" i="23"/>
  <c r="O29" i="23"/>
  <c r="N29" i="23"/>
  <c r="M29" i="23"/>
  <c r="L29" i="23"/>
  <c r="K29" i="23"/>
  <c r="J29" i="23"/>
  <c r="I29" i="23"/>
  <c r="H29" i="23"/>
  <c r="G29" i="23"/>
  <c r="AG28" i="23"/>
  <c r="AF28" i="23"/>
  <c r="AE28" i="23"/>
  <c r="AD28" i="23"/>
  <c r="AC28" i="23"/>
  <c r="AB28" i="23"/>
  <c r="AA28" i="23"/>
  <c r="Z28" i="23"/>
  <c r="Y28" i="23"/>
  <c r="X28" i="23"/>
  <c r="W28" i="23"/>
  <c r="V28" i="23"/>
  <c r="U28" i="23"/>
  <c r="T28" i="23"/>
  <c r="S28" i="23"/>
  <c r="R28" i="23"/>
  <c r="Q28" i="23"/>
  <c r="P28" i="23"/>
  <c r="O28" i="23"/>
  <c r="N28" i="23"/>
  <c r="M28" i="23"/>
  <c r="L28" i="23"/>
  <c r="K28" i="23"/>
  <c r="J28" i="23"/>
  <c r="I28" i="23"/>
  <c r="H28" i="23"/>
  <c r="G28" i="23"/>
  <c r="AG27" i="23"/>
  <c r="AF27" i="23"/>
  <c r="AE27" i="23"/>
  <c r="AD27" i="23"/>
  <c r="AC27" i="23"/>
  <c r="AB27" i="23"/>
  <c r="AA27" i="23"/>
  <c r="Z27" i="23"/>
  <c r="Y27" i="23"/>
  <c r="X27" i="23"/>
  <c r="W27" i="23"/>
  <c r="V27" i="23"/>
  <c r="U27" i="23"/>
  <c r="T27" i="23"/>
  <c r="S27" i="23"/>
  <c r="R27" i="23"/>
  <c r="Q27" i="23"/>
  <c r="P27" i="23"/>
  <c r="O27" i="23"/>
  <c r="N27" i="23"/>
  <c r="M27" i="23"/>
  <c r="L27" i="23"/>
  <c r="K27" i="23"/>
  <c r="J27" i="23"/>
  <c r="I27" i="23"/>
  <c r="H27" i="23"/>
  <c r="G27" i="23"/>
  <c r="AG26" i="23"/>
  <c r="AF26" i="23"/>
  <c r="AE26" i="23"/>
  <c r="AD26" i="23"/>
  <c r="AC26" i="23"/>
  <c r="AB26" i="23"/>
  <c r="AA26" i="23"/>
  <c r="Z26" i="23"/>
  <c r="Y26" i="23"/>
  <c r="X26" i="23"/>
  <c r="W26" i="23"/>
  <c r="V26" i="23"/>
  <c r="U26" i="23"/>
  <c r="T26" i="23"/>
  <c r="S26" i="23"/>
  <c r="R26" i="23"/>
  <c r="Q26" i="23"/>
  <c r="P26" i="23"/>
  <c r="O26" i="23"/>
  <c r="N26" i="23"/>
  <c r="M26" i="23"/>
  <c r="L26" i="23"/>
  <c r="K26" i="23"/>
  <c r="J26" i="23"/>
  <c r="I26" i="23"/>
  <c r="H26" i="23"/>
  <c r="G26" i="23"/>
  <c r="AG25" i="23"/>
  <c r="AF25" i="23"/>
  <c r="AE25" i="23"/>
  <c r="AD25" i="23"/>
  <c r="AC25" i="23"/>
  <c r="AB25" i="23"/>
  <c r="AA25" i="23"/>
  <c r="Z25" i="23"/>
  <c r="Y25" i="23"/>
  <c r="X25" i="23"/>
  <c r="W25" i="23"/>
  <c r="V25" i="23"/>
  <c r="U25" i="23"/>
  <c r="T25" i="23"/>
  <c r="S25" i="23"/>
  <c r="R25" i="23"/>
  <c r="Q25" i="23"/>
  <c r="P25" i="23"/>
  <c r="O25" i="23"/>
  <c r="N25" i="23"/>
  <c r="M25" i="23"/>
  <c r="L25" i="23"/>
  <c r="K25" i="23"/>
  <c r="J25" i="23"/>
  <c r="I25" i="23"/>
  <c r="H25" i="23"/>
  <c r="G25" i="23"/>
  <c r="AG24" i="23"/>
  <c r="AF24" i="23"/>
  <c r="AE24" i="23"/>
  <c r="AD24" i="23"/>
  <c r="AC24" i="23"/>
  <c r="AB24" i="23"/>
  <c r="AA24" i="23"/>
  <c r="Z24" i="23"/>
  <c r="Y24" i="23"/>
  <c r="X24" i="23"/>
  <c r="W24" i="23"/>
  <c r="V24" i="23"/>
  <c r="U24" i="23"/>
  <c r="T24" i="23"/>
  <c r="S24" i="23"/>
  <c r="R24" i="23"/>
  <c r="Q24" i="23"/>
  <c r="P24" i="23"/>
  <c r="O24" i="23"/>
  <c r="N24" i="23"/>
  <c r="M24" i="23"/>
  <c r="L24" i="23"/>
  <c r="K24" i="23"/>
  <c r="J24" i="23"/>
  <c r="I24" i="23"/>
  <c r="H24" i="23"/>
  <c r="G24" i="23"/>
  <c r="AG23" i="23"/>
  <c r="AF23" i="23"/>
  <c r="AE23" i="23"/>
  <c r="AD23" i="23"/>
  <c r="AC23" i="23"/>
  <c r="AB23" i="23"/>
  <c r="AA23" i="23"/>
  <c r="Z23" i="23"/>
  <c r="Y23" i="23"/>
  <c r="X23" i="23"/>
  <c r="W23" i="23"/>
  <c r="V23" i="23"/>
  <c r="U23" i="23"/>
  <c r="T23" i="23"/>
  <c r="S23" i="23"/>
  <c r="R23" i="23"/>
  <c r="Q23" i="23"/>
  <c r="P23" i="23"/>
  <c r="O23" i="23"/>
  <c r="N23" i="23"/>
  <c r="M23" i="23"/>
  <c r="L23" i="23"/>
  <c r="K23" i="23"/>
  <c r="J23" i="23"/>
  <c r="I23" i="23"/>
  <c r="H23" i="23"/>
  <c r="G23" i="23"/>
  <c r="AG22" i="23"/>
  <c r="AF22" i="23"/>
  <c r="AE22" i="23"/>
  <c r="AD22" i="23"/>
  <c r="AC22" i="23"/>
  <c r="AB22" i="23"/>
  <c r="AA22" i="23"/>
  <c r="Z22" i="23"/>
  <c r="Y22" i="23"/>
  <c r="X22" i="23"/>
  <c r="W22" i="23"/>
  <c r="V22" i="23"/>
  <c r="U22" i="23"/>
  <c r="T22" i="23"/>
  <c r="S22" i="23"/>
  <c r="R22" i="23"/>
  <c r="Q22" i="23"/>
  <c r="P22" i="23"/>
  <c r="O22" i="23"/>
  <c r="N22" i="23"/>
  <c r="M22" i="23"/>
  <c r="L22" i="23"/>
  <c r="K22" i="23"/>
  <c r="J22" i="23"/>
  <c r="I22" i="23"/>
  <c r="H22" i="23"/>
  <c r="G22" i="23"/>
  <c r="AG21" i="23"/>
  <c r="AF21" i="23"/>
  <c r="AE21" i="23"/>
  <c r="AD21" i="23"/>
  <c r="AC21" i="23"/>
  <c r="AB21" i="23"/>
  <c r="AA21" i="23"/>
  <c r="Z21" i="23"/>
  <c r="Y21" i="23"/>
  <c r="X21" i="23"/>
  <c r="W21" i="23"/>
  <c r="V21" i="23"/>
  <c r="U21" i="23"/>
  <c r="T21" i="23"/>
  <c r="S21" i="23"/>
  <c r="R21" i="23"/>
  <c r="Q21" i="23"/>
  <c r="P21" i="23"/>
  <c r="O21" i="23"/>
  <c r="N21" i="23"/>
  <c r="M21" i="23"/>
  <c r="L21" i="23"/>
  <c r="K21" i="23"/>
  <c r="J21" i="23"/>
  <c r="I21" i="23"/>
  <c r="H21" i="23"/>
  <c r="G21" i="23"/>
  <c r="AG20" i="23"/>
  <c r="AF20" i="23"/>
  <c r="AE20" i="23"/>
  <c r="AD20" i="23"/>
  <c r="AC20" i="23"/>
  <c r="AB20" i="23"/>
  <c r="AA20" i="23"/>
  <c r="Z20" i="23"/>
  <c r="Y20" i="23"/>
  <c r="X20" i="23"/>
  <c r="W20" i="23"/>
  <c r="V20" i="23"/>
  <c r="U20" i="23"/>
  <c r="T20" i="23"/>
  <c r="S20" i="23"/>
  <c r="R20" i="23"/>
  <c r="Q20" i="23"/>
  <c r="P20" i="23"/>
  <c r="O20" i="23"/>
  <c r="N20" i="23"/>
  <c r="M20" i="23"/>
  <c r="L20" i="23"/>
  <c r="K20" i="23"/>
  <c r="J20" i="23"/>
  <c r="I20" i="23"/>
  <c r="H20" i="23"/>
  <c r="G20" i="23"/>
  <c r="AG19" i="23"/>
  <c r="AF19" i="23"/>
  <c r="AE19" i="23"/>
  <c r="AD19" i="23"/>
  <c r="AC19" i="23"/>
  <c r="AB19" i="23"/>
  <c r="AA19" i="23"/>
  <c r="Z19" i="23"/>
  <c r="Y19" i="23"/>
  <c r="X19" i="23"/>
  <c r="W19" i="23"/>
  <c r="V19" i="23"/>
  <c r="U19" i="23"/>
  <c r="T19" i="23"/>
  <c r="S19" i="23"/>
  <c r="R19" i="23"/>
  <c r="Q19" i="23"/>
  <c r="P19" i="23"/>
  <c r="O19" i="23"/>
  <c r="N19" i="23"/>
  <c r="M19" i="23"/>
  <c r="L19" i="23"/>
  <c r="K19" i="23"/>
  <c r="J19" i="23"/>
  <c r="I19" i="23"/>
  <c r="H19" i="23"/>
  <c r="G19" i="23"/>
  <c r="AG18" i="23"/>
  <c r="AF18" i="23"/>
  <c r="AE18" i="23"/>
  <c r="AD18" i="23"/>
  <c r="AC18" i="23"/>
  <c r="AB18" i="23"/>
  <c r="AA18" i="23"/>
  <c r="Z18" i="23"/>
  <c r="Y18" i="23"/>
  <c r="X18" i="23"/>
  <c r="W18" i="23"/>
  <c r="V18" i="23"/>
  <c r="U18" i="23"/>
  <c r="T18" i="23"/>
  <c r="S18" i="23"/>
  <c r="R18" i="23"/>
  <c r="Q18" i="23"/>
  <c r="P18" i="23"/>
  <c r="O18" i="23"/>
  <c r="N18" i="23"/>
  <c r="M18" i="23"/>
  <c r="L18" i="23"/>
  <c r="K18" i="23"/>
  <c r="J18" i="23"/>
  <c r="I18" i="23"/>
  <c r="H18" i="23"/>
  <c r="G18" i="23"/>
  <c r="AG17" i="23"/>
  <c r="AF17" i="23"/>
  <c r="AE17" i="23"/>
  <c r="AD17" i="23"/>
  <c r="AC17" i="23"/>
  <c r="AB17" i="23"/>
  <c r="AA17" i="23"/>
  <c r="Z17" i="23"/>
  <c r="Y17" i="23"/>
  <c r="X17" i="23"/>
  <c r="W17" i="23"/>
  <c r="V17" i="23"/>
  <c r="U17" i="23"/>
  <c r="T17" i="23"/>
  <c r="S17" i="23"/>
  <c r="R17" i="23"/>
  <c r="Q17" i="23"/>
  <c r="P17" i="23"/>
  <c r="O17" i="23"/>
  <c r="N17" i="23"/>
  <c r="M17" i="23"/>
  <c r="L17" i="23"/>
  <c r="K17" i="23"/>
  <c r="J17" i="23"/>
  <c r="I17" i="23"/>
  <c r="H17" i="23"/>
  <c r="G17" i="23"/>
  <c r="AG16" i="23"/>
  <c r="AF16" i="23"/>
  <c r="AE16" i="23"/>
  <c r="AD16" i="23"/>
  <c r="AC16" i="23"/>
  <c r="AB16" i="23"/>
  <c r="AA16" i="23"/>
  <c r="Z16" i="23"/>
  <c r="Y16" i="23"/>
  <c r="X16" i="23"/>
  <c r="W16" i="23"/>
  <c r="V16" i="23"/>
  <c r="U16" i="23"/>
  <c r="T16" i="23"/>
  <c r="S16" i="23"/>
  <c r="R16" i="23"/>
  <c r="Q16" i="23"/>
  <c r="P16" i="23"/>
  <c r="O16" i="23"/>
  <c r="N16" i="23"/>
  <c r="M16" i="23"/>
  <c r="L16" i="23"/>
  <c r="K16" i="23"/>
  <c r="J16" i="23"/>
  <c r="I16" i="23"/>
  <c r="H16" i="23"/>
  <c r="G16" i="23"/>
  <c r="AG15" i="23"/>
  <c r="AF15" i="23"/>
  <c r="AE15" i="23"/>
  <c r="AD15" i="23"/>
  <c r="AC15" i="23"/>
  <c r="AB15" i="23"/>
  <c r="AA15" i="23"/>
  <c r="Z15" i="23"/>
  <c r="Y15" i="23"/>
  <c r="X15" i="23"/>
  <c r="W15" i="23"/>
  <c r="V15" i="23"/>
  <c r="U15" i="23"/>
  <c r="T15" i="23"/>
  <c r="S15" i="23"/>
  <c r="R15" i="23"/>
  <c r="Q15" i="23"/>
  <c r="P15" i="23"/>
  <c r="O15" i="23"/>
  <c r="N15" i="23"/>
  <c r="M15" i="23"/>
  <c r="L15" i="23"/>
  <c r="K15" i="23"/>
  <c r="J15" i="23"/>
  <c r="I15" i="23"/>
  <c r="H15" i="23"/>
  <c r="G15" i="23"/>
  <c r="AG14" i="23"/>
  <c r="AF14" i="23"/>
  <c r="AE14" i="23"/>
  <c r="AD14" i="23"/>
  <c r="AC14" i="23"/>
  <c r="AB14" i="23"/>
  <c r="AA14" i="23"/>
  <c r="Z14" i="23"/>
  <c r="Y14" i="23"/>
  <c r="X14" i="23"/>
  <c r="W14" i="23"/>
  <c r="V14" i="23"/>
  <c r="U14" i="23"/>
  <c r="T14" i="23"/>
  <c r="S14" i="23"/>
  <c r="R14" i="23"/>
  <c r="Q14" i="23"/>
  <c r="P14" i="23"/>
  <c r="O14" i="23"/>
  <c r="N14" i="23"/>
  <c r="M14" i="23"/>
  <c r="L14" i="23"/>
  <c r="K14" i="23"/>
  <c r="J14" i="23"/>
  <c r="I14" i="23"/>
  <c r="H14" i="23"/>
  <c r="G14" i="23"/>
  <c r="AG13" i="23"/>
  <c r="AF13" i="23"/>
  <c r="AE13" i="23"/>
  <c r="AD13" i="23"/>
  <c r="AC13" i="23"/>
  <c r="AB13" i="23"/>
  <c r="AA13" i="23"/>
  <c r="Z13" i="23"/>
  <c r="Y13" i="23"/>
  <c r="X13" i="23"/>
  <c r="W13" i="23"/>
  <c r="V13" i="23"/>
  <c r="U13" i="23"/>
  <c r="T13" i="23"/>
  <c r="S13" i="23"/>
  <c r="R13" i="23"/>
  <c r="Q13" i="23"/>
  <c r="P13" i="23"/>
  <c r="O13" i="23"/>
  <c r="N13" i="23"/>
  <c r="M13" i="23"/>
  <c r="L13" i="23"/>
  <c r="K13" i="23"/>
  <c r="J13" i="23"/>
  <c r="I13" i="23"/>
  <c r="H13" i="23"/>
  <c r="G13" i="23"/>
  <c r="Y64" i="8"/>
  <c r="X64" i="8"/>
  <c r="W64" i="8"/>
  <c r="V64" i="8"/>
  <c r="U64" i="8"/>
  <c r="T64" i="8"/>
  <c r="S64" i="8"/>
  <c r="R64" i="8"/>
  <c r="Q64" i="8"/>
  <c r="P64" i="8"/>
  <c r="O64" i="8"/>
  <c r="N64" i="8"/>
  <c r="L64" i="8"/>
  <c r="M64" i="8" s="1"/>
  <c r="J64" i="8"/>
  <c r="G64" i="8"/>
  <c r="K64" i="8" s="1"/>
  <c r="Y63" i="8"/>
  <c r="X63" i="8"/>
  <c r="W63" i="8"/>
  <c r="V63" i="8"/>
  <c r="U63" i="8"/>
  <c r="T63" i="8"/>
  <c r="S63" i="8"/>
  <c r="R63" i="8"/>
  <c r="Q63" i="8"/>
  <c r="P63" i="8"/>
  <c r="O63" i="8"/>
  <c r="N63" i="8"/>
  <c r="M63" i="8"/>
  <c r="L63" i="8"/>
  <c r="G63" i="8"/>
  <c r="Y62" i="8"/>
  <c r="X62" i="8"/>
  <c r="W62" i="8"/>
  <c r="V62" i="8"/>
  <c r="U62" i="8"/>
  <c r="T62" i="8"/>
  <c r="S62" i="8"/>
  <c r="R62" i="8"/>
  <c r="Q62" i="8"/>
  <c r="P62" i="8"/>
  <c r="O62" i="8"/>
  <c r="N62" i="8"/>
  <c r="L62" i="8"/>
  <c r="M62" i="8" s="1"/>
  <c r="G62" i="8"/>
  <c r="K62" i="8" s="1"/>
  <c r="Y61" i="8"/>
  <c r="X61" i="8"/>
  <c r="W61" i="8"/>
  <c r="V61" i="8"/>
  <c r="U61" i="8"/>
  <c r="T61" i="8"/>
  <c r="S61" i="8"/>
  <c r="R61" i="8"/>
  <c r="Q61" i="8"/>
  <c r="P61" i="8"/>
  <c r="O61" i="8"/>
  <c r="N61" i="8"/>
  <c r="L61" i="8"/>
  <c r="M61" i="8" s="1"/>
  <c r="G61" i="8"/>
  <c r="K61" i="8" s="1"/>
  <c r="Y59" i="8"/>
  <c r="X59" i="8"/>
  <c r="W59" i="8"/>
  <c r="V59" i="8"/>
  <c r="U59" i="8"/>
  <c r="T59" i="8"/>
  <c r="S59" i="8"/>
  <c r="R59" i="8"/>
  <c r="Q59" i="8"/>
  <c r="P59" i="8"/>
  <c r="O59" i="8"/>
  <c r="N59" i="8"/>
  <c r="L59" i="8"/>
  <c r="M59" i="8" s="1"/>
  <c r="G59" i="8"/>
  <c r="I59" i="8" s="1"/>
  <c r="Y58" i="8"/>
  <c r="X58" i="8"/>
  <c r="W58" i="8"/>
  <c r="V58" i="8"/>
  <c r="U58" i="8"/>
  <c r="T58" i="8"/>
  <c r="S58" i="8"/>
  <c r="R58" i="8"/>
  <c r="Q58" i="8"/>
  <c r="P58" i="8"/>
  <c r="O58" i="8"/>
  <c r="N58" i="8"/>
  <c r="M58" i="8"/>
  <c r="L58" i="8"/>
  <c r="G58" i="8"/>
  <c r="K58" i="8" s="1"/>
  <c r="Y57" i="8"/>
  <c r="X57" i="8"/>
  <c r="W57" i="8"/>
  <c r="V57" i="8"/>
  <c r="U57" i="8"/>
  <c r="T57" i="8"/>
  <c r="S57" i="8"/>
  <c r="R57" i="8"/>
  <c r="Q57" i="8"/>
  <c r="P57" i="8"/>
  <c r="O57" i="8"/>
  <c r="N57" i="8"/>
  <c r="L57" i="8"/>
  <c r="M57" i="8" s="1"/>
  <c r="G57" i="8"/>
  <c r="I57" i="8" s="1"/>
  <c r="Y55" i="8"/>
  <c r="X55" i="8"/>
  <c r="W55" i="8"/>
  <c r="V55" i="8"/>
  <c r="U55" i="8"/>
  <c r="T55" i="8"/>
  <c r="S55" i="8"/>
  <c r="R55" i="8"/>
  <c r="Q55" i="8"/>
  <c r="P55" i="8"/>
  <c r="O55" i="8"/>
  <c r="N55" i="8"/>
  <c r="L55" i="8"/>
  <c r="M55" i="8" s="1"/>
  <c r="K55" i="8"/>
  <c r="I55" i="8"/>
  <c r="G55" i="8"/>
  <c r="H55" i="8" s="1"/>
  <c r="Y53" i="8"/>
  <c r="X53" i="8"/>
  <c r="W53" i="8"/>
  <c r="V53" i="8"/>
  <c r="U53" i="8"/>
  <c r="T53" i="8"/>
  <c r="S53" i="8"/>
  <c r="R53" i="8"/>
  <c r="Q53" i="8"/>
  <c r="P53" i="8"/>
  <c r="O53" i="8"/>
  <c r="N53" i="8"/>
  <c r="M53" i="8"/>
  <c r="L53" i="8"/>
  <c r="H53" i="8"/>
  <c r="G53" i="8"/>
  <c r="J53" i="8" s="1"/>
  <c r="Y52" i="8"/>
  <c r="X52" i="8"/>
  <c r="W52" i="8"/>
  <c r="V52" i="8"/>
  <c r="U52" i="8"/>
  <c r="T52" i="8"/>
  <c r="S52" i="8"/>
  <c r="R52" i="8"/>
  <c r="Q52" i="8"/>
  <c r="P52" i="8"/>
  <c r="O52" i="8"/>
  <c r="N52" i="8"/>
  <c r="L52" i="8"/>
  <c r="M52" i="8" s="1"/>
  <c r="J52" i="8"/>
  <c r="H52" i="8"/>
  <c r="G52" i="8"/>
  <c r="K52" i="8" s="1"/>
  <c r="Y51" i="8"/>
  <c r="X51" i="8"/>
  <c r="W51" i="8"/>
  <c r="V51" i="8"/>
  <c r="U51" i="8"/>
  <c r="T51" i="8"/>
  <c r="S51" i="8"/>
  <c r="R51" i="8"/>
  <c r="Q51" i="8"/>
  <c r="P51" i="8"/>
  <c r="O51" i="8"/>
  <c r="N51" i="8"/>
  <c r="L51" i="8"/>
  <c r="M51" i="8" s="1"/>
  <c r="G51" i="8"/>
  <c r="K51" i="8" s="1"/>
  <c r="Y49" i="8"/>
  <c r="X49" i="8"/>
  <c r="W49" i="8"/>
  <c r="V49" i="8"/>
  <c r="U49" i="8"/>
  <c r="T49" i="8"/>
  <c r="S49" i="8"/>
  <c r="R49" i="8"/>
  <c r="Q49" i="8"/>
  <c r="P49" i="8"/>
  <c r="O49" i="8"/>
  <c r="N49" i="8"/>
  <c r="L49" i="8"/>
  <c r="M49" i="8" s="1"/>
  <c r="G49" i="8"/>
  <c r="K49" i="8" s="1"/>
  <c r="Y48" i="8"/>
  <c r="X48" i="8"/>
  <c r="W48" i="8"/>
  <c r="V48" i="8"/>
  <c r="U48" i="8"/>
  <c r="T48" i="8"/>
  <c r="S48" i="8"/>
  <c r="R48" i="8"/>
  <c r="Q48" i="8"/>
  <c r="P48" i="8"/>
  <c r="O48" i="8"/>
  <c r="N48" i="8"/>
  <c r="M48" i="8"/>
  <c r="L48" i="8"/>
  <c r="J48" i="8"/>
  <c r="G48" i="8"/>
  <c r="I48" i="8" s="1"/>
  <c r="Y46" i="8"/>
  <c r="X46" i="8"/>
  <c r="W46" i="8"/>
  <c r="V46" i="8"/>
  <c r="U46" i="8"/>
  <c r="T46" i="8"/>
  <c r="S46" i="8"/>
  <c r="R46" i="8"/>
  <c r="Q46" i="8"/>
  <c r="P46" i="8"/>
  <c r="O46" i="8"/>
  <c r="N46" i="8"/>
  <c r="M46" i="8"/>
  <c r="L46" i="8"/>
  <c r="H46" i="8"/>
  <c r="G46" i="8"/>
  <c r="K46" i="8" s="1"/>
  <c r="Y43" i="8"/>
  <c r="X43" i="8"/>
  <c r="W43" i="8"/>
  <c r="V43" i="8"/>
  <c r="U43" i="8"/>
  <c r="T43" i="8"/>
  <c r="S43" i="8"/>
  <c r="R43" i="8"/>
  <c r="Q43" i="8"/>
  <c r="P43" i="8"/>
  <c r="O43" i="8"/>
  <c r="N43" i="8"/>
  <c r="M43" i="8"/>
  <c r="L43" i="8"/>
  <c r="K43" i="8"/>
  <c r="G43" i="8"/>
  <c r="I43" i="8" s="1"/>
  <c r="Y42" i="8"/>
  <c r="X42" i="8"/>
  <c r="W42" i="8"/>
  <c r="V42" i="8"/>
  <c r="U42" i="8"/>
  <c r="T42" i="8"/>
  <c r="S42" i="8"/>
  <c r="R42" i="8"/>
  <c r="Q42" i="8"/>
  <c r="P42" i="8"/>
  <c r="O42" i="8"/>
  <c r="N42" i="8"/>
  <c r="L42" i="8"/>
  <c r="M42" i="8" s="1"/>
  <c r="I42" i="8"/>
  <c r="G42" i="8"/>
  <c r="H42" i="8" s="1"/>
  <c r="Y41" i="8"/>
  <c r="X41" i="8"/>
  <c r="W41" i="8"/>
  <c r="V41" i="8"/>
  <c r="U41" i="8"/>
  <c r="T41" i="8"/>
  <c r="S41" i="8"/>
  <c r="R41" i="8"/>
  <c r="Q41" i="8"/>
  <c r="P41" i="8"/>
  <c r="O41" i="8"/>
  <c r="N41" i="8"/>
  <c r="L41" i="8"/>
  <c r="M41" i="8" s="1"/>
  <c r="G41" i="8"/>
  <c r="J41" i="8" s="1"/>
  <c r="Y40" i="8"/>
  <c r="X40" i="8"/>
  <c r="W40" i="8"/>
  <c r="V40" i="8"/>
  <c r="U40" i="8"/>
  <c r="T40" i="8"/>
  <c r="S40" i="8"/>
  <c r="R40" i="8"/>
  <c r="Q40" i="8"/>
  <c r="P40" i="8"/>
  <c r="O40" i="8"/>
  <c r="N40" i="8"/>
  <c r="L40" i="8"/>
  <c r="M40" i="8" s="1"/>
  <c r="G40" i="8"/>
  <c r="K40" i="8" s="1"/>
  <c r="Y39" i="8"/>
  <c r="X39" i="8"/>
  <c r="W39" i="8"/>
  <c r="V39" i="8"/>
  <c r="U39" i="8"/>
  <c r="T39" i="8"/>
  <c r="S39" i="8"/>
  <c r="R39" i="8"/>
  <c r="Q39" i="8"/>
  <c r="P39" i="8"/>
  <c r="O39" i="8"/>
  <c r="N39" i="8"/>
  <c r="L39" i="8"/>
  <c r="M39" i="8" s="1"/>
  <c r="G39" i="8"/>
  <c r="K39" i="8" s="1"/>
  <c r="Y37" i="8"/>
  <c r="X37" i="8"/>
  <c r="W37" i="8"/>
  <c r="V37" i="8"/>
  <c r="U37" i="8"/>
  <c r="T37" i="8"/>
  <c r="S37" i="8"/>
  <c r="R37" i="8"/>
  <c r="Q37" i="8"/>
  <c r="P37" i="8"/>
  <c r="O37" i="8"/>
  <c r="N37" i="8"/>
  <c r="L37" i="8"/>
  <c r="M37" i="8" s="1"/>
  <c r="G37" i="8"/>
  <c r="K37" i="8" s="1"/>
  <c r="Y36" i="8"/>
  <c r="X36" i="8"/>
  <c r="W36" i="8"/>
  <c r="V36" i="8"/>
  <c r="U36" i="8"/>
  <c r="T36" i="8"/>
  <c r="S36" i="8"/>
  <c r="R36" i="8"/>
  <c r="Q36" i="8"/>
  <c r="P36" i="8"/>
  <c r="O36" i="8"/>
  <c r="N36" i="8"/>
  <c r="L36" i="8"/>
  <c r="M36" i="8" s="1"/>
  <c r="G36" i="8"/>
  <c r="I36" i="8" s="1"/>
  <c r="Y35" i="8"/>
  <c r="X35" i="8"/>
  <c r="W35" i="8"/>
  <c r="V35" i="8"/>
  <c r="U35" i="8"/>
  <c r="T35" i="8"/>
  <c r="S35" i="8"/>
  <c r="R35" i="8"/>
  <c r="Q35" i="8"/>
  <c r="P35" i="8"/>
  <c r="O35" i="8"/>
  <c r="N35" i="8"/>
  <c r="L35" i="8"/>
  <c r="M35" i="8" s="1"/>
  <c r="G35" i="8"/>
  <c r="K35" i="8" s="1"/>
  <c r="Y34" i="8"/>
  <c r="X34" i="8"/>
  <c r="W34" i="8"/>
  <c r="V34" i="8"/>
  <c r="U34" i="8"/>
  <c r="T34" i="8"/>
  <c r="S34" i="8"/>
  <c r="R34" i="8"/>
  <c r="Q34" i="8"/>
  <c r="P34" i="8"/>
  <c r="O34" i="8"/>
  <c r="N34" i="8"/>
  <c r="L34" i="8"/>
  <c r="M34" i="8" s="1"/>
  <c r="G34" i="8"/>
  <c r="I34" i="8" s="1"/>
  <c r="Y33" i="8"/>
  <c r="X33" i="8"/>
  <c r="W33" i="8"/>
  <c r="V33" i="8"/>
  <c r="U33" i="8"/>
  <c r="T33" i="8"/>
  <c r="S33" i="8"/>
  <c r="R33" i="8"/>
  <c r="Q33" i="8"/>
  <c r="P33" i="8"/>
  <c r="O33" i="8"/>
  <c r="N33" i="8"/>
  <c r="L33" i="8"/>
  <c r="M33" i="8" s="1"/>
  <c r="J33" i="8"/>
  <c r="G33" i="8"/>
  <c r="I33" i="8" s="1"/>
  <c r="Y30" i="8"/>
  <c r="X30" i="8"/>
  <c r="W30" i="8"/>
  <c r="V30" i="8"/>
  <c r="U30" i="8"/>
  <c r="T30" i="8"/>
  <c r="S30" i="8"/>
  <c r="R30" i="8"/>
  <c r="Q30" i="8"/>
  <c r="P30" i="8"/>
  <c r="O30" i="8"/>
  <c r="N30" i="8"/>
  <c r="L30" i="8"/>
  <c r="M30" i="8" s="1"/>
  <c r="H30" i="8"/>
  <c r="G30" i="8"/>
  <c r="J30" i="8" s="1"/>
  <c r="Y29" i="8"/>
  <c r="X29" i="8"/>
  <c r="W29" i="8"/>
  <c r="V29" i="8"/>
  <c r="U29" i="8"/>
  <c r="T29" i="8"/>
  <c r="S29" i="8"/>
  <c r="R29" i="8"/>
  <c r="Q29" i="8"/>
  <c r="P29" i="8"/>
  <c r="O29" i="8"/>
  <c r="N29" i="8"/>
  <c r="L29" i="8"/>
  <c r="M29" i="8" s="1"/>
  <c r="H29" i="8"/>
  <c r="G29" i="8"/>
  <c r="I29" i="8" s="1"/>
  <c r="Y28" i="8"/>
  <c r="X28" i="8"/>
  <c r="W28" i="8"/>
  <c r="V28" i="8"/>
  <c r="U28" i="8"/>
  <c r="T28" i="8"/>
  <c r="S28" i="8"/>
  <c r="R28" i="8"/>
  <c r="Q28" i="8"/>
  <c r="P28" i="8"/>
  <c r="O28" i="8"/>
  <c r="N28" i="8"/>
  <c r="L28" i="8"/>
  <c r="M28" i="8" s="1"/>
  <c r="G28" i="8"/>
  <c r="K28" i="8" s="1"/>
  <c r="Y27" i="8"/>
  <c r="X27" i="8"/>
  <c r="W27" i="8"/>
  <c r="V27" i="8"/>
  <c r="U27" i="8"/>
  <c r="T27" i="8"/>
  <c r="S27" i="8"/>
  <c r="R27" i="8"/>
  <c r="Q27" i="8"/>
  <c r="P27" i="8"/>
  <c r="O27" i="8"/>
  <c r="N27" i="8"/>
  <c r="L27" i="8"/>
  <c r="M27" i="8" s="1"/>
  <c r="G27" i="8"/>
  <c r="K27" i="8" s="1"/>
  <c r="Y26" i="8"/>
  <c r="X26" i="8"/>
  <c r="W26" i="8"/>
  <c r="V26" i="8"/>
  <c r="U26" i="8"/>
  <c r="T26" i="8"/>
  <c r="S26" i="8"/>
  <c r="R26" i="8"/>
  <c r="Q26" i="8"/>
  <c r="P26" i="8"/>
  <c r="O26" i="8"/>
  <c r="N26" i="8"/>
  <c r="M26" i="8"/>
  <c r="L26" i="8"/>
  <c r="J26" i="8"/>
  <c r="G26" i="8"/>
  <c r="I26" i="8" s="1"/>
  <c r="Y24" i="8"/>
  <c r="X24" i="8"/>
  <c r="W24" i="8"/>
  <c r="V24" i="8"/>
  <c r="U24" i="8"/>
  <c r="T24" i="8"/>
  <c r="S24" i="8"/>
  <c r="R24" i="8"/>
  <c r="Q24" i="8"/>
  <c r="P24" i="8"/>
  <c r="O24" i="8"/>
  <c r="N24" i="8"/>
  <c r="M24" i="8"/>
  <c r="L24" i="8"/>
  <c r="H24" i="8"/>
  <c r="G24" i="8"/>
  <c r="K24" i="8" s="1"/>
  <c r="Y21" i="8"/>
  <c r="X21" i="8"/>
  <c r="W21" i="8"/>
  <c r="V21" i="8"/>
  <c r="U21" i="8"/>
  <c r="T21" i="8"/>
  <c r="S21" i="8"/>
  <c r="R21" i="8"/>
  <c r="Q21" i="8"/>
  <c r="P21" i="8"/>
  <c r="O21" i="8"/>
  <c r="N21" i="8"/>
  <c r="M21" i="8"/>
  <c r="L21" i="8"/>
  <c r="K21" i="8"/>
  <c r="G21" i="8"/>
  <c r="I21" i="8" s="1"/>
  <c r="Y20" i="8"/>
  <c r="X20" i="8"/>
  <c r="W20" i="8"/>
  <c r="V20" i="8"/>
  <c r="U20" i="8"/>
  <c r="T20" i="8"/>
  <c r="S20" i="8"/>
  <c r="R20" i="8"/>
  <c r="Q20" i="8"/>
  <c r="P20" i="8"/>
  <c r="O20" i="8"/>
  <c r="N20" i="8"/>
  <c r="L20" i="8"/>
  <c r="M20" i="8" s="1"/>
  <c r="G20" i="8"/>
  <c r="J20" i="8" s="1"/>
  <c r="Y19" i="8"/>
  <c r="X19" i="8"/>
  <c r="W19" i="8"/>
  <c r="V19" i="8"/>
  <c r="U19" i="8"/>
  <c r="T19" i="8"/>
  <c r="S19" i="8"/>
  <c r="R19" i="8"/>
  <c r="Q19" i="8"/>
  <c r="P19" i="8"/>
  <c r="O19" i="8"/>
  <c r="N19" i="8"/>
  <c r="L19" i="8"/>
  <c r="M19" i="8" s="1"/>
  <c r="G19" i="8"/>
  <c r="J19" i="8" s="1"/>
  <c r="Y18" i="8"/>
  <c r="X18" i="8"/>
  <c r="W18" i="8"/>
  <c r="V18" i="8"/>
  <c r="U18" i="8"/>
  <c r="T18" i="8"/>
  <c r="S18" i="8"/>
  <c r="R18" i="8"/>
  <c r="Q18" i="8"/>
  <c r="P18" i="8"/>
  <c r="O18" i="8"/>
  <c r="N18" i="8"/>
  <c r="L18" i="8"/>
  <c r="M18" i="8" s="1"/>
  <c r="I18" i="8"/>
  <c r="G18" i="8"/>
  <c r="K18" i="8" s="1"/>
  <c r="Y16" i="8"/>
  <c r="X16" i="8"/>
  <c r="W16" i="8"/>
  <c r="V16" i="8"/>
  <c r="U16" i="8"/>
  <c r="T16" i="8"/>
  <c r="S16" i="8"/>
  <c r="R16" i="8"/>
  <c r="Q16" i="8"/>
  <c r="P16" i="8"/>
  <c r="O16" i="8"/>
  <c r="N16" i="8"/>
  <c r="L16" i="8"/>
  <c r="M16" i="8" s="1"/>
  <c r="G16" i="8"/>
  <c r="K16" i="8" s="1"/>
  <c r="Y14" i="8"/>
  <c r="X14" i="8"/>
  <c r="W14" i="8"/>
  <c r="V14" i="8"/>
  <c r="U14" i="8"/>
  <c r="T14" i="8"/>
  <c r="S14" i="8"/>
  <c r="R14" i="8"/>
  <c r="Q14" i="8"/>
  <c r="P14" i="8"/>
  <c r="O14" i="8"/>
  <c r="N14" i="8"/>
  <c r="L14" i="8"/>
  <c r="M14" i="8" s="1"/>
  <c r="G14" i="8"/>
  <c r="K14" i="8" s="1"/>
  <c r="J29" i="8" l="1"/>
  <c r="K30" i="8"/>
  <c r="H33" i="8"/>
  <c r="H64" i="8"/>
  <c r="K20" i="8"/>
  <c r="H21" i="8"/>
  <c r="K33" i="8"/>
  <c r="J55" i="8"/>
  <c r="K42" i="8"/>
  <c r="H43" i="8"/>
  <c r="H18" i="8"/>
  <c r="J21" i="8"/>
  <c r="K29" i="8"/>
  <c r="I30" i="8"/>
  <c r="J42" i="8"/>
  <c r="I52" i="8"/>
  <c r="K57" i="8"/>
  <c r="J18" i="8"/>
  <c r="H19" i="8"/>
  <c r="H40" i="8"/>
  <c r="J43" i="8"/>
  <c r="I53" i="8"/>
  <c r="I64" i="8"/>
  <c r="K53" i="8"/>
  <c r="K19" i="8"/>
  <c r="H20" i="8"/>
  <c r="H34" i="8"/>
  <c r="J40" i="8"/>
  <c r="H41" i="8"/>
  <c r="I19" i="8"/>
  <c r="I40" i="8"/>
  <c r="I20" i="8"/>
  <c r="J34" i="8"/>
  <c r="I41" i="8"/>
  <c r="K34" i="8"/>
  <c r="H35" i="8"/>
  <c r="J36" i="8"/>
  <c r="K41" i="8"/>
  <c r="H57" i="8"/>
  <c r="J57" i="8"/>
  <c r="J59" i="8"/>
  <c r="JN34" i="5"/>
  <c r="IR34" i="5"/>
  <c r="H14" i="8"/>
  <c r="K26" i="8"/>
  <c r="H27" i="8"/>
  <c r="K36" i="8"/>
  <c r="H37" i="8"/>
  <c r="K48" i="8"/>
  <c r="H49" i="8"/>
  <c r="K59" i="8"/>
  <c r="H61" i="8"/>
  <c r="I14" i="8"/>
  <c r="I27" i="8"/>
  <c r="I37" i="8"/>
  <c r="I49" i="8"/>
  <c r="I61" i="8"/>
  <c r="J14" i="8"/>
  <c r="J27" i="8"/>
  <c r="J37" i="8"/>
  <c r="J49" i="8"/>
  <c r="H58" i="8"/>
  <c r="J61" i="8"/>
  <c r="H16" i="8"/>
  <c r="I24" i="8"/>
  <c r="H28" i="8"/>
  <c r="I35" i="8"/>
  <c r="H39" i="8"/>
  <c r="I46" i="8"/>
  <c r="H51" i="8"/>
  <c r="I58" i="8"/>
  <c r="H62" i="8"/>
  <c r="I16" i="8"/>
  <c r="J24" i="8"/>
  <c r="I28" i="8"/>
  <c r="J35" i="8"/>
  <c r="I39" i="8"/>
  <c r="J46" i="8"/>
  <c r="I51" i="8"/>
  <c r="J58" i="8"/>
  <c r="I62" i="8"/>
  <c r="J16" i="8"/>
  <c r="H26" i="8"/>
  <c r="J28" i="8"/>
  <c r="H36" i="8"/>
  <c r="J39" i="8"/>
  <c r="H48" i="8"/>
  <c r="J51" i="8"/>
  <c r="H59" i="8"/>
  <c r="J62" i="8"/>
  <c r="HU34" i="5"/>
  <c r="HU134" i="5" s="1"/>
  <c r="GY34" i="5"/>
  <c r="GY134" i="5" s="1"/>
  <c r="AD118" i="5"/>
  <c r="AD117" i="5"/>
  <c r="IN186" i="5"/>
  <c r="IM186" i="5"/>
  <c r="IL186" i="5"/>
  <c r="IK186" i="5"/>
  <c r="IJ186" i="5"/>
  <c r="II186" i="5"/>
  <c r="IH186" i="5"/>
  <c r="IG186" i="5"/>
  <c r="IF186" i="5"/>
  <c r="IE186" i="5"/>
  <c r="ID186" i="5"/>
  <c r="IC186" i="5"/>
  <c r="IB186" i="5"/>
  <c r="IA186" i="5"/>
  <c r="HZ186" i="5"/>
  <c r="HY186" i="5"/>
  <c r="HX186" i="5"/>
  <c r="HW186" i="5"/>
  <c r="HV186" i="5"/>
  <c r="HU186" i="5"/>
  <c r="IN185" i="5"/>
  <c r="IM185" i="5"/>
  <c r="IL185" i="5"/>
  <c r="IK185" i="5"/>
  <c r="IJ185" i="5"/>
  <c r="II185" i="5"/>
  <c r="IH185" i="5"/>
  <c r="IG185" i="5"/>
  <c r="IF185" i="5"/>
  <c r="IE185" i="5"/>
  <c r="ID185" i="5"/>
  <c r="IC185" i="5"/>
  <c r="IB185" i="5"/>
  <c r="IA185" i="5"/>
  <c r="HZ185" i="5"/>
  <c r="HY185" i="5"/>
  <c r="HX185" i="5"/>
  <c r="HW185" i="5"/>
  <c r="HV185" i="5"/>
  <c r="HU185" i="5"/>
  <c r="IN184" i="5"/>
  <c r="IM184" i="5"/>
  <c r="IL184" i="5"/>
  <c r="IK184" i="5"/>
  <c r="IJ184" i="5"/>
  <c r="II184" i="5"/>
  <c r="IH184" i="5"/>
  <c r="IG184" i="5"/>
  <c r="IF184" i="5"/>
  <c r="IE184" i="5"/>
  <c r="ID184" i="5"/>
  <c r="IC184" i="5"/>
  <c r="IB184" i="5"/>
  <c r="IA184" i="5"/>
  <c r="HZ184" i="5"/>
  <c r="HY184" i="5"/>
  <c r="HX184" i="5"/>
  <c r="HW184" i="5"/>
  <c r="HV184" i="5"/>
  <c r="HU184" i="5"/>
  <c r="IN183" i="5"/>
  <c r="IM183" i="5"/>
  <c r="IL183" i="5"/>
  <c r="IK183" i="5"/>
  <c r="IJ183" i="5"/>
  <c r="II183" i="5"/>
  <c r="IH183" i="5"/>
  <c r="IG183" i="5"/>
  <c r="IF183" i="5"/>
  <c r="IE183" i="5"/>
  <c r="ID183" i="5"/>
  <c r="IC183" i="5"/>
  <c r="IB183" i="5"/>
  <c r="IA183" i="5"/>
  <c r="HZ183" i="5"/>
  <c r="HY183" i="5"/>
  <c r="HX183" i="5"/>
  <c r="HW183" i="5"/>
  <c r="HV183" i="5"/>
  <c r="HU183" i="5"/>
  <c r="IN182" i="5"/>
  <c r="IM182" i="5"/>
  <c r="IL182" i="5"/>
  <c r="IK182" i="5"/>
  <c r="IJ182" i="5"/>
  <c r="II182" i="5"/>
  <c r="IH182" i="5"/>
  <c r="IG182" i="5"/>
  <c r="IF182" i="5"/>
  <c r="IE182" i="5"/>
  <c r="ID182" i="5"/>
  <c r="IC182" i="5"/>
  <c r="IB182" i="5"/>
  <c r="IA182" i="5"/>
  <c r="HZ182" i="5"/>
  <c r="HY182" i="5"/>
  <c r="HX182" i="5"/>
  <c r="HW182" i="5"/>
  <c r="HV182" i="5"/>
  <c r="HU182" i="5"/>
  <c r="IN181" i="5"/>
  <c r="IM181" i="5"/>
  <c r="IL181" i="5"/>
  <c r="IK181" i="5"/>
  <c r="IJ181" i="5"/>
  <c r="II181" i="5"/>
  <c r="IH181" i="5"/>
  <c r="IG181" i="5"/>
  <c r="IF181" i="5"/>
  <c r="IE181" i="5"/>
  <c r="ID181" i="5"/>
  <c r="IC181" i="5"/>
  <c r="IB181" i="5"/>
  <c r="IA181" i="5"/>
  <c r="HZ181" i="5"/>
  <c r="HY181" i="5"/>
  <c r="HX181" i="5"/>
  <c r="HW181" i="5"/>
  <c r="HV181" i="5"/>
  <c r="HU181" i="5"/>
  <c r="IN180" i="5"/>
  <c r="IM180" i="5"/>
  <c r="IL180" i="5"/>
  <c r="IK180" i="5"/>
  <c r="IJ180" i="5"/>
  <c r="II180" i="5"/>
  <c r="IH180" i="5"/>
  <c r="IG180" i="5"/>
  <c r="IF180" i="5"/>
  <c r="IE180" i="5"/>
  <c r="ID180" i="5"/>
  <c r="IC180" i="5"/>
  <c r="IB180" i="5"/>
  <c r="IA180" i="5"/>
  <c r="HZ180" i="5"/>
  <c r="HY180" i="5"/>
  <c r="HX180" i="5"/>
  <c r="HW180" i="5"/>
  <c r="HV180" i="5"/>
  <c r="HU180" i="5"/>
  <c r="IN179" i="5"/>
  <c r="IM179" i="5"/>
  <c r="IL179" i="5"/>
  <c r="IK179" i="5"/>
  <c r="IJ179" i="5"/>
  <c r="II179" i="5"/>
  <c r="IH179" i="5"/>
  <c r="IG179" i="5"/>
  <c r="IF179" i="5"/>
  <c r="IE179" i="5"/>
  <c r="ID179" i="5"/>
  <c r="IC179" i="5"/>
  <c r="IB179" i="5"/>
  <c r="IA179" i="5"/>
  <c r="HZ179" i="5"/>
  <c r="HY179" i="5"/>
  <c r="HX179" i="5"/>
  <c r="HW179" i="5"/>
  <c r="HV179" i="5"/>
  <c r="HU179" i="5"/>
  <c r="IN178" i="5"/>
  <c r="IM178" i="5"/>
  <c r="IL178" i="5"/>
  <c r="IK178" i="5"/>
  <c r="IJ178" i="5"/>
  <c r="II178" i="5"/>
  <c r="IH178" i="5"/>
  <c r="IG178" i="5"/>
  <c r="IF178" i="5"/>
  <c r="IE178" i="5"/>
  <c r="ID178" i="5"/>
  <c r="IC178" i="5"/>
  <c r="IB178" i="5"/>
  <c r="IA178" i="5"/>
  <c r="HZ178" i="5"/>
  <c r="HY178" i="5"/>
  <c r="HX178" i="5"/>
  <c r="HW178" i="5"/>
  <c r="HV178" i="5"/>
  <c r="HU178" i="5"/>
  <c r="IN177" i="5"/>
  <c r="IM177" i="5"/>
  <c r="IL177" i="5"/>
  <c r="IK177" i="5"/>
  <c r="IJ177" i="5"/>
  <c r="II177" i="5"/>
  <c r="IH177" i="5"/>
  <c r="IG177" i="5"/>
  <c r="IF177" i="5"/>
  <c r="IE177" i="5"/>
  <c r="ID177" i="5"/>
  <c r="IC177" i="5"/>
  <c r="IB177" i="5"/>
  <c r="IA177" i="5"/>
  <c r="HZ177" i="5"/>
  <c r="HY177" i="5"/>
  <c r="HX177" i="5"/>
  <c r="HW177" i="5"/>
  <c r="HV177" i="5"/>
  <c r="HU177" i="5"/>
  <c r="IN176" i="5"/>
  <c r="IM176" i="5"/>
  <c r="IL176" i="5"/>
  <c r="IK176" i="5"/>
  <c r="IJ176" i="5"/>
  <c r="II176" i="5"/>
  <c r="IH176" i="5"/>
  <c r="IG176" i="5"/>
  <c r="IF176" i="5"/>
  <c r="IE176" i="5"/>
  <c r="ID176" i="5"/>
  <c r="IC176" i="5"/>
  <c r="IB176" i="5"/>
  <c r="IA176" i="5"/>
  <c r="HZ176" i="5"/>
  <c r="HY176" i="5"/>
  <c r="HX176" i="5"/>
  <c r="HW176" i="5"/>
  <c r="HV176" i="5"/>
  <c r="HU176" i="5"/>
  <c r="IN175" i="5"/>
  <c r="IM175" i="5"/>
  <c r="IL175" i="5"/>
  <c r="IK175" i="5"/>
  <c r="IJ175" i="5"/>
  <c r="II175" i="5"/>
  <c r="IH175" i="5"/>
  <c r="IG175" i="5"/>
  <c r="IF175" i="5"/>
  <c r="IE175" i="5"/>
  <c r="ID175" i="5"/>
  <c r="IC175" i="5"/>
  <c r="IB175" i="5"/>
  <c r="IA175" i="5"/>
  <c r="HZ175" i="5"/>
  <c r="HY175" i="5"/>
  <c r="HX175" i="5"/>
  <c r="HW175" i="5"/>
  <c r="HV175" i="5"/>
  <c r="HU175" i="5"/>
  <c r="IN174" i="5"/>
  <c r="IM174" i="5"/>
  <c r="IL174" i="5"/>
  <c r="IK174" i="5"/>
  <c r="IJ174" i="5"/>
  <c r="II174" i="5"/>
  <c r="IH174" i="5"/>
  <c r="IG174" i="5"/>
  <c r="IF174" i="5"/>
  <c r="IE174" i="5"/>
  <c r="ID174" i="5"/>
  <c r="IC174" i="5"/>
  <c r="IB174" i="5"/>
  <c r="IA174" i="5"/>
  <c r="HZ174" i="5"/>
  <c r="HY174" i="5"/>
  <c r="HX174" i="5"/>
  <c r="HW174" i="5"/>
  <c r="HV174" i="5"/>
  <c r="HU174" i="5"/>
  <c r="IN173" i="5"/>
  <c r="IM173" i="5"/>
  <c r="IL173" i="5"/>
  <c r="IK173" i="5"/>
  <c r="IJ173" i="5"/>
  <c r="II173" i="5"/>
  <c r="IH173" i="5"/>
  <c r="IG173" i="5"/>
  <c r="IF173" i="5"/>
  <c r="IE173" i="5"/>
  <c r="ID173" i="5"/>
  <c r="IC173" i="5"/>
  <c r="IB173" i="5"/>
  <c r="IA173" i="5"/>
  <c r="HZ173" i="5"/>
  <c r="HY173" i="5"/>
  <c r="HX173" i="5"/>
  <c r="HW173" i="5"/>
  <c r="HV173" i="5"/>
  <c r="HU173" i="5"/>
  <c r="IN172" i="5"/>
  <c r="IM172" i="5"/>
  <c r="IL172" i="5"/>
  <c r="IK172" i="5"/>
  <c r="IJ172" i="5"/>
  <c r="II172" i="5"/>
  <c r="IH172" i="5"/>
  <c r="IG172" i="5"/>
  <c r="IF172" i="5"/>
  <c r="IE172" i="5"/>
  <c r="ID172" i="5"/>
  <c r="IC172" i="5"/>
  <c r="IB172" i="5"/>
  <c r="IA172" i="5"/>
  <c r="HZ172" i="5"/>
  <c r="HY172" i="5"/>
  <c r="HX172" i="5"/>
  <c r="HW172" i="5"/>
  <c r="HV172" i="5"/>
  <c r="HU172" i="5"/>
  <c r="IN171" i="5"/>
  <c r="IM171" i="5"/>
  <c r="IL171" i="5"/>
  <c r="IK171" i="5"/>
  <c r="IJ171" i="5"/>
  <c r="II171" i="5"/>
  <c r="IH171" i="5"/>
  <c r="IG171" i="5"/>
  <c r="IF171" i="5"/>
  <c r="IE171" i="5"/>
  <c r="ID171" i="5"/>
  <c r="IC171" i="5"/>
  <c r="IB171" i="5"/>
  <c r="IA171" i="5"/>
  <c r="HZ171" i="5"/>
  <c r="HY171" i="5"/>
  <c r="HX171" i="5"/>
  <c r="HW171" i="5"/>
  <c r="HV171" i="5"/>
  <c r="HU171" i="5"/>
  <c r="IN170" i="5"/>
  <c r="IM170" i="5"/>
  <c r="IL170" i="5"/>
  <c r="IK170" i="5"/>
  <c r="IJ170" i="5"/>
  <c r="II170" i="5"/>
  <c r="IH170" i="5"/>
  <c r="IG170" i="5"/>
  <c r="IF170" i="5"/>
  <c r="IE170" i="5"/>
  <c r="ID170" i="5"/>
  <c r="IC170" i="5"/>
  <c r="IB170" i="5"/>
  <c r="IA170" i="5"/>
  <c r="HZ170" i="5"/>
  <c r="HY170" i="5"/>
  <c r="HX170" i="5"/>
  <c r="HW170" i="5"/>
  <c r="HV170" i="5"/>
  <c r="HU170" i="5"/>
  <c r="IN169" i="5"/>
  <c r="IM169" i="5"/>
  <c r="IL169" i="5"/>
  <c r="IK169" i="5"/>
  <c r="IJ169" i="5"/>
  <c r="II169" i="5"/>
  <c r="IH169" i="5"/>
  <c r="IG169" i="5"/>
  <c r="IF169" i="5"/>
  <c r="IE169" i="5"/>
  <c r="ID169" i="5"/>
  <c r="IC169" i="5"/>
  <c r="IB169" i="5"/>
  <c r="IA169" i="5"/>
  <c r="HZ169" i="5"/>
  <c r="HY169" i="5"/>
  <c r="HX169" i="5"/>
  <c r="HW169" i="5"/>
  <c r="HV169" i="5"/>
  <c r="HU169" i="5"/>
  <c r="IN168" i="5"/>
  <c r="IM168" i="5"/>
  <c r="IL168" i="5"/>
  <c r="IK168" i="5"/>
  <c r="IJ168" i="5"/>
  <c r="II168" i="5"/>
  <c r="IH168" i="5"/>
  <c r="IG168" i="5"/>
  <c r="IF168" i="5"/>
  <c r="IE168" i="5"/>
  <c r="ID168" i="5"/>
  <c r="IC168" i="5"/>
  <c r="IB168" i="5"/>
  <c r="IA168" i="5"/>
  <c r="HZ168" i="5"/>
  <c r="HY168" i="5"/>
  <c r="HX168" i="5"/>
  <c r="HW168" i="5"/>
  <c r="HV168" i="5"/>
  <c r="HU168" i="5"/>
  <c r="IN167" i="5"/>
  <c r="IM167" i="5"/>
  <c r="IL167" i="5"/>
  <c r="IK167" i="5"/>
  <c r="IJ167" i="5"/>
  <c r="II167" i="5"/>
  <c r="IH167" i="5"/>
  <c r="IG167" i="5"/>
  <c r="IF167" i="5"/>
  <c r="IE167" i="5"/>
  <c r="ID167" i="5"/>
  <c r="IC167" i="5"/>
  <c r="IB167" i="5"/>
  <c r="IA167" i="5"/>
  <c r="HZ167" i="5"/>
  <c r="HY167" i="5"/>
  <c r="HX167" i="5"/>
  <c r="HW167" i="5"/>
  <c r="HV167" i="5"/>
  <c r="HU167" i="5"/>
  <c r="IN166" i="5"/>
  <c r="IM166" i="5"/>
  <c r="IL166" i="5"/>
  <c r="IK166" i="5"/>
  <c r="IJ166" i="5"/>
  <c r="II166" i="5"/>
  <c r="IH166" i="5"/>
  <c r="IG166" i="5"/>
  <c r="IF166" i="5"/>
  <c r="IE166" i="5"/>
  <c r="ID166" i="5"/>
  <c r="IC166" i="5"/>
  <c r="IB166" i="5"/>
  <c r="IA166" i="5"/>
  <c r="HZ166" i="5"/>
  <c r="HY166" i="5"/>
  <c r="HX166" i="5"/>
  <c r="HW166" i="5"/>
  <c r="HV166" i="5"/>
  <c r="HU166" i="5"/>
  <c r="IN165" i="5"/>
  <c r="IM165" i="5"/>
  <c r="IL165" i="5"/>
  <c r="IK165" i="5"/>
  <c r="IJ165" i="5"/>
  <c r="II165" i="5"/>
  <c r="IH165" i="5"/>
  <c r="IG165" i="5"/>
  <c r="IF165" i="5"/>
  <c r="IE165" i="5"/>
  <c r="ID165" i="5"/>
  <c r="IC165" i="5"/>
  <c r="IB165" i="5"/>
  <c r="IA165" i="5"/>
  <c r="HZ165" i="5"/>
  <c r="HY165" i="5"/>
  <c r="HX165" i="5"/>
  <c r="HW165" i="5"/>
  <c r="HV165" i="5"/>
  <c r="HU165" i="5"/>
  <c r="IN164" i="5"/>
  <c r="IM164" i="5"/>
  <c r="IL164" i="5"/>
  <c r="IK164" i="5"/>
  <c r="IJ164" i="5"/>
  <c r="II164" i="5"/>
  <c r="IH164" i="5"/>
  <c r="IG164" i="5"/>
  <c r="IF164" i="5"/>
  <c r="IE164" i="5"/>
  <c r="ID164" i="5"/>
  <c r="IC164" i="5"/>
  <c r="IB164" i="5"/>
  <c r="IA164" i="5"/>
  <c r="HZ164" i="5"/>
  <c r="HY164" i="5"/>
  <c r="HX164" i="5"/>
  <c r="HW164" i="5"/>
  <c r="HV164" i="5"/>
  <c r="HU164" i="5"/>
  <c r="IN163" i="5"/>
  <c r="IM163" i="5"/>
  <c r="IL163" i="5"/>
  <c r="IK163" i="5"/>
  <c r="IJ163" i="5"/>
  <c r="II163" i="5"/>
  <c r="IH163" i="5"/>
  <c r="IG163" i="5"/>
  <c r="IF163" i="5"/>
  <c r="IE163" i="5"/>
  <c r="ID163" i="5"/>
  <c r="IC163" i="5"/>
  <c r="IB163" i="5"/>
  <c r="IA163" i="5"/>
  <c r="HZ163" i="5"/>
  <c r="HY163" i="5"/>
  <c r="HX163" i="5"/>
  <c r="HW163" i="5"/>
  <c r="HV163" i="5"/>
  <c r="HU163" i="5"/>
  <c r="IN162" i="5"/>
  <c r="IM162" i="5"/>
  <c r="IL162" i="5"/>
  <c r="IK162" i="5"/>
  <c r="IJ162" i="5"/>
  <c r="II162" i="5"/>
  <c r="IH162" i="5"/>
  <c r="IG162" i="5"/>
  <c r="IF162" i="5"/>
  <c r="IE162" i="5"/>
  <c r="ID162" i="5"/>
  <c r="IC162" i="5"/>
  <c r="IB162" i="5"/>
  <c r="IA162" i="5"/>
  <c r="HZ162" i="5"/>
  <c r="HY162" i="5"/>
  <c r="HX162" i="5"/>
  <c r="HW162" i="5"/>
  <c r="HV162" i="5"/>
  <c r="HU162" i="5"/>
  <c r="IN161" i="5"/>
  <c r="IM161" i="5"/>
  <c r="IL161" i="5"/>
  <c r="IK161" i="5"/>
  <c r="IJ161" i="5"/>
  <c r="II161" i="5"/>
  <c r="IH161" i="5"/>
  <c r="IG161" i="5"/>
  <c r="IF161" i="5"/>
  <c r="IE161" i="5"/>
  <c r="ID161" i="5"/>
  <c r="IC161" i="5"/>
  <c r="IB161" i="5"/>
  <c r="IA161" i="5"/>
  <c r="HZ161" i="5"/>
  <c r="HY161" i="5"/>
  <c r="HX161" i="5"/>
  <c r="HW161" i="5"/>
  <c r="HV161" i="5"/>
  <c r="HU161" i="5"/>
  <c r="IN160" i="5"/>
  <c r="IM160" i="5"/>
  <c r="IL160" i="5"/>
  <c r="IK160" i="5"/>
  <c r="IJ160" i="5"/>
  <c r="II160" i="5"/>
  <c r="IH160" i="5"/>
  <c r="IG160" i="5"/>
  <c r="IF160" i="5"/>
  <c r="IE160" i="5"/>
  <c r="ID160" i="5"/>
  <c r="IC160" i="5"/>
  <c r="IB160" i="5"/>
  <c r="IA160" i="5"/>
  <c r="HZ160" i="5"/>
  <c r="HY160" i="5"/>
  <c r="HX160" i="5"/>
  <c r="HW160" i="5"/>
  <c r="HV160" i="5"/>
  <c r="HU160" i="5"/>
  <c r="IN159" i="5"/>
  <c r="IM159" i="5"/>
  <c r="IL159" i="5"/>
  <c r="IK159" i="5"/>
  <c r="IJ159" i="5"/>
  <c r="II159" i="5"/>
  <c r="IH159" i="5"/>
  <c r="IG159" i="5"/>
  <c r="IF159" i="5"/>
  <c r="IE159" i="5"/>
  <c r="ID159" i="5"/>
  <c r="IC159" i="5"/>
  <c r="IB159" i="5"/>
  <c r="IA159" i="5"/>
  <c r="HZ159" i="5"/>
  <c r="HY159" i="5"/>
  <c r="HX159" i="5"/>
  <c r="HW159" i="5"/>
  <c r="HV159" i="5"/>
  <c r="HU159" i="5"/>
  <c r="IN158" i="5"/>
  <c r="IM158" i="5"/>
  <c r="IL158" i="5"/>
  <c r="IK158" i="5"/>
  <c r="IJ158" i="5"/>
  <c r="II158" i="5"/>
  <c r="IH158" i="5"/>
  <c r="IG158" i="5"/>
  <c r="IF158" i="5"/>
  <c r="IE158" i="5"/>
  <c r="ID158" i="5"/>
  <c r="IC158" i="5"/>
  <c r="IB158" i="5"/>
  <c r="IA158" i="5"/>
  <c r="HZ158" i="5"/>
  <c r="HY158" i="5"/>
  <c r="HX158" i="5"/>
  <c r="HW158" i="5"/>
  <c r="HV158" i="5"/>
  <c r="HU158" i="5"/>
  <c r="IN157" i="5"/>
  <c r="IM157" i="5"/>
  <c r="IL157" i="5"/>
  <c r="IK157" i="5"/>
  <c r="IJ157" i="5"/>
  <c r="II157" i="5"/>
  <c r="IH157" i="5"/>
  <c r="IG157" i="5"/>
  <c r="IF157" i="5"/>
  <c r="IE157" i="5"/>
  <c r="ID157" i="5"/>
  <c r="IC157" i="5"/>
  <c r="IB157" i="5"/>
  <c r="IA157" i="5"/>
  <c r="HZ157" i="5"/>
  <c r="HY157" i="5"/>
  <c r="HX157" i="5"/>
  <c r="HW157" i="5"/>
  <c r="HV157" i="5"/>
  <c r="HU157" i="5"/>
  <c r="IN156" i="5"/>
  <c r="IM156" i="5"/>
  <c r="IL156" i="5"/>
  <c r="IK156" i="5"/>
  <c r="IJ156" i="5"/>
  <c r="II156" i="5"/>
  <c r="IH156" i="5"/>
  <c r="IG156" i="5"/>
  <c r="IF156" i="5"/>
  <c r="IE156" i="5"/>
  <c r="ID156" i="5"/>
  <c r="IC156" i="5"/>
  <c r="IB156" i="5"/>
  <c r="IA156" i="5"/>
  <c r="HZ156" i="5"/>
  <c r="HY156" i="5"/>
  <c r="HX156" i="5"/>
  <c r="HW156" i="5"/>
  <c r="HV156" i="5"/>
  <c r="HU156" i="5"/>
  <c r="IN155" i="5"/>
  <c r="IM155" i="5"/>
  <c r="IL155" i="5"/>
  <c r="IK155" i="5"/>
  <c r="IJ155" i="5"/>
  <c r="II155" i="5"/>
  <c r="IH155" i="5"/>
  <c r="IG155" i="5"/>
  <c r="IF155" i="5"/>
  <c r="IE155" i="5"/>
  <c r="ID155" i="5"/>
  <c r="IC155" i="5"/>
  <c r="IB155" i="5"/>
  <c r="IA155" i="5"/>
  <c r="HZ155" i="5"/>
  <c r="HY155" i="5"/>
  <c r="HX155" i="5"/>
  <c r="HW155" i="5"/>
  <c r="HV155" i="5"/>
  <c r="HU155" i="5"/>
  <c r="IN154" i="5"/>
  <c r="IM154" i="5"/>
  <c r="IL154" i="5"/>
  <c r="IK154" i="5"/>
  <c r="IJ154" i="5"/>
  <c r="II154" i="5"/>
  <c r="IH154" i="5"/>
  <c r="IG154" i="5"/>
  <c r="IF154" i="5"/>
  <c r="IE154" i="5"/>
  <c r="ID154" i="5"/>
  <c r="IC154" i="5"/>
  <c r="IB154" i="5"/>
  <c r="IA154" i="5"/>
  <c r="HZ154" i="5"/>
  <c r="HY154" i="5"/>
  <c r="HX154" i="5"/>
  <c r="HW154" i="5"/>
  <c r="HV154" i="5"/>
  <c r="HU154" i="5"/>
  <c r="IN153" i="5"/>
  <c r="IM153" i="5"/>
  <c r="IL153" i="5"/>
  <c r="IK153" i="5"/>
  <c r="IJ153" i="5"/>
  <c r="II153" i="5"/>
  <c r="IH153" i="5"/>
  <c r="IG153" i="5"/>
  <c r="IF153" i="5"/>
  <c r="IE153" i="5"/>
  <c r="ID153" i="5"/>
  <c r="IC153" i="5"/>
  <c r="IB153" i="5"/>
  <c r="IA153" i="5"/>
  <c r="HZ153" i="5"/>
  <c r="HY153" i="5"/>
  <c r="HX153" i="5"/>
  <c r="HW153" i="5"/>
  <c r="HV153" i="5"/>
  <c r="HU153" i="5"/>
  <c r="IN152" i="5"/>
  <c r="IM152" i="5"/>
  <c r="IL152" i="5"/>
  <c r="IK152" i="5"/>
  <c r="IJ152" i="5"/>
  <c r="II152" i="5"/>
  <c r="IH152" i="5"/>
  <c r="IG152" i="5"/>
  <c r="IF152" i="5"/>
  <c r="IE152" i="5"/>
  <c r="ID152" i="5"/>
  <c r="IC152" i="5"/>
  <c r="IB152" i="5"/>
  <c r="IA152" i="5"/>
  <c r="HZ152" i="5"/>
  <c r="HY152" i="5"/>
  <c r="HX152" i="5"/>
  <c r="HW152" i="5"/>
  <c r="HV152" i="5"/>
  <c r="HU152" i="5"/>
  <c r="IN151" i="5"/>
  <c r="IM151" i="5"/>
  <c r="IL151" i="5"/>
  <c r="IK151" i="5"/>
  <c r="IJ151" i="5"/>
  <c r="II151" i="5"/>
  <c r="IH151" i="5"/>
  <c r="IG151" i="5"/>
  <c r="IF151" i="5"/>
  <c r="IE151" i="5"/>
  <c r="ID151" i="5"/>
  <c r="IC151" i="5"/>
  <c r="IB151" i="5"/>
  <c r="IA151" i="5"/>
  <c r="HZ151" i="5"/>
  <c r="HY151" i="5"/>
  <c r="HX151" i="5"/>
  <c r="HW151" i="5"/>
  <c r="HV151" i="5"/>
  <c r="HU151" i="5"/>
  <c r="IN150" i="5"/>
  <c r="IM150" i="5"/>
  <c r="IL150" i="5"/>
  <c r="IK150" i="5"/>
  <c r="IJ150" i="5"/>
  <c r="II150" i="5"/>
  <c r="IH150" i="5"/>
  <c r="IG150" i="5"/>
  <c r="IF150" i="5"/>
  <c r="IE150" i="5"/>
  <c r="ID150" i="5"/>
  <c r="IC150" i="5"/>
  <c r="IB150" i="5"/>
  <c r="IA150" i="5"/>
  <c r="HZ150" i="5"/>
  <c r="HY150" i="5"/>
  <c r="HX150" i="5"/>
  <c r="HW150" i="5"/>
  <c r="HV150" i="5"/>
  <c r="HU150" i="5"/>
  <c r="IN149" i="5"/>
  <c r="IM149" i="5"/>
  <c r="IL149" i="5"/>
  <c r="IK149" i="5"/>
  <c r="IJ149" i="5"/>
  <c r="II149" i="5"/>
  <c r="IH149" i="5"/>
  <c r="IG149" i="5"/>
  <c r="IF149" i="5"/>
  <c r="IE149" i="5"/>
  <c r="ID149" i="5"/>
  <c r="IC149" i="5"/>
  <c r="IB149" i="5"/>
  <c r="IA149" i="5"/>
  <c r="HZ149" i="5"/>
  <c r="HY149" i="5"/>
  <c r="HX149" i="5"/>
  <c r="HW149" i="5"/>
  <c r="HV149" i="5"/>
  <c r="HU149" i="5"/>
  <c r="IN148" i="5"/>
  <c r="IM148" i="5"/>
  <c r="IL148" i="5"/>
  <c r="IK148" i="5"/>
  <c r="IJ148" i="5"/>
  <c r="II148" i="5"/>
  <c r="IH148" i="5"/>
  <c r="IG148" i="5"/>
  <c r="IF148" i="5"/>
  <c r="IE148" i="5"/>
  <c r="ID148" i="5"/>
  <c r="IC148" i="5"/>
  <c r="IB148" i="5"/>
  <c r="IA148" i="5"/>
  <c r="HZ148" i="5"/>
  <c r="HY148" i="5"/>
  <c r="HX148" i="5"/>
  <c r="HW148" i="5"/>
  <c r="HV148" i="5"/>
  <c r="HU148" i="5"/>
  <c r="IN147" i="5"/>
  <c r="IM147" i="5"/>
  <c r="IL147" i="5"/>
  <c r="IK147" i="5"/>
  <c r="IJ147" i="5"/>
  <c r="II147" i="5"/>
  <c r="IH147" i="5"/>
  <c r="IG147" i="5"/>
  <c r="IF147" i="5"/>
  <c r="IE147" i="5"/>
  <c r="ID147" i="5"/>
  <c r="IC147" i="5"/>
  <c r="IB147" i="5"/>
  <c r="IA147" i="5"/>
  <c r="HZ147" i="5"/>
  <c r="HY147" i="5"/>
  <c r="HX147" i="5"/>
  <c r="HW147" i="5"/>
  <c r="HV147" i="5"/>
  <c r="HU147" i="5"/>
  <c r="IN146" i="5"/>
  <c r="IM146" i="5"/>
  <c r="IL146" i="5"/>
  <c r="IK146" i="5"/>
  <c r="IJ146" i="5"/>
  <c r="II146" i="5"/>
  <c r="IH146" i="5"/>
  <c r="IG146" i="5"/>
  <c r="IF146" i="5"/>
  <c r="IE146" i="5"/>
  <c r="ID146" i="5"/>
  <c r="IC146" i="5"/>
  <c r="IB146" i="5"/>
  <c r="IA146" i="5"/>
  <c r="HZ146" i="5"/>
  <c r="HY146" i="5"/>
  <c r="HX146" i="5"/>
  <c r="HW146" i="5"/>
  <c r="HV146" i="5"/>
  <c r="HU146" i="5"/>
  <c r="IN145" i="5"/>
  <c r="IM145" i="5"/>
  <c r="IL145" i="5"/>
  <c r="IK145" i="5"/>
  <c r="IJ145" i="5"/>
  <c r="II145" i="5"/>
  <c r="IH145" i="5"/>
  <c r="IG145" i="5"/>
  <c r="IF145" i="5"/>
  <c r="IE145" i="5"/>
  <c r="ID145" i="5"/>
  <c r="IC145" i="5"/>
  <c r="IB145" i="5"/>
  <c r="IA145" i="5"/>
  <c r="HZ145" i="5"/>
  <c r="HY145" i="5"/>
  <c r="HX145" i="5"/>
  <c r="HW145" i="5"/>
  <c r="HV145" i="5"/>
  <c r="HU145" i="5"/>
  <c r="IN144" i="5"/>
  <c r="IM144" i="5"/>
  <c r="IL144" i="5"/>
  <c r="IK144" i="5"/>
  <c r="IJ144" i="5"/>
  <c r="II144" i="5"/>
  <c r="IH144" i="5"/>
  <c r="IG144" i="5"/>
  <c r="IF144" i="5"/>
  <c r="IE144" i="5"/>
  <c r="ID144" i="5"/>
  <c r="IC144" i="5"/>
  <c r="IB144" i="5"/>
  <c r="IA144" i="5"/>
  <c r="HZ144" i="5"/>
  <c r="HY144" i="5"/>
  <c r="HX144" i="5"/>
  <c r="HW144" i="5"/>
  <c r="HV144" i="5"/>
  <c r="HU144" i="5"/>
  <c r="IN143" i="5"/>
  <c r="IM143" i="5"/>
  <c r="IL143" i="5"/>
  <c r="IK143" i="5"/>
  <c r="IJ143" i="5"/>
  <c r="II143" i="5"/>
  <c r="IH143" i="5"/>
  <c r="IG143" i="5"/>
  <c r="IF143" i="5"/>
  <c r="IE143" i="5"/>
  <c r="ID143" i="5"/>
  <c r="IC143" i="5"/>
  <c r="IB143" i="5"/>
  <c r="IA143" i="5"/>
  <c r="HZ143" i="5"/>
  <c r="HY143" i="5"/>
  <c r="HX143" i="5"/>
  <c r="HW143" i="5"/>
  <c r="HV143" i="5"/>
  <c r="HU143" i="5"/>
  <c r="IN142" i="5"/>
  <c r="IM142" i="5"/>
  <c r="IL142" i="5"/>
  <c r="IK142" i="5"/>
  <c r="IJ142" i="5"/>
  <c r="II142" i="5"/>
  <c r="IH142" i="5"/>
  <c r="IG142" i="5"/>
  <c r="IF142" i="5"/>
  <c r="IE142" i="5"/>
  <c r="ID142" i="5"/>
  <c r="IC142" i="5"/>
  <c r="IB142" i="5"/>
  <c r="IA142" i="5"/>
  <c r="HZ142" i="5"/>
  <c r="HY142" i="5"/>
  <c r="HX142" i="5"/>
  <c r="HW142" i="5"/>
  <c r="HV142" i="5"/>
  <c r="HU142" i="5"/>
  <c r="IN141" i="5"/>
  <c r="IM141" i="5"/>
  <c r="IL141" i="5"/>
  <c r="IK141" i="5"/>
  <c r="IJ141" i="5"/>
  <c r="II141" i="5"/>
  <c r="IH141" i="5"/>
  <c r="IG141" i="5"/>
  <c r="IF141" i="5"/>
  <c r="IE141" i="5"/>
  <c r="ID141" i="5"/>
  <c r="IC141" i="5"/>
  <c r="IB141" i="5"/>
  <c r="IA141" i="5"/>
  <c r="HZ141" i="5"/>
  <c r="HY141" i="5"/>
  <c r="HX141" i="5"/>
  <c r="HW141" i="5"/>
  <c r="HV141" i="5"/>
  <c r="HU141" i="5"/>
  <c r="IN140" i="5"/>
  <c r="IM140" i="5"/>
  <c r="IL140" i="5"/>
  <c r="IK140" i="5"/>
  <c r="IJ140" i="5"/>
  <c r="II140" i="5"/>
  <c r="IH140" i="5"/>
  <c r="IG140" i="5"/>
  <c r="IF140" i="5"/>
  <c r="IE140" i="5"/>
  <c r="ID140" i="5"/>
  <c r="IC140" i="5"/>
  <c r="IB140" i="5"/>
  <c r="IA140" i="5"/>
  <c r="HZ140" i="5"/>
  <c r="HY140" i="5"/>
  <c r="HX140" i="5"/>
  <c r="HW140" i="5"/>
  <c r="HV140" i="5"/>
  <c r="HU140" i="5"/>
  <c r="IN139" i="5"/>
  <c r="IM139" i="5"/>
  <c r="IL139" i="5"/>
  <c r="IK139" i="5"/>
  <c r="IJ139" i="5"/>
  <c r="II139" i="5"/>
  <c r="IH139" i="5"/>
  <c r="IG139" i="5"/>
  <c r="IF139" i="5"/>
  <c r="IE139" i="5"/>
  <c r="ID139" i="5"/>
  <c r="IC139" i="5"/>
  <c r="IB139" i="5"/>
  <c r="IA139" i="5"/>
  <c r="HZ139" i="5"/>
  <c r="HY139" i="5"/>
  <c r="HX139" i="5"/>
  <c r="HW139" i="5"/>
  <c r="HV139" i="5"/>
  <c r="HU139" i="5"/>
  <c r="IN138" i="5"/>
  <c r="IM138" i="5"/>
  <c r="IL138" i="5"/>
  <c r="IK138" i="5"/>
  <c r="IJ138" i="5"/>
  <c r="II138" i="5"/>
  <c r="IH138" i="5"/>
  <c r="IG138" i="5"/>
  <c r="IF138" i="5"/>
  <c r="IE138" i="5"/>
  <c r="ID138" i="5"/>
  <c r="IC138" i="5"/>
  <c r="IB138" i="5"/>
  <c r="IA138" i="5"/>
  <c r="HZ138" i="5"/>
  <c r="HY138" i="5"/>
  <c r="HX138" i="5"/>
  <c r="HW138" i="5"/>
  <c r="HV138" i="5"/>
  <c r="HU138" i="5"/>
  <c r="IN137" i="5"/>
  <c r="IM137" i="5"/>
  <c r="IL137" i="5"/>
  <c r="IK137" i="5"/>
  <c r="IJ137" i="5"/>
  <c r="II137" i="5"/>
  <c r="IH137" i="5"/>
  <c r="IG137" i="5"/>
  <c r="IF137" i="5"/>
  <c r="IE137" i="5"/>
  <c r="ID137" i="5"/>
  <c r="IC137" i="5"/>
  <c r="IB137" i="5"/>
  <c r="IA137" i="5"/>
  <c r="HZ137" i="5"/>
  <c r="HY137" i="5"/>
  <c r="HX137" i="5"/>
  <c r="HW137" i="5"/>
  <c r="HV137" i="5"/>
  <c r="HU137" i="5"/>
  <c r="IN136" i="5"/>
  <c r="IM136" i="5"/>
  <c r="IL136" i="5"/>
  <c r="IK136" i="5"/>
  <c r="IJ136" i="5"/>
  <c r="II136" i="5"/>
  <c r="IH136" i="5"/>
  <c r="IG136" i="5"/>
  <c r="IF136" i="5"/>
  <c r="IE136" i="5"/>
  <c r="ID136" i="5"/>
  <c r="IC136" i="5"/>
  <c r="IB136" i="5"/>
  <c r="IA136" i="5"/>
  <c r="HZ136" i="5"/>
  <c r="HY136" i="5"/>
  <c r="HX136" i="5"/>
  <c r="HW136" i="5"/>
  <c r="HV136" i="5"/>
  <c r="HU136" i="5"/>
  <c r="IN135" i="5"/>
  <c r="IM135" i="5"/>
  <c r="IL135" i="5"/>
  <c r="IK135" i="5"/>
  <c r="IJ135" i="5"/>
  <c r="II135" i="5"/>
  <c r="IH135" i="5"/>
  <c r="IG135" i="5"/>
  <c r="IF135" i="5"/>
  <c r="IE135" i="5"/>
  <c r="ID135" i="5"/>
  <c r="IC135" i="5"/>
  <c r="IB135" i="5"/>
  <c r="IA135" i="5"/>
  <c r="HZ135" i="5"/>
  <c r="HY135" i="5"/>
  <c r="HX135" i="5"/>
  <c r="HW135" i="5"/>
  <c r="HV135" i="5"/>
  <c r="HU135" i="5"/>
  <c r="HR186" i="5"/>
  <c r="HQ186" i="5"/>
  <c r="HP186" i="5"/>
  <c r="HO186" i="5"/>
  <c r="HN186" i="5"/>
  <c r="HM186" i="5"/>
  <c r="HL186" i="5"/>
  <c r="HK186" i="5"/>
  <c r="HJ186" i="5"/>
  <c r="HI186" i="5"/>
  <c r="HH186" i="5"/>
  <c r="HG186" i="5"/>
  <c r="HF186" i="5"/>
  <c r="HE186" i="5"/>
  <c r="HD186" i="5"/>
  <c r="HC186" i="5"/>
  <c r="HB186" i="5"/>
  <c r="HA186" i="5"/>
  <c r="GZ186" i="5"/>
  <c r="GY186" i="5"/>
  <c r="HR185" i="5"/>
  <c r="HQ185" i="5"/>
  <c r="HP185" i="5"/>
  <c r="HO185" i="5"/>
  <c r="HN185" i="5"/>
  <c r="HM185" i="5"/>
  <c r="HL185" i="5"/>
  <c r="HK185" i="5"/>
  <c r="HJ185" i="5"/>
  <c r="HI185" i="5"/>
  <c r="HH185" i="5"/>
  <c r="HG185" i="5"/>
  <c r="HF185" i="5"/>
  <c r="HE185" i="5"/>
  <c r="HD185" i="5"/>
  <c r="HC185" i="5"/>
  <c r="HB185" i="5"/>
  <c r="HA185" i="5"/>
  <c r="GZ185" i="5"/>
  <c r="GY185" i="5"/>
  <c r="HR184" i="5"/>
  <c r="HQ184" i="5"/>
  <c r="HP184" i="5"/>
  <c r="HO184" i="5"/>
  <c r="HN184" i="5"/>
  <c r="HM184" i="5"/>
  <c r="HL184" i="5"/>
  <c r="HK184" i="5"/>
  <c r="HJ184" i="5"/>
  <c r="HI184" i="5"/>
  <c r="HH184" i="5"/>
  <c r="HG184" i="5"/>
  <c r="HF184" i="5"/>
  <c r="HE184" i="5"/>
  <c r="HD184" i="5"/>
  <c r="HC184" i="5"/>
  <c r="HB184" i="5"/>
  <c r="HA184" i="5"/>
  <c r="GZ184" i="5"/>
  <c r="GY184" i="5"/>
  <c r="HR183" i="5"/>
  <c r="HQ183" i="5"/>
  <c r="HP183" i="5"/>
  <c r="HO183" i="5"/>
  <c r="HN183" i="5"/>
  <c r="HM183" i="5"/>
  <c r="HL183" i="5"/>
  <c r="HK183" i="5"/>
  <c r="HJ183" i="5"/>
  <c r="HI183" i="5"/>
  <c r="HH183" i="5"/>
  <c r="HG183" i="5"/>
  <c r="HF183" i="5"/>
  <c r="HE183" i="5"/>
  <c r="HD183" i="5"/>
  <c r="HC183" i="5"/>
  <c r="HB183" i="5"/>
  <c r="HA183" i="5"/>
  <c r="GZ183" i="5"/>
  <c r="GY183" i="5"/>
  <c r="HR182" i="5"/>
  <c r="HQ182" i="5"/>
  <c r="HP182" i="5"/>
  <c r="HO182" i="5"/>
  <c r="HN182" i="5"/>
  <c r="HM182" i="5"/>
  <c r="HL182" i="5"/>
  <c r="HK182" i="5"/>
  <c r="HJ182" i="5"/>
  <c r="HI182" i="5"/>
  <c r="HH182" i="5"/>
  <c r="HG182" i="5"/>
  <c r="HF182" i="5"/>
  <c r="HE182" i="5"/>
  <c r="HD182" i="5"/>
  <c r="HC182" i="5"/>
  <c r="HB182" i="5"/>
  <c r="HA182" i="5"/>
  <c r="GZ182" i="5"/>
  <c r="GY182" i="5"/>
  <c r="HR181" i="5"/>
  <c r="HQ181" i="5"/>
  <c r="HP181" i="5"/>
  <c r="HO181" i="5"/>
  <c r="HN181" i="5"/>
  <c r="HM181" i="5"/>
  <c r="HL181" i="5"/>
  <c r="HK181" i="5"/>
  <c r="HJ181" i="5"/>
  <c r="HI181" i="5"/>
  <c r="HH181" i="5"/>
  <c r="HG181" i="5"/>
  <c r="HF181" i="5"/>
  <c r="HE181" i="5"/>
  <c r="HD181" i="5"/>
  <c r="HC181" i="5"/>
  <c r="HB181" i="5"/>
  <c r="HA181" i="5"/>
  <c r="GZ181" i="5"/>
  <c r="GY181" i="5"/>
  <c r="HR180" i="5"/>
  <c r="HQ180" i="5"/>
  <c r="HP180" i="5"/>
  <c r="HO180" i="5"/>
  <c r="HN180" i="5"/>
  <c r="HM180" i="5"/>
  <c r="HL180" i="5"/>
  <c r="HK180" i="5"/>
  <c r="HJ180" i="5"/>
  <c r="HI180" i="5"/>
  <c r="HH180" i="5"/>
  <c r="HG180" i="5"/>
  <c r="HF180" i="5"/>
  <c r="HE180" i="5"/>
  <c r="HD180" i="5"/>
  <c r="HC180" i="5"/>
  <c r="HB180" i="5"/>
  <c r="HA180" i="5"/>
  <c r="GZ180" i="5"/>
  <c r="GY180" i="5"/>
  <c r="HR179" i="5"/>
  <c r="HQ179" i="5"/>
  <c r="HP179" i="5"/>
  <c r="HO179" i="5"/>
  <c r="HN179" i="5"/>
  <c r="HM179" i="5"/>
  <c r="HL179" i="5"/>
  <c r="HK179" i="5"/>
  <c r="HJ179" i="5"/>
  <c r="HI179" i="5"/>
  <c r="HH179" i="5"/>
  <c r="HG179" i="5"/>
  <c r="HF179" i="5"/>
  <c r="HE179" i="5"/>
  <c r="HD179" i="5"/>
  <c r="HC179" i="5"/>
  <c r="HB179" i="5"/>
  <c r="HA179" i="5"/>
  <c r="GZ179" i="5"/>
  <c r="GY179" i="5"/>
  <c r="HR178" i="5"/>
  <c r="HQ178" i="5"/>
  <c r="HP178" i="5"/>
  <c r="HO178" i="5"/>
  <c r="HN178" i="5"/>
  <c r="HM178" i="5"/>
  <c r="HL178" i="5"/>
  <c r="HK178" i="5"/>
  <c r="HJ178" i="5"/>
  <c r="HI178" i="5"/>
  <c r="HH178" i="5"/>
  <c r="HG178" i="5"/>
  <c r="HF178" i="5"/>
  <c r="HE178" i="5"/>
  <c r="HD178" i="5"/>
  <c r="HC178" i="5"/>
  <c r="HB178" i="5"/>
  <c r="HA178" i="5"/>
  <c r="GZ178" i="5"/>
  <c r="GY178" i="5"/>
  <c r="HR177" i="5"/>
  <c r="HQ177" i="5"/>
  <c r="HP177" i="5"/>
  <c r="HO177" i="5"/>
  <c r="HN177" i="5"/>
  <c r="HM177" i="5"/>
  <c r="HL177" i="5"/>
  <c r="HK177" i="5"/>
  <c r="HJ177" i="5"/>
  <c r="HI177" i="5"/>
  <c r="HH177" i="5"/>
  <c r="HG177" i="5"/>
  <c r="HF177" i="5"/>
  <c r="HE177" i="5"/>
  <c r="HD177" i="5"/>
  <c r="HC177" i="5"/>
  <c r="HB177" i="5"/>
  <c r="HA177" i="5"/>
  <c r="GZ177" i="5"/>
  <c r="GY177" i="5"/>
  <c r="HR176" i="5"/>
  <c r="HQ176" i="5"/>
  <c r="HP176" i="5"/>
  <c r="HO176" i="5"/>
  <c r="HN176" i="5"/>
  <c r="HM176" i="5"/>
  <c r="HL176" i="5"/>
  <c r="HK176" i="5"/>
  <c r="HJ176" i="5"/>
  <c r="HI176" i="5"/>
  <c r="HH176" i="5"/>
  <c r="HG176" i="5"/>
  <c r="HF176" i="5"/>
  <c r="HE176" i="5"/>
  <c r="HD176" i="5"/>
  <c r="HC176" i="5"/>
  <c r="HB176" i="5"/>
  <c r="HA176" i="5"/>
  <c r="GZ176" i="5"/>
  <c r="GY176" i="5"/>
  <c r="HR175" i="5"/>
  <c r="HQ175" i="5"/>
  <c r="HP175" i="5"/>
  <c r="HO175" i="5"/>
  <c r="HN175" i="5"/>
  <c r="HM175" i="5"/>
  <c r="HL175" i="5"/>
  <c r="HK175" i="5"/>
  <c r="HJ175" i="5"/>
  <c r="HI175" i="5"/>
  <c r="HH175" i="5"/>
  <c r="HG175" i="5"/>
  <c r="HF175" i="5"/>
  <c r="HE175" i="5"/>
  <c r="HD175" i="5"/>
  <c r="HC175" i="5"/>
  <c r="HB175" i="5"/>
  <c r="HA175" i="5"/>
  <c r="GZ175" i="5"/>
  <c r="GY175" i="5"/>
  <c r="HR174" i="5"/>
  <c r="HQ174" i="5"/>
  <c r="HP174" i="5"/>
  <c r="HO174" i="5"/>
  <c r="HN174" i="5"/>
  <c r="HM174" i="5"/>
  <c r="HL174" i="5"/>
  <c r="HK174" i="5"/>
  <c r="HJ174" i="5"/>
  <c r="HI174" i="5"/>
  <c r="HH174" i="5"/>
  <c r="HG174" i="5"/>
  <c r="HF174" i="5"/>
  <c r="HE174" i="5"/>
  <c r="HD174" i="5"/>
  <c r="HC174" i="5"/>
  <c r="HB174" i="5"/>
  <c r="HA174" i="5"/>
  <c r="GZ174" i="5"/>
  <c r="GY174" i="5"/>
  <c r="HR173" i="5"/>
  <c r="HQ173" i="5"/>
  <c r="HP173" i="5"/>
  <c r="HO173" i="5"/>
  <c r="HN173" i="5"/>
  <c r="HM173" i="5"/>
  <c r="HL173" i="5"/>
  <c r="HK173" i="5"/>
  <c r="HJ173" i="5"/>
  <c r="HI173" i="5"/>
  <c r="HH173" i="5"/>
  <c r="HG173" i="5"/>
  <c r="HF173" i="5"/>
  <c r="HE173" i="5"/>
  <c r="HD173" i="5"/>
  <c r="HC173" i="5"/>
  <c r="HB173" i="5"/>
  <c r="HA173" i="5"/>
  <c r="GZ173" i="5"/>
  <c r="GY173" i="5"/>
  <c r="HR172" i="5"/>
  <c r="HQ172" i="5"/>
  <c r="HP172" i="5"/>
  <c r="HO172" i="5"/>
  <c r="HN172" i="5"/>
  <c r="HM172" i="5"/>
  <c r="HL172" i="5"/>
  <c r="HK172" i="5"/>
  <c r="HJ172" i="5"/>
  <c r="HI172" i="5"/>
  <c r="HH172" i="5"/>
  <c r="HG172" i="5"/>
  <c r="HF172" i="5"/>
  <c r="HE172" i="5"/>
  <c r="HD172" i="5"/>
  <c r="HC172" i="5"/>
  <c r="HB172" i="5"/>
  <c r="HA172" i="5"/>
  <c r="GZ172" i="5"/>
  <c r="GY172" i="5"/>
  <c r="HR171" i="5"/>
  <c r="HQ171" i="5"/>
  <c r="HP171" i="5"/>
  <c r="HO171" i="5"/>
  <c r="HN171" i="5"/>
  <c r="HM171" i="5"/>
  <c r="HL171" i="5"/>
  <c r="HK171" i="5"/>
  <c r="HJ171" i="5"/>
  <c r="HI171" i="5"/>
  <c r="HH171" i="5"/>
  <c r="HG171" i="5"/>
  <c r="HF171" i="5"/>
  <c r="HE171" i="5"/>
  <c r="HD171" i="5"/>
  <c r="HC171" i="5"/>
  <c r="HB171" i="5"/>
  <c r="HA171" i="5"/>
  <c r="GZ171" i="5"/>
  <c r="GY171" i="5"/>
  <c r="HR170" i="5"/>
  <c r="HQ170" i="5"/>
  <c r="HP170" i="5"/>
  <c r="HO170" i="5"/>
  <c r="HN170" i="5"/>
  <c r="HM170" i="5"/>
  <c r="HL170" i="5"/>
  <c r="HK170" i="5"/>
  <c r="HJ170" i="5"/>
  <c r="HI170" i="5"/>
  <c r="HH170" i="5"/>
  <c r="HG170" i="5"/>
  <c r="HF170" i="5"/>
  <c r="HE170" i="5"/>
  <c r="HD170" i="5"/>
  <c r="HC170" i="5"/>
  <c r="HB170" i="5"/>
  <c r="HA170" i="5"/>
  <c r="GZ170" i="5"/>
  <c r="GY170" i="5"/>
  <c r="HR169" i="5"/>
  <c r="HQ169" i="5"/>
  <c r="HP169" i="5"/>
  <c r="HO169" i="5"/>
  <c r="HN169" i="5"/>
  <c r="HM169" i="5"/>
  <c r="HL169" i="5"/>
  <c r="HK169" i="5"/>
  <c r="HJ169" i="5"/>
  <c r="HI169" i="5"/>
  <c r="HH169" i="5"/>
  <c r="HG169" i="5"/>
  <c r="HF169" i="5"/>
  <c r="HE169" i="5"/>
  <c r="HD169" i="5"/>
  <c r="HC169" i="5"/>
  <c r="HB169" i="5"/>
  <c r="HA169" i="5"/>
  <c r="GZ169" i="5"/>
  <c r="GY169" i="5"/>
  <c r="HR168" i="5"/>
  <c r="HQ168" i="5"/>
  <c r="HP168" i="5"/>
  <c r="HO168" i="5"/>
  <c r="HN168" i="5"/>
  <c r="HM168" i="5"/>
  <c r="HL168" i="5"/>
  <c r="HK168" i="5"/>
  <c r="HJ168" i="5"/>
  <c r="HI168" i="5"/>
  <c r="HH168" i="5"/>
  <c r="HG168" i="5"/>
  <c r="HF168" i="5"/>
  <c r="HE168" i="5"/>
  <c r="HD168" i="5"/>
  <c r="HC168" i="5"/>
  <c r="HB168" i="5"/>
  <c r="HA168" i="5"/>
  <c r="GZ168" i="5"/>
  <c r="GY168" i="5"/>
  <c r="HR167" i="5"/>
  <c r="HQ167" i="5"/>
  <c r="HP167" i="5"/>
  <c r="HO167" i="5"/>
  <c r="HN167" i="5"/>
  <c r="HM167" i="5"/>
  <c r="HL167" i="5"/>
  <c r="HK167" i="5"/>
  <c r="HJ167" i="5"/>
  <c r="HI167" i="5"/>
  <c r="HH167" i="5"/>
  <c r="HG167" i="5"/>
  <c r="HF167" i="5"/>
  <c r="HE167" i="5"/>
  <c r="HD167" i="5"/>
  <c r="HC167" i="5"/>
  <c r="HB167" i="5"/>
  <c r="HA167" i="5"/>
  <c r="GZ167" i="5"/>
  <c r="GY167" i="5"/>
  <c r="HR166" i="5"/>
  <c r="HQ166" i="5"/>
  <c r="HP166" i="5"/>
  <c r="HO166" i="5"/>
  <c r="HN166" i="5"/>
  <c r="HM166" i="5"/>
  <c r="HL166" i="5"/>
  <c r="HK166" i="5"/>
  <c r="HJ166" i="5"/>
  <c r="HI166" i="5"/>
  <c r="HH166" i="5"/>
  <c r="HG166" i="5"/>
  <c r="HF166" i="5"/>
  <c r="HE166" i="5"/>
  <c r="HD166" i="5"/>
  <c r="HC166" i="5"/>
  <c r="HB166" i="5"/>
  <c r="HA166" i="5"/>
  <c r="GZ166" i="5"/>
  <c r="GY166" i="5"/>
  <c r="HR165" i="5"/>
  <c r="HQ165" i="5"/>
  <c r="HP165" i="5"/>
  <c r="HO165" i="5"/>
  <c r="HN165" i="5"/>
  <c r="HM165" i="5"/>
  <c r="HL165" i="5"/>
  <c r="HK165" i="5"/>
  <c r="HJ165" i="5"/>
  <c r="HI165" i="5"/>
  <c r="HH165" i="5"/>
  <c r="HG165" i="5"/>
  <c r="HF165" i="5"/>
  <c r="HE165" i="5"/>
  <c r="HD165" i="5"/>
  <c r="HC165" i="5"/>
  <c r="HB165" i="5"/>
  <c r="HA165" i="5"/>
  <c r="GZ165" i="5"/>
  <c r="GY165" i="5"/>
  <c r="HR164" i="5"/>
  <c r="HQ164" i="5"/>
  <c r="HP164" i="5"/>
  <c r="HO164" i="5"/>
  <c r="HN164" i="5"/>
  <c r="HM164" i="5"/>
  <c r="HL164" i="5"/>
  <c r="HK164" i="5"/>
  <c r="HJ164" i="5"/>
  <c r="HI164" i="5"/>
  <c r="HH164" i="5"/>
  <c r="HG164" i="5"/>
  <c r="HF164" i="5"/>
  <c r="HE164" i="5"/>
  <c r="HD164" i="5"/>
  <c r="HC164" i="5"/>
  <c r="HB164" i="5"/>
  <c r="HA164" i="5"/>
  <c r="GZ164" i="5"/>
  <c r="GY164" i="5"/>
  <c r="HR163" i="5"/>
  <c r="HQ163" i="5"/>
  <c r="HP163" i="5"/>
  <c r="HO163" i="5"/>
  <c r="HN163" i="5"/>
  <c r="HM163" i="5"/>
  <c r="HL163" i="5"/>
  <c r="HK163" i="5"/>
  <c r="HJ163" i="5"/>
  <c r="HI163" i="5"/>
  <c r="HH163" i="5"/>
  <c r="HG163" i="5"/>
  <c r="HF163" i="5"/>
  <c r="HE163" i="5"/>
  <c r="HD163" i="5"/>
  <c r="HC163" i="5"/>
  <c r="HB163" i="5"/>
  <c r="HA163" i="5"/>
  <c r="GZ163" i="5"/>
  <c r="GY163" i="5"/>
  <c r="HR162" i="5"/>
  <c r="HQ162" i="5"/>
  <c r="HP162" i="5"/>
  <c r="HO162" i="5"/>
  <c r="HN162" i="5"/>
  <c r="HM162" i="5"/>
  <c r="HL162" i="5"/>
  <c r="HK162" i="5"/>
  <c r="HJ162" i="5"/>
  <c r="HI162" i="5"/>
  <c r="HH162" i="5"/>
  <c r="HG162" i="5"/>
  <c r="HF162" i="5"/>
  <c r="HE162" i="5"/>
  <c r="HD162" i="5"/>
  <c r="HC162" i="5"/>
  <c r="HB162" i="5"/>
  <c r="HA162" i="5"/>
  <c r="GZ162" i="5"/>
  <c r="GY162" i="5"/>
  <c r="HR161" i="5"/>
  <c r="HQ161" i="5"/>
  <c r="HP161" i="5"/>
  <c r="HO161" i="5"/>
  <c r="HN161" i="5"/>
  <c r="HM161" i="5"/>
  <c r="HL161" i="5"/>
  <c r="HK161" i="5"/>
  <c r="HJ161" i="5"/>
  <c r="HI161" i="5"/>
  <c r="HH161" i="5"/>
  <c r="HG161" i="5"/>
  <c r="HF161" i="5"/>
  <c r="HE161" i="5"/>
  <c r="HD161" i="5"/>
  <c r="HC161" i="5"/>
  <c r="HB161" i="5"/>
  <c r="HA161" i="5"/>
  <c r="GZ161" i="5"/>
  <c r="GY161" i="5"/>
  <c r="HR160" i="5"/>
  <c r="HQ160" i="5"/>
  <c r="HP160" i="5"/>
  <c r="HO160" i="5"/>
  <c r="HN160" i="5"/>
  <c r="HM160" i="5"/>
  <c r="HL160" i="5"/>
  <c r="HK160" i="5"/>
  <c r="HJ160" i="5"/>
  <c r="HI160" i="5"/>
  <c r="HH160" i="5"/>
  <c r="HG160" i="5"/>
  <c r="HF160" i="5"/>
  <c r="HE160" i="5"/>
  <c r="HD160" i="5"/>
  <c r="HC160" i="5"/>
  <c r="HB160" i="5"/>
  <c r="HA160" i="5"/>
  <c r="GZ160" i="5"/>
  <c r="GY160" i="5"/>
  <c r="HR159" i="5"/>
  <c r="HQ159" i="5"/>
  <c r="HP159" i="5"/>
  <c r="HO159" i="5"/>
  <c r="HN159" i="5"/>
  <c r="HM159" i="5"/>
  <c r="HL159" i="5"/>
  <c r="HK159" i="5"/>
  <c r="HJ159" i="5"/>
  <c r="HI159" i="5"/>
  <c r="HH159" i="5"/>
  <c r="HG159" i="5"/>
  <c r="HF159" i="5"/>
  <c r="HE159" i="5"/>
  <c r="HD159" i="5"/>
  <c r="HC159" i="5"/>
  <c r="HB159" i="5"/>
  <c r="HA159" i="5"/>
  <c r="GZ159" i="5"/>
  <c r="GY159" i="5"/>
  <c r="HR158" i="5"/>
  <c r="HQ158" i="5"/>
  <c r="HP158" i="5"/>
  <c r="HO158" i="5"/>
  <c r="HN158" i="5"/>
  <c r="HM158" i="5"/>
  <c r="HL158" i="5"/>
  <c r="HK158" i="5"/>
  <c r="HJ158" i="5"/>
  <c r="HI158" i="5"/>
  <c r="HH158" i="5"/>
  <c r="HG158" i="5"/>
  <c r="HF158" i="5"/>
  <c r="HE158" i="5"/>
  <c r="HD158" i="5"/>
  <c r="HC158" i="5"/>
  <c r="HB158" i="5"/>
  <c r="HA158" i="5"/>
  <c r="GZ158" i="5"/>
  <c r="GY158" i="5"/>
  <c r="HR157" i="5"/>
  <c r="HQ157" i="5"/>
  <c r="HP157" i="5"/>
  <c r="HO157" i="5"/>
  <c r="HN157" i="5"/>
  <c r="HM157" i="5"/>
  <c r="HL157" i="5"/>
  <c r="HK157" i="5"/>
  <c r="HJ157" i="5"/>
  <c r="HI157" i="5"/>
  <c r="HH157" i="5"/>
  <c r="HG157" i="5"/>
  <c r="HF157" i="5"/>
  <c r="HE157" i="5"/>
  <c r="HD157" i="5"/>
  <c r="HC157" i="5"/>
  <c r="HB157" i="5"/>
  <c r="HA157" i="5"/>
  <c r="GZ157" i="5"/>
  <c r="GY157" i="5"/>
  <c r="HR156" i="5"/>
  <c r="HQ156" i="5"/>
  <c r="HP156" i="5"/>
  <c r="HO156" i="5"/>
  <c r="HN156" i="5"/>
  <c r="HM156" i="5"/>
  <c r="HL156" i="5"/>
  <c r="HK156" i="5"/>
  <c r="HJ156" i="5"/>
  <c r="HI156" i="5"/>
  <c r="HH156" i="5"/>
  <c r="HG156" i="5"/>
  <c r="HF156" i="5"/>
  <c r="HE156" i="5"/>
  <c r="HD156" i="5"/>
  <c r="HC156" i="5"/>
  <c r="HB156" i="5"/>
  <c r="HA156" i="5"/>
  <c r="GZ156" i="5"/>
  <c r="GY156" i="5"/>
  <c r="HR155" i="5"/>
  <c r="HQ155" i="5"/>
  <c r="HP155" i="5"/>
  <c r="HO155" i="5"/>
  <c r="HN155" i="5"/>
  <c r="HM155" i="5"/>
  <c r="HL155" i="5"/>
  <c r="HK155" i="5"/>
  <c r="HJ155" i="5"/>
  <c r="HI155" i="5"/>
  <c r="HH155" i="5"/>
  <c r="HG155" i="5"/>
  <c r="HF155" i="5"/>
  <c r="HE155" i="5"/>
  <c r="HD155" i="5"/>
  <c r="HC155" i="5"/>
  <c r="HB155" i="5"/>
  <c r="HA155" i="5"/>
  <c r="GZ155" i="5"/>
  <c r="GY155" i="5"/>
  <c r="HR154" i="5"/>
  <c r="HQ154" i="5"/>
  <c r="HP154" i="5"/>
  <c r="HO154" i="5"/>
  <c r="HN154" i="5"/>
  <c r="HM154" i="5"/>
  <c r="HL154" i="5"/>
  <c r="HK154" i="5"/>
  <c r="HJ154" i="5"/>
  <c r="HI154" i="5"/>
  <c r="HH154" i="5"/>
  <c r="HG154" i="5"/>
  <c r="HF154" i="5"/>
  <c r="HE154" i="5"/>
  <c r="HD154" i="5"/>
  <c r="HC154" i="5"/>
  <c r="HB154" i="5"/>
  <c r="HA154" i="5"/>
  <c r="GZ154" i="5"/>
  <c r="GY154" i="5"/>
  <c r="HR153" i="5"/>
  <c r="HQ153" i="5"/>
  <c r="HP153" i="5"/>
  <c r="HO153" i="5"/>
  <c r="HN153" i="5"/>
  <c r="HM153" i="5"/>
  <c r="HL153" i="5"/>
  <c r="HK153" i="5"/>
  <c r="HJ153" i="5"/>
  <c r="HI153" i="5"/>
  <c r="HH153" i="5"/>
  <c r="HG153" i="5"/>
  <c r="HF153" i="5"/>
  <c r="HE153" i="5"/>
  <c r="HD153" i="5"/>
  <c r="HC153" i="5"/>
  <c r="HB153" i="5"/>
  <c r="HA153" i="5"/>
  <c r="GZ153" i="5"/>
  <c r="GY153" i="5"/>
  <c r="HR152" i="5"/>
  <c r="HQ152" i="5"/>
  <c r="HP152" i="5"/>
  <c r="HO152" i="5"/>
  <c r="HN152" i="5"/>
  <c r="HM152" i="5"/>
  <c r="HL152" i="5"/>
  <c r="HK152" i="5"/>
  <c r="HJ152" i="5"/>
  <c r="HI152" i="5"/>
  <c r="HH152" i="5"/>
  <c r="HG152" i="5"/>
  <c r="HF152" i="5"/>
  <c r="HE152" i="5"/>
  <c r="HD152" i="5"/>
  <c r="HC152" i="5"/>
  <c r="HB152" i="5"/>
  <c r="HA152" i="5"/>
  <c r="GZ152" i="5"/>
  <c r="GY152" i="5"/>
  <c r="HR151" i="5"/>
  <c r="HQ151" i="5"/>
  <c r="HP151" i="5"/>
  <c r="HO151" i="5"/>
  <c r="HN151" i="5"/>
  <c r="HM151" i="5"/>
  <c r="HL151" i="5"/>
  <c r="HK151" i="5"/>
  <c r="HJ151" i="5"/>
  <c r="HI151" i="5"/>
  <c r="HH151" i="5"/>
  <c r="HG151" i="5"/>
  <c r="HF151" i="5"/>
  <c r="HE151" i="5"/>
  <c r="HD151" i="5"/>
  <c r="HC151" i="5"/>
  <c r="HB151" i="5"/>
  <c r="HA151" i="5"/>
  <c r="GZ151" i="5"/>
  <c r="GY151" i="5"/>
  <c r="HR150" i="5"/>
  <c r="HQ150" i="5"/>
  <c r="HP150" i="5"/>
  <c r="HO150" i="5"/>
  <c r="HN150" i="5"/>
  <c r="HM150" i="5"/>
  <c r="HL150" i="5"/>
  <c r="HK150" i="5"/>
  <c r="HJ150" i="5"/>
  <c r="HI150" i="5"/>
  <c r="HH150" i="5"/>
  <c r="HG150" i="5"/>
  <c r="HF150" i="5"/>
  <c r="HE150" i="5"/>
  <c r="HD150" i="5"/>
  <c r="HC150" i="5"/>
  <c r="HB150" i="5"/>
  <c r="HA150" i="5"/>
  <c r="GZ150" i="5"/>
  <c r="GY150" i="5"/>
  <c r="HR149" i="5"/>
  <c r="HQ149" i="5"/>
  <c r="HP149" i="5"/>
  <c r="HO149" i="5"/>
  <c r="HN149" i="5"/>
  <c r="HM149" i="5"/>
  <c r="HL149" i="5"/>
  <c r="HK149" i="5"/>
  <c r="HJ149" i="5"/>
  <c r="HI149" i="5"/>
  <c r="HH149" i="5"/>
  <c r="HG149" i="5"/>
  <c r="HF149" i="5"/>
  <c r="HE149" i="5"/>
  <c r="HD149" i="5"/>
  <c r="HC149" i="5"/>
  <c r="HB149" i="5"/>
  <c r="HA149" i="5"/>
  <c r="GZ149" i="5"/>
  <c r="GY149" i="5"/>
  <c r="HR148" i="5"/>
  <c r="HQ148" i="5"/>
  <c r="HP148" i="5"/>
  <c r="HO148" i="5"/>
  <c r="HN148" i="5"/>
  <c r="HM148" i="5"/>
  <c r="HL148" i="5"/>
  <c r="HK148" i="5"/>
  <c r="HJ148" i="5"/>
  <c r="HI148" i="5"/>
  <c r="HH148" i="5"/>
  <c r="HG148" i="5"/>
  <c r="HF148" i="5"/>
  <c r="HE148" i="5"/>
  <c r="HD148" i="5"/>
  <c r="HC148" i="5"/>
  <c r="HB148" i="5"/>
  <c r="HA148" i="5"/>
  <c r="GZ148" i="5"/>
  <c r="GY148" i="5"/>
  <c r="HR147" i="5"/>
  <c r="HQ147" i="5"/>
  <c r="HP147" i="5"/>
  <c r="HO147" i="5"/>
  <c r="HN147" i="5"/>
  <c r="HM147" i="5"/>
  <c r="HL147" i="5"/>
  <c r="HK147" i="5"/>
  <c r="HJ147" i="5"/>
  <c r="HI147" i="5"/>
  <c r="HH147" i="5"/>
  <c r="HG147" i="5"/>
  <c r="HF147" i="5"/>
  <c r="HE147" i="5"/>
  <c r="HD147" i="5"/>
  <c r="HC147" i="5"/>
  <c r="HB147" i="5"/>
  <c r="HA147" i="5"/>
  <c r="GZ147" i="5"/>
  <c r="GY147" i="5"/>
  <c r="HR146" i="5"/>
  <c r="HQ146" i="5"/>
  <c r="HP146" i="5"/>
  <c r="HO146" i="5"/>
  <c r="HN146" i="5"/>
  <c r="HM146" i="5"/>
  <c r="HL146" i="5"/>
  <c r="HK146" i="5"/>
  <c r="HJ146" i="5"/>
  <c r="HI146" i="5"/>
  <c r="HH146" i="5"/>
  <c r="HG146" i="5"/>
  <c r="HF146" i="5"/>
  <c r="HE146" i="5"/>
  <c r="HD146" i="5"/>
  <c r="HC146" i="5"/>
  <c r="HB146" i="5"/>
  <c r="HA146" i="5"/>
  <c r="GZ146" i="5"/>
  <c r="GY146" i="5"/>
  <c r="HR145" i="5"/>
  <c r="HQ145" i="5"/>
  <c r="HP145" i="5"/>
  <c r="HO145" i="5"/>
  <c r="HN145" i="5"/>
  <c r="HM145" i="5"/>
  <c r="HL145" i="5"/>
  <c r="HK145" i="5"/>
  <c r="HJ145" i="5"/>
  <c r="HI145" i="5"/>
  <c r="HH145" i="5"/>
  <c r="HG145" i="5"/>
  <c r="HF145" i="5"/>
  <c r="HE145" i="5"/>
  <c r="HD145" i="5"/>
  <c r="HC145" i="5"/>
  <c r="HB145" i="5"/>
  <c r="HA145" i="5"/>
  <c r="GZ145" i="5"/>
  <c r="GY145" i="5"/>
  <c r="HR144" i="5"/>
  <c r="HQ144" i="5"/>
  <c r="HP144" i="5"/>
  <c r="HO144" i="5"/>
  <c r="HN144" i="5"/>
  <c r="HM144" i="5"/>
  <c r="HL144" i="5"/>
  <c r="HK144" i="5"/>
  <c r="HJ144" i="5"/>
  <c r="HI144" i="5"/>
  <c r="HH144" i="5"/>
  <c r="HG144" i="5"/>
  <c r="HF144" i="5"/>
  <c r="HE144" i="5"/>
  <c r="HD144" i="5"/>
  <c r="HC144" i="5"/>
  <c r="HB144" i="5"/>
  <c r="HA144" i="5"/>
  <c r="GZ144" i="5"/>
  <c r="GY144" i="5"/>
  <c r="HR143" i="5"/>
  <c r="HQ143" i="5"/>
  <c r="HP143" i="5"/>
  <c r="HO143" i="5"/>
  <c r="HN143" i="5"/>
  <c r="HM143" i="5"/>
  <c r="HL143" i="5"/>
  <c r="HK143" i="5"/>
  <c r="HJ143" i="5"/>
  <c r="HI143" i="5"/>
  <c r="HH143" i="5"/>
  <c r="HG143" i="5"/>
  <c r="HF143" i="5"/>
  <c r="HE143" i="5"/>
  <c r="HD143" i="5"/>
  <c r="HC143" i="5"/>
  <c r="HB143" i="5"/>
  <c r="HA143" i="5"/>
  <c r="GZ143" i="5"/>
  <c r="GY143" i="5"/>
  <c r="HR142" i="5"/>
  <c r="HQ142" i="5"/>
  <c r="HP142" i="5"/>
  <c r="HO142" i="5"/>
  <c r="HN142" i="5"/>
  <c r="HM142" i="5"/>
  <c r="HL142" i="5"/>
  <c r="HK142" i="5"/>
  <c r="HJ142" i="5"/>
  <c r="HI142" i="5"/>
  <c r="HH142" i="5"/>
  <c r="HG142" i="5"/>
  <c r="HF142" i="5"/>
  <c r="HE142" i="5"/>
  <c r="HD142" i="5"/>
  <c r="HC142" i="5"/>
  <c r="HB142" i="5"/>
  <c r="HA142" i="5"/>
  <c r="GZ142" i="5"/>
  <c r="GY142" i="5"/>
  <c r="HR141" i="5"/>
  <c r="HQ141" i="5"/>
  <c r="HP141" i="5"/>
  <c r="HO141" i="5"/>
  <c r="HN141" i="5"/>
  <c r="HM141" i="5"/>
  <c r="HL141" i="5"/>
  <c r="HK141" i="5"/>
  <c r="HJ141" i="5"/>
  <c r="HI141" i="5"/>
  <c r="HH141" i="5"/>
  <c r="HG141" i="5"/>
  <c r="HF141" i="5"/>
  <c r="HE141" i="5"/>
  <c r="HD141" i="5"/>
  <c r="HC141" i="5"/>
  <c r="HB141" i="5"/>
  <c r="HA141" i="5"/>
  <c r="GZ141" i="5"/>
  <c r="GY141" i="5"/>
  <c r="HR140" i="5"/>
  <c r="HQ140" i="5"/>
  <c r="HP140" i="5"/>
  <c r="HO140" i="5"/>
  <c r="HN140" i="5"/>
  <c r="HM140" i="5"/>
  <c r="HL140" i="5"/>
  <c r="HK140" i="5"/>
  <c r="HJ140" i="5"/>
  <c r="HI140" i="5"/>
  <c r="HH140" i="5"/>
  <c r="HG140" i="5"/>
  <c r="HF140" i="5"/>
  <c r="HE140" i="5"/>
  <c r="HD140" i="5"/>
  <c r="HC140" i="5"/>
  <c r="HB140" i="5"/>
  <c r="HA140" i="5"/>
  <c r="GZ140" i="5"/>
  <c r="GY140" i="5"/>
  <c r="HR139" i="5"/>
  <c r="HQ139" i="5"/>
  <c r="HP139" i="5"/>
  <c r="HO139" i="5"/>
  <c r="HN139" i="5"/>
  <c r="HM139" i="5"/>
  <c r="HL139" i="5"/>
  <c r="HK139" i="5"/>
  <c r="HJ139" i="5"/>
  <c r="HI139" i="5"/>
  <c r="HH139" i="5"/>
  <c r="HG139" i="5"/>
  <c r="HF139" i="5"/>
  <c r="HE139" i="5"/>
  <c r="HD139" i="5"/>
  <c r="HC139" i="5"/>
  <c r="HB139" i="5"/>
  <c r="HA139" i="5"/>
  <c r="GZ139" i="5"/>
  <c r="GY139" i="5"/>
  <c r="HR138" i="5"/>
  <c r="HQ138" i="5"/>
  <c r="HP138" i="5"/>
  <c r="HO138" i="5"/>
  <c r="HN138" i="5"/>
  <c r="HM138" i="5"/>
  <c r="HL138" i="5"/>
  <c r="HK138" i="5"/>
  <c r="HJ138" i="5"/>
  <c r="HI138" i="5"/>
  <c r="HH138" i="5"/>
  <c r="HG138" i="5"/>
  <c r="HF138" i="5"/>
  <c r="HE138" i="5"/>
  <c r="HD138" i="5"/>
  <c r="HC138" i="5"/>
  <c r="HB138" i="5"/>
  <c r="HA138" i="5"/>
  <c r="GZ138" i="5"/>
  <c r="GY138" i="5"/>
  <c r="HR137" i="5"/>
  <c r="HQ137" i="5"/>
  <c r="HP137" i="5"/>
  <c r="HO137" i="5"/>
  <c r="HN137" i="5"/>
  <c r="HM137" i="5"/>
  <c r="HL137" i="5"/>
  <c r="HK137" i="5"/>
  <c r="HJ137" i="5"/>
  <c r="HI137" i="5"/>
  <c r="HH137" i="5"/>
  <c r="HG137" i="5"/>
  <c r="HF137" i="5"/>
  <c r="HE137" i="5"/>
  <c r="HD137" i="5"/>
  <c r="HC137" i="5"/>
  <c r="HB137" i="5"/>
  <c r="HA137" i="5"/>
  <c r="GZ137" i="5"/>
  <c r="GY137" i="5"/>
  <c r="HR136" i="5"/>
  <c r="HQ136" i="5"/>
  <c r="HP136" i="5"/>
  <c r="HO136" i="5"/>
  <c r="HN136" i="5"/>
  <c r="HM136" i="5"/>
  <c r="HL136" i="5"/>
  <c r="HK136" i="5"/>
  <c r="HJ136" i="5"/>
  <c r="HI136" i="5"/>
  <c r="HH136" i="5"/>
  <c r="HG136" i="5"/>
  <c r="HF136" i="5"/>
  <c r="HE136" i="5"/>
  <c r="HD136" i="5"/>
  <c r="HC136" i="5"/>
  <c r="HB136" i="5"/>
  <c r="HA136" i="5"/>
  <c r="GZ136" i="5"/>
  <c r="GY136" i="5"/>
  <c r="HR135" i="5"/>
  <c r="HQ135" i="5"/>
  <c r="HP135" i="5"/>
  <c r="HO135" i="5"/>
  <c r="HN135" i="5"/>
  <c r="HM135" i="5"/>
  <c r="HL135" i="5"/>
  <c r="HK135" i="5"/>
  <c r="HJ135" i="5"/>
  <c r="HI135" i="5"/>
  <c r="HH135" i="5"/>
  <c r="HG135" i="5"/>
  <c r="HF135" i="5"/>
  <c r="HE135" i="5"/>
  <c r="HD135" i="5"/>
  <c r="HC135" i="5"/>
  <c r="HB135" i="5"/>
  <c r="HA135" i="5"/>
  <c r="GZ135" i="5"/>
  <c r="GY135" i="5"/>
  <c r="JN134" i="5" l="1"/>
  <c r="JO34" i="5"/>
  <c r="IR134" i="5"/>
  <c r="IS34" i="5"/>
  <c r="GZ34" i="5"/>
  <c r="HA34" i="5" s="1"/>
  <c r="HB34" i="5" s="1"/>
  <c r="HC34" i="5" s="1"/>
  <c r="HD34" i="5" s="1"/>
  <c r="HE34" i="5" s="1"/>
  <c r="HF34" i="5" s="1"/>
  <c r="HG34" i="5" s="1"/>
  <c r="HH34" i="5" s="1"/>
  <c r="HI34" i="5" s="1"/>
  <c r="HJ34" i="5" s="1"/>
  <c r="HK34" i="5" s="1"/>
  <c r="HL34" i="5" s="1"/>
  <c r="HM34" i="5" s="1"/>
  <c r="HN34" i="5" s="1"/>
  <c r="HO34" i="5" s="1"/>
  <c r="HP34" i="5" s="1"/>
  <c r="HQ34" i="5" s="1"/>
  <c r="HR34" i="5" s="1"/>
  <c r="HV34" i="5"/>
  <c r="BD63" i="21"/>
  <c r="BC63" i="21"/>
  <c r="BB63" i="21"/>
  <c r="BA63" i="21"/>
  <c r="AZ63" i="21"/>
  <c r="AY63" i="21"/>
  <c r="AX63" i="21"/>
  <c r="AT63" i="21"/>
  <c r="AS63" i="21"/>
  <c r="AQ63" i="21"/>
  <c r="AP63" i="21"/>
  <c r="AO63" i="21"/>
  <c r="AN63" i="21"/>
  <c r="AM63" i="21"/>
  <c r="AL63" i="21"/>
  <c r="AK63" i="21"/>
  <c r="AI63" i="21"/>
  <c r="AH63" i="21"/>
  <c r="AG63" i="21"/>
  <c r="AF63" i="21"/>
  <c r="AE63" i="21"/>
  <c r="BD62" i="21"/>
  <c r="BB62" i="21"/>
  <c r="BA62" i="21"/>
  <c r="AZ62" i="21"/>
  <c r="AY62" i="21"/>
  <c r="AX62" i="21"/>
  <c r="AT62" i="21"/>
  <c r="AS62" i="21"/>
  <c r="AQ62" i="21"/>
  <c r="AP62" i="21"/>
  <c r="AO62" i="21"/>
  <c r="AN62" i="21"/>
  <c r="AM62" i="21"/>
  <c r="AL62" i="21"/>
  <c r="AK62" i="21"/>
  <c r="AI62" i="21"/>
  <c r="AH62" i="21"/>
  <c r="AG62" i="21"/>
  <c r="AF62" i="21"/>
  <c r="AE62" i="21"/>
  <c r="BD61" i="21"/>
  <c r="BB61" i="21"/>
  <c r="BA61" i="21"/>
  <c r="AZ61" i="21"/>
  <c r="AY61" i="21"/>
  <c r="AX61" i="21"/>
  <c r="AT61" i="21"/>
  <c r="AS61" i="21"/>
  <c r="AQ61" i="21"/>
  <c r="AP61" i="21"/>
  <c r="AO61" i="21"/>
  <c r="AN61" i="21"/>
  <c r="AM61" i="21"/>
  <c r="AL61" i="21"/>
  <c r="AK61" i="21"/>
  <c r="AI61" i="21"/>
  <c r="AH61" i="21"/>
  <c r="AG61" i="21"/>
  <c r="AF61" i="21"/>
  <c r="AE61" i="21"/>
  <c r="BD60" i="21"/>
  <c r="BB60" i="21"/>
  <c r="BA60" i="21"/>
  <c r="AZ60" i="21"/>
  <c r="AY60" i="21"/>
  <c r="AX60" i="21"/>
  <c r="AT60" i="21"/>
  <c r="AS60" i="21"/>
  <c r="AQ60" i="21"/>
  <c r="AP60" i="21"/>
  <c r="AO60" i="21"/>
  <c r="AN60" i="21"/>
  <c r="AM60" i="21"/>
  <c r="AL60" i="21"/>
  <c r="AK60" i="21"/>
  <c r="AI60" i="21"/>
  <c r="AH60" i="21"/>
  <c r="AG60" i="21"/>
  <c r="AF60" i="21"/>
  <c r="AE60" i="21"/>
  <c r="BD59" i="21"/>
  <c r="BB59" i="21"/>
  <c r="BA59" i="21"/>
  <c r="AZ59" i="21"/>
  <c r="AY59" i="21"/>
  <c r="AX59" i="21"/>
  <c r="AT59" i="21"/>
  <c r="AS59" i="21"/>
  <c r="AQ59" i="21"/>
  <c r="AP59" i="21"/>
  <c r="AO59" i="21"/>
  <c r="AN59" i="21"/>
  <c r="AM59" i="21"/>
  <c r="AL59" i="21"/>
  <c r="AK59" i="21"/>
  <c r="AI59" i="21"/>
  <c r="AH59" i="21"/>
  <c r="AG59" i="21"/>
  <c r="AF59" i="21"/>
  <c r="AE59" i="21"/>
  <c r="BD58" i="21"/>
  <c r="BB58" i="21"/>
  <c r="BA58" i="21"/>
  <c r="AZ58" i="21"/>
  <c r="AY58" i="21"/>
  <c r="AX58" i="21"/>
  <c r="AT58" i="21"/>
  <c r="AS58" i="21"/>
  <c r="AQ58" i="21"/>
  <c r="AP58" i="21"/>
  <c r="AO58" i="21"/>
  <c r="AN58" i="21"/>
  <c r="AM58" i="21"/>
  <c r="AL58" i="21"/>
  <c r="AK58" i="21"/>
  <c r="AI58" i="21"/>
  <c r="AH58" i="21"/>
  <c r="AG58" i="21"/>
  <c r="AF58" i="21"/>
  <c r="AE58" i="21"/>
  <c r="BD57" i="21"/>
  <c r="BB57" i="21"/>
  <c r="BA57" i="21"/>
  <c r="AZ57" i="21"/>
  <c r="AY57" i="21"/>
  <c r="AX57" i="21"/>
  <c r="AT57" i="21"/>
  <c r="AS57" i="21"/>
  <c r="AQ57" i="21"/>
  <c r="AP57" i="21"/>
  <c r="AO57" i="21"/>
  <c r="AN57" i="21"/>
  <c r="AM57" i="21"/>
  <c r="AL57" i="21"/>
  <c r="AK57" i="21"/>
  <c r="AI57" i="21"/>
  <c r="AH57" i="21"/>
  <c r="AG57" i="21"/>
  <c r="AF57" i="21"/>
  <c r="AE57" i="21"/>
  <c r="BD56" i="21"/>
  <c r="BB56" i="21"/>
  <c r="BA56" i="21"/>
  <c r="AZ56" i="21"/>
  <c r="AY56" i="21"/>
  <c r="AX56" i="21"/>
  <c r="AT56" i="21"/>
  <c r="AS56" i="21"/>
  <c r="AQ56" i="21"/>
  <c r="AP56" i="21"/>
  <c r="AO56" i="21"/>
  <c r="AN56" i="21"/>
  <c r="AM56" i="21"/>
  <c r="AL56" i="21"/>
  <c r="AK56" i="21"/>
  <c r="AI56" i="21"/>
  <c r="AH56" i="21"/>
  <c r="AG56" i="21"/>
  <c r="AF56" i="21"/>
  <c r="AE56" i="21"/>
  <c r="BD55" i="21"/>
  <c r="BB55" i="21"/>
  <c r="BA55" i="21"/>
  <c r="AZ55" i="21"/>
  <c r="AY55" i="21"/>
  <c r="AX55" i="21"/>
  <c r="AT55" i="21"/>
  <c r="AS55" i="21"/>
  <c r="AQ55" i="21"/>
  <c r="AP55" i="21"/>
  <c r="AO55" i="21"/>
  <c r="AN55" i="21"/>
  <c r="AM55" i="21"/>
  <c r="AL55" i="21"/>
  <c r="AK55" i="21"/>
  <c r="AI55" i="21"/>
  <c r="AH55" i="21"/>
  <c r="AG55" i="21"/>
  <c r="AF55" i="21"/>
  <c r="AE55" i="21"/>
  <c r="BD54" i="21"/>
  <c r="BB54" i="21"/>
  <c r="BA54" i="21"/>
  <c r="AZ54" i="21"/>
  <c r="AY54" i="21"/>
  <c r="AX54" i="21"/>
  <c r="AT54" i="21"/>
  <c r="AS54" i="21"/>
  <c r="AQ54" i="21"/>
  <c r="AP54" i="21"/>
  <c r="AO54" i="21"/>
  <c r="AN54" i="21"/>
  <c r="AM54" i="21"/>
  <c r="AL54" i="21"/>
  <c r="AK54" i="21"/>
  <c r="AI54" i="21"/>
  <c r="AH54" i="21"/>
  <c r="AG54" i="21"/>
  <c r="AF54" i="21"/>
  <c r="AE54" i="21"/>
  <c r="BD53" i="21"/>
  <c r="BB53" i="21"/>
  <c r="BA53" i="21"/>
  <c r="AZ53" i="21"/>
  <c r="AY53" i="21"/>
  <c r="AX53" i="21"/>
  <c r="AT53" i="21"/>
  <c r="AS53" i="21"/>
  <c r="AQ53" i="21"/>
  <c r="AP53" i="21"/>
  <c r="AO53" i="21"/>
  <c r="AN53" i="21"/>
  <c r="AM53" i="21"/>
  <c r="AL53" i="21"/>
  <c r="AK53" i="21"/>
  <c r="AI53" i="21"/>
  <c r="AH53" i="21"/>
  <c r="AG53" i="21"/>
  <c r="AF53" i="21"/>
  <c r="AE53" i="21"/>
  <c r="BD52" i="21"/>
  <c r="BB52" i="21"/>
  <c r="BA52" i="21"/>
  <c r="AZ52" i="21"/>
  <c r="AY52" i="21"/>
  <c r="AX52" i="21"/>
  <c r="AT52" i="21"/>
  <c r="AS52" i="21"/>
  <c r="AQ52" i="21"/>
  <c r="AP52" i="21"/>
  <c r="AO52" i="21"/>
  <c r="AN52" i="21"/>
  <c r="AM52" i="21"/>
  <c r="AL52" i="21"/>
  <c r="AK52" i="21"/>
  <c r="AI52" i="21"/>
  <c r="AH52" i="21"/>
  <c r="AG52" i="21"/>
  <c r="AF52" i="21"/>
  <c r="AE52" i="21"/>
  <c r="BD51" i="21"/>
  <c r="BB51" i="21"/>
  <c r="BA51" i="21"/>
  <c r="AZ51" i="21"/>
  <c r="AY51" i="21"/>
  <c r="AX51" i="21"/>
  <c r="AT51" i="21"/>
  <c r="AS51" i="21"/>
  <c r="AQ51" i="21"/>
  <c r="AP51" i="21"/>
  <c r="AO51" i="21"/>
  <c r="AN51" i="21"/>
  <c r="AM51" i="21"/>
  <c r="AL51" i="21"/>
  <c r="AK51" i="21"/>
  <c r="AI51" i="21"/>
  <c r="AH51" i="21"/>
  <c r="AG51" i="21"/>
  <c r="AF51" i="21"/>
  <c r="AE51" i="21"/>
  <c r="BD50" i="21"/>
  <c r="BB50" i="21"/>
  <c r="BA50" i="21"/>
  <c r="AZ50" i="21"/>
  <c r="AY50" i="21"/>
  <c r="AX50" i="21"/>
  <c r="AT50" i="21"/>
  <c r="AS50" i="21"/>
  <c r="AQ50" i="21"/>
  <c r="AP50" i="21"/>
  <c r="AO50" i="21"/>
  <c r="AN50" i="21"/>
  <c r="AM50" i="21"/>
  <c r="AL50" i="21"/>
  <c r="AK50" i="21"/>
  <c r="AI50" i="21"/>
  <c r="AH50" i="21"/>
  <c r="AG50" i="21"/>
  <c r="AF50" i="21"/>
  <c r="AE50" i="21"/>
  <c r="BD49" i="21"/>
  <c r="BB49" i="21"/>
  <c r="BA49" i="21"/>
  <c r="AZ49" i="21"/>
  <c r="AY49" i="21"/>
  <c r="AX49" i="21"/>
  <c r="AT49" i="21"/>
  <c r="AS49" i="21"/>
  <c r="AQ49" i="21"/>
  <c r="AP49" i="21"/>
  <c r="AO49" i="21"/>
  <c r="AN49" i="21"/>
  <c r="AM49" i="21"/>
  <c r="AL49" i="21"/>
  <c r="AK49" i="21"/>
  <c r="AI49" i="21"/>
  <c r="AH49" i="21"/>
  <c r="AG49" i="21"/>
  <c r="AF49" i="21"/>
  <c r="AE49" i="21"/>
  <c r="BD48" i="21"/>
  <c r="BB48" i="21"/>
  <c r="BA48" i="21"/>
  <c r="AZ48" i="21"/>
  <c r="AY48" i="21"/>
  <c r="AX48" i="21"/>
  <c r="AT48" i="21"/>
  <c r="AS48" i="21"/>
  <c r="AQ48" i="21"/>
  <c r="AP48" i="21"/>
  <c r="AO48" i="21"/>
  <c r="AN48" i="21"/>
  <c r="AM48" i="21"/>
  <c r="AL48" i="21"/>
  <c r="AK48" i="21"/>
  <c r="AI48" i="21"/>
  <c r="AH48" i="21"/>
  <c r="AG48" i="21"/>
  <c r="AF48" i="21"/>
  <c r="AE48" i="21"/>
  <c r="BD47" i="21"/>
  <c r="BB47" i="21"/>
  <c r="BA47" i="21"/>
  <c r="AZ47" i="21"/>
  <c r="AY47" i="21"/>
  <c r="AX47" i="21"/>
  <c r="AT47" i="21"/>
  <c r="AS47" i="21"/>
  <c r="AQ47" i="21"/>
  <c r="AP47" i="21"/>
  <c r="AO47" i="21"/>
  <c r="AN47" i="21"/>
  <c r="AM47" i="21"/>
  <c r="AL47" i="21"/>
  <c r="AK47" i="21"/>
  <c r="AI47" i="21"/>
  <c r="AH47" i="21"/>
  <c r="AG47" i="21"/>
  <c r="AF47" i="21"/>
  <c r="AE47" i="21"/>
  <c r="BD46" i="21"/>
  <c r="BB46" i="21"/>
  <c r="BA46" i="21"/>
  <c r="AZ46" i="21"/>
  <c r="AY46" i="21"/>
  <c r="AX46" i="21"/>
  <c r="AT46" i="21"/>
  <c r="AS46" i="21"/>
  <c r="AQ46" i="21"/>
  <c r="AP46" i="21"/>
  <c r="AO46" i="21"/>
  <c r="AN46" i="21"/>
  <c r="AM46" i="21"/>
  <c r="AL46" i="21"/>
  <c r="AK46" i="21"/>
  <c r="AI46" i="21"/>
  <c r="AH46" i="21"/>
  <c r="AG46" i="21"/>
  <c r="AF46" i="21"/>
  <c r="AE46" i="21"/>
  <c r="BD45" i="21"/>
  <c r="BB45" i="21"/>
  <c r="BA45" i="21"/>
  <c r="AZ45" i="21"/>
  <c r="AY45" i="21"/>
  <c r="AX45" i="21"/>
  <c r="AT45" i="21"/>
  <c r="AS45" i="21"/>
  <c r="AQ45" i="21"/>
  <c r="AP45" i="21"/>
  <c r="AO45" i="21"/>
  <c r="AN45" i="21"/>
  <c r="AM45" i="21"/>
  <c r="AL45" i="21"/>
  <c r="AK45" i="21"/>
  <c r="AI45" i="21"/>
  <c r="AH45" i="21"/>
  <c r="AG45" i="21"/>
  <c r="AF45" i="21"/>
  <c r="AE45" i="21"/>
  <c r="BD44" i="21"/>
  <c r="BB44" i="21"/>
  <c r="BA44" i="21"/>
  <c r="AZ44" i="21"/>
  <c r="AY44" i="21"/>
  <c r="AX44" i="21"/>
  <c r="AT44" i="21"/>
  <c r="AS44" i="21"/>
  <c r="AQ44" i="21"/>
  <c r="AP44" i="21"/>
  <c r="AO44" i="21"/>
  <c r="AN44" i="21"/>
  <c r="AM44" i="21"/>
  <c r="AL44" i="21"/>
  <c r="AK44" i="21"/>
  <c r="AI44" i="21"/>
  <c r="AH44" i="21"/>
  <c r="AG44" i="21"/>
  <c r="AF44" i="21"/>
  <c r="AE44" i="21"/>
  <c r="BD43" i="21"/>
  <c r="BB43" i="21"/>
  <c r="BA43" i="21"/>
  <c r="AZ43" i="21"/>
  <c r="AY43" i="21"/>
  <c r="AX43" i="21"/>
  <c r="AT43" i="21"/>
  <c r="AS43" i="21"/>
  <c r="AQ43" i="21"/>
  <c r="AP43" i="21"/>
  <c r="AO43" i="21"/>
  <c r="AN43" i="21"/>
  <c r="AM43" i="21"/>
  <c r="AL43" i="21"/>
  <c r="AK43" i="21"/>
  <c r="AI43" i="21"/>
  <c r="AH43" i="21"/>
  <c r="AG43" i="21"/>
  <c r="AF43" i="21"/>
  <c r="AE43" i="21"/>
  <c r="BD42" i="21"/>
  <c r="BB42" i="21"/>
  <c r="BA42" i="21"/>
  <c r="AZ42" i="21"/>
  <c r="AY42" i="21"/>
  <c r="AX42" i="21"/>
  <c r="AT42" i="21"/>
  <c r="AS42" i="21"/>
  <c r="AQ42" i="21"/>
  <c r="AP42" i="21"/>
  <c r="AO42" i="21"/>
  <c r="AN42" i="21"/>
  <c r="AM42" i="21"/>
  <c r="AL42" i="21"/>
  <c r="AK42" i="21"/>
  <c r="AI42" i="21"/>
  <c r="AH42" i="21"/>
  <c r="AG42" i="21"/>
  <c r="AF42" i="21"/>
  <c r="AE42" i="21"/>
  <c r="BD41" i="21"/>
  <c r="BB41" i="21"/>
  <c r="BA41" i="21"/>
  <c r="AZ41" i="21"/>
  <c r="AY41" i="21"/>
  <c r="AX41" i="21"/>
  <c r="AT41" i="21"/>
  <c r="AS41" i="21"/>
  <c r="AQ41" i="21"/>
  <c r="AP41" i="21"/>
  <c r="AO41" i="21"/>
  <c r="AN41" i="21"/>
  <c r="AM41" i="21"/>
  <c r="AL41" i="21"/>
  <c r="AK41" i="21"/>
  <c r="AI41" i="21"/>
  <c r="AH41" i="21"/>
  <c r="AG41" i="21"/>
  <c r="AF41" i="21"/>
  <c r="AE41" i="21"/>
  <c r="BD40" i="21"/>
  <c r="BB40" i="21"/>
  <c r="BA40" i="21"/>
  <c r="AZ40" i="21"/>
  <c r="AY40" i="21"/>
  <c r="AX40" i="21"/>
  <c r="AT40" i="21"/>
  <c r="AQ40" i="21"/>
  <c r="AP40" i="21"/>
  <c r="AO40" i="21"/>
  <c r="AN40" i="21"/>
  <c r="AM40" i="21"/>
  <c r="AL40" i="21"/>
  <c r="AK40" i="21"/>
  <c r="AI40" i="21"/>
  <c r="AH40" i="21"/>
  <c r="AG40" i="21"/>
  <c r="AF40" i="21"/>
  <c r="AE40" i="21"/>
  <c r="BD39" i="21"/>
  <c r="BB39" i="21"/>
  <c r="BA39" i="21"/>
  <c r="AZ39" i="21"/>
  <c r="AY39" i="21"/>
  <c r="AX39" i="21"/>
  <c r="AT39" i="21"/>
  <c r="AS39" i="21"/>
  <c r="AQ39" i="21"/>
  <c r="AP39" i="21"/>
  <c r="AO39" i="21"/>
  <c r="AN39" i="21"/>
  <c r="AM39" i="21"/>
  <c r="AL39" i="21"/>
  <c r="AK39" i="21"/>
  <c r="AI39" i="21"/>
  <c r="AH39" i="21"/>
  <c r="AG39" i="21"/>
  <c r="AF39" i="21"/>
  <c r="AE39" i="21"/>
  <c r="BD38" i="21"/>
  <c r="BB38" i="21"/>
  <c r="BA38" i="21"/>
  <c r="AZ38" i="21"/>
  <c r="AY38" i="21"/>
  <c r="AX38" i="21"/>
  <c r="AT38" i="21"/>
  <c r="AS38" i="21"/>
  <c r="AQ38" i="21"/>
  <c r="AP38" i="21"/>
  <c r="AO38" i="21"/>
  <c r="AN38" i="21"/>
  <c r="AM38" i="21"/>
  <c r="AL38" i="21"/>
  <c r="AK38" i="21"/>
  <c r="AI38" i="21"/>
  <c r="AH38" i="21"/>
  <c r="AG38" i="21"/>
  <c r="AF38" i="21"/>
  <c r="AE38" i="21"/>
  <c r="BD37" i="21"/>
  <c r="BB37" i="21"/>
  <c r="BA37" i="21"/>
  <c r="AZ37" i="21"/>
  <c r="AY37" i="21"/>
  <c r="AX37" i="21"/>
  <c r="AT37" i="21"/>
  <c r="AS37" i="21"/>
  <c r="AQ37" i="21"/>
  <c r="AP37" i="21"/>
  <c r="AO37" i="21"/>
  <c r="AN37" i="21"/>
  <c r="AM37" i="21"/>
  <c r="AL37" i="21"/>
  <c r="AK37" i="21"/>
  <c r="AI37" i="21"/>
  <c r="AH37" i="21"/>
  <c r="AG37" i="21"/>
  <c r="AF37" i="21"/>
  <c r="AE37" i="21"/>
  <c r="BD36" i="21"/>
  <c r="BB36" i="21"/>
  <c r="BA36" i="21"/>
  <c r="AZ36" i="21"/>
  <c r="AY36" i="21"/>
  <c r="AX36" i="21"/>
  <c r="AT36" i="21"/>
  <c r="AS36" i="21"/>
  <c r="AQ36" i="21"/>
  <c r="AP36" i="21"/>
  <c r="AO36" i="21"/>
  <c r="AN36" i="21"/>
  <c r="AM36" i="21"/>
  <c r="AL36" i="21"/>
  <c r="AK36" i="21"/>
  <c r="AI36" i="21"/>
  <c r="AH36" i="21"/>
  <c r="AG36" i="21"/>
  <c r="AF36" i="21"/>
  <c r="AE36" i="21"/>
  <c r="BD35" i="21"/>
  <c r="BB35" i="21"/>
  <c r="BA35" i="21"/>
  <c r="AZ35" i="21"/>
  <c r="AY35" i="21"/>
  <c r="AX35" i="21"/>
  <c r="AT35" i="21"/>
  <c r="AS35" i="21"/>
  <c r="AQ35" i="21"/>
  <c r="AP35" i="21"/>
  <c r="AO35" i="21"/>
  <c r="AN35" i="21"/>
  <c r="AM35" i="21"/>
  <c r="AL35" i="21"/>
  <c r="AK35" i="21"/>
  <c r="AI35" i="21"/>
  <c r="AH35" i="21"/>
  <c r="AG35" i="21"/>
  <c r="AF35" i="21"/>
  <c r="AE35" i="21"/>
  <c r="BD34" i="21"/>
  <c r="BB34" i="21"/>
  <c r="BA34" i="21"/>
  <c r="AZ34" i="21"/>
  <c r="AY34" i="21"/>
  <c r="AX34" i="21"/>
  <c r="AT34" i="21"/>
  <c r="AS34" i="21"/>
  <c r="AQ34" i="21"/>
  <c r="AP34" i="21"/>
  <c r="AO34" i="21"/>
  <c r="AN34" i="21"/>
  <c r="AM34" i="21"/>
  <c r="AL34" i="21"/>
  <c r="AK34" i="21"/>
  <c r="AI34" i="21"/>
  <c r="AH34" i="21"/>
  <c r="AG34" i="21"/>
  <c r="AF34" i="21"/>
  <c r="AE34" i="21"/>
  <c r="BD33" i="21"/>
  <c r="BB33" i="21"/>
  <c r="BA33" i="21"/>
  <c r="AZ33" i="21"/>
  <c r="AY33" i="21"/>
  <c r="AX33" i="21"/>
  <c r="AT33" i="21"/>
  <c r="AS33" i="21"/>
  <c r="AQ33" i="21"/>
  <c r="AP33" i="21"/>
  <c r="AO33" i="21"/>
  <c r="AN33" i="21"/>
  <c r="AM33" i="21"/>
  <c r="AL33" i="21"/>
  <c r="AK33" i="21"/>
  <c r="AI33" i="21"/>
  <c r="AH33" i="21"/>
  <c r="AG33" i="21"/>
  <c r="AF33" i="21"/>
  <c r="AE33" i="21"/>
  <c r="BD32" i="21"/>
  <c r="BB32" i="21"/>
  <c r="BA32" i="21"/>
  <c r="AZ32" i="21"/>
  <c r="AY32" i="21"/>
  <c r="AX32" i="21"/>
  <c r="AT32" i="21"/>
  <c r="AS32" i="21"/>
  <c r="AQ32" i="21"/>
  <c r="AP32" i="21"/>
  <c r="AO32" i="21"/>
  <c r="AN32" i="21"/>
  <c r="AM32" i="21"/>
  <c r="AL32" i="21"/>
  <c r="AK32" i="21"/>
  <c r="AI32" i="21"/>
  <c r="AH32" i="21"/>
  <c r="AG32" i="21"/>
  <c r="AF32" i="21"/>
  <c r="AE32" i="21"/>
  <c r="BD31" i="21"/>
  <c r="BB31" i="21"/>
  <c r="BA31" i="21"/>
  <c r="AZ31" i="21"/>
  <c r="AY31" i="21"/>
  <c r="AX31" i="21"/>
  <c r="AT31" i="21"/>
  <c r="AS31" i="21"/>
  <c r="AQ31" i="21"/>
  <c r="AP31" i="21"/>
  <c r="AO31" i="21"/>
  <c r="AN31" i="21"/>
  <c r="AM31" i="21"/>
  <c r="AL31" i="21"/>
  <c r="AK31" i="21"/>
  <c r="AI31" i="21"/>
  <c r="AH31" i="21"/>
  <c r="AG31" i="21"/>
  <c r="AF31" i="21"/>
  <c r="AE31" i="21"/>
  <c r="BD30" i="21"/>
  <c r="BB30" i="21"/>
  <c r="BA30" i="21"/>
  <c r="AZ30" i="21"/>
  <c r="AY30" i="21"/>
  <c r="AX30" i="21"/>
  <c r="AT30" i="21"/>
  <c r="AS30" i="21"/>
  <c r="AQ30" i="21"/>
  <c r="AP30" i="21"/>
  <c r="AO30" i="21"/>
  <c r="AN30" i="21"/>
  <c r="AM30" i="21"/>
  <c r="AL30" i="21"/>
  <c r="AK30" i="21"/>
  <c r="AI30" i="21"/>
  <c r="AH30" i="21"/>
  <c r="AG30" i="21"/>
  <c r="AF30" i="21"/>
  <c r="AE30" i="21"/>
  <c r="BD29" i="21"/>
  <c r="BB29" i="21"/>
  <c r="BA29" i="21"/>
  <c r="AZ29" i="21"/>
  <c r="AY29" i="21"/>
  <c r="AX29" i="21"/>
  <c r="AT29" i="21"/>
  <c r="AS29" i="21"/>
  <c r="AQ29" i="21"/>
  <c r="AP29" i="21"/>
  <c r="AO29" i="21"/>
  <c r="AN29" i="21"/>
  <c r="AM29" i="21"/>
  <c r="AL29" i="21"/>
  <c r="AK29" i="21"/>
  <c r="AI29" i="21"/>
  <c r="AH29" i="21"/>
  <c r="AG29" i="21"/>
  <c r="AF29" i="21"/>
  <c r="AE29" i="21"/>
  <c r="BD28" i="21"/>
  <c r="BB28" i="21"/>
  <c r="BA28" i="21"/>
  <c r="AZ28" i="21"/>
  <c r="AY28" i="21"/>
  <c r="AX28" i="21"/>
  <c r="AT28" i="21"/>
  <c r="AS28" i="21"/>
  <c r="AQ28" i="21"/>
  <c r="AP28" i="21"/>
  <c r="AO28" i="21"/>
  <c r="AN28" i="21"/>
  <c r="AM28" i="21"/>
  <c r="AL28" i="21"/>
  <c r="AK28" i="21"/>
  <c r="AI28" i="21"/>
  <c r="AH28" i="21"/>
  <c r="AG28" i="21"/>
  <c r="AF28" i="21"/>
  <c r="AE28" i="21"/>
  <c r="BD27" i="21"/>
  <c r="BB27" i="21"/>
  <c r="BA27" i="21"/>
  <c r="AZ27" i="21"/>
  <c r="AY27" i="21"/>
  <c r="AX27" i="21"/>
  <c r="AT27" i="21"/>
  <c r="AS27" i="21"/>
  <c r="AQ27" i="21"/>
  <c r="AP27" i="21"/>
  <c r="AO27" i="21"/>
  <c r="AN27" i="21"/>
  <c r="AM27" i="21"/>
  <c r="AL27" i="21"/>
  <c r="AK27" i="21"/>
  <c r="AI27" i="21"/>
  <c r="AH27" i="21"/>
  <c r="AG27" i="21"/>
  <c r="AF27" i="21"/>
  <c r="AE27" i="21"/>
  <c r="BD26" i="21"/>
  <c r="BB26" i="21"/>
  <c r="BA26" i="21"/>
  <c r="AZ26" i="21"/>
  <c r="AY26" i="21"/>
  <c r="AX26" i="21"/>
  <c r="AT26" i="21"/>
  <c r="AS26" i="21"/>
  <c r="AQ26" i="21"/>
  <c r="AP26" i="21"/>
  <c r="AO26" i="21"/>
  <c r="AN26" i="21"/>
  <c r="AM26" i="21"/>
  <c r="AL26" i="21"/>
  <c r="AK26" i="21"/>
  <c r="AI26" i="21"/>
  <c r="AH26" i="21"/>
  <c r="AG26" i="21"/>
  <c r="AF26" i="21"/>
  <c r="AE26" i="21"/>
  <c r="BD25" i="21"/>
  <c r="BB25" i="21"/>
  <c r="BA25" i="21"/>
  <c r="AZ25" i="21"/>
  <c r="AY25" i="21"/>
  <c r="AX25" i="21"/>
  <c r="AT25" i="21"/>
  <c r="AS25" i="21"/>
  <c r="AQ25" i="21"/>
  <c r="AP25" i="21"/>
  <c r="AO25" i="21"/>
  <c r="AN25" i="21"/>
  <c r="AM25" i="21"/>
  <c r="AL25" i="21"/>
  <c r="AK25" i="21"/>
  <c r="AI25" i="21"/>
  <c r="AH25" i="21"/>
  <c r="AG25" i="21"/>
  <c r="AF25" i="21"/>
  <c r="AE25" i="21"/>
  <c r="BD24" i="21"/>
  <c r="BB24" i="21"/>
  <c r="BA24" i="21"/>
  <c r="AZ24" i="21"/>
  <c r="AY24" i="21"/>
  <c r="AX24" i="21"/>
  <c r="AT24" i="21"/>
  <c r="AS24" i="21"/>
  <c r="AQ24" i="21"/>
  <c r="AP24" i="21"/>
  <c r="AO24" i="21"/>
  <c r="AN24" i="21"/>
  <c r="AM24" i="21"/>
  <c r="AL24" i="21"/>
  <c r="AK24" i="21"/>
  <c r="AI24" i="21"/>
  <c r="AH24" i="21"/>
  <c r="AG24" i="21"/>
  <c r="AF24" i="21"/>
  <c r="AE24" i="21"/>
  <c r="BD23" i="21"/>
  <c r="BB23" i="21"/>
  <c r="BA23" i="21"/>
  <c r="AZ23" i="21"/>
  <c r="AY23" i="21"/>
  <c r="AX23" i="21"/>
  <c r="AT23" i="21"/>
  <c r="AS23" i="21"/>
  <c r="AQ23" i="21"/>
  <c r="AP23" i="21"/>
  <c r="AO23" i="21"/>
  <c r="AN23" i="21"/>
  <c r="AM23" i="21"/>
  <c r="AL23" i="21"/>
  <c r="AK23" i="21"/>
  <c r="AI23" i="21"/>
  <c r="AH23" i="21"/>
  <c r="AG23" i="21"/>
  <c r="AF23" i="21"/>
  <c r="AE23" i="21"/>
  <c r="BD22" i="21"/>
  <c r="BB22" i="21"/>
  <c r="BA22" i="21"/>
  <c r="AZ22" i="21"/>
  <c r="AY22" i="21"/>
  <c r="AX22" i="21"/>
  <c r="AT22" i="21"/>
  <c r="AS22" i="21"/>
  <c r="AQ22" i="21"/>
  <c r="AP22" i="21"/>
  <c r="AO22" i="21"/>
  <c r="AN22" i="21"/>
  <c r="AM22" i="21"/>
  <c r="AL22" i="21"/>
  <c r="AK22" i="21"/>
  <c r="AI22" i="21"/>
  <c r="AH22" i="21"/>
  <c r="AG22" i="21"/>
  <c r="AF22" i="21"/>
  <c r="AE22" i="21"/>
  <c r="BD21" i="21"/>
  <c r="BB21" i="21"/>
  <c r="BA21" i="21"/>
  <c r="AZ21" i="21"/>
  <c r="AY21" i="21"/>
  <c r="AX21" i="21"/>
  <c r="AT21" i="21"/>
  <c r="AS21" i="21"/>
  <c r="AQ21" i="21"/>
  <c r="AP21" i="21"/>
  <c r="AO21" i="21"/>
  <c r="AN21" i="21"/>
  <c r="AM21" i="21"/>
  <c r="AL21" i="21"/>
  <c r="AK21" i="21"/>
  <c r="AI21" i="21"/>
  <c r="AH21" i="21"/>
  <c r="AG21" i="21"/>
  <c r="AF21" i="21"/>
  <c r="AE21" i="21"/>
  <c r="BD20" i="21"/>
  <c r="BB20" i="21"/>
  <c r="BA20" i="21"/>
  <c r="AZ20" i="21"/>
  <c r="AY20" i="21"/>
  <c r="AX20" i="21"/>
  <c r="AT20" i="21"/>
  <c r="AS20" i="21"/>
  <c r="AQ20" i="21"/>
  <c r="AP20" i="21"/>
  <c r="AO20" i="21"/>
  <c r="AN20" i="21"/>
  <c r="AM20" i="21"/>
  <c r="AL20" i="21"/>
  <c r="AK20" i="21"/>
  <c r="AI20" i="21"/>
  <c r="AH20" i="21"/>
  <c r="AG20" i="21"/>
  <c r="AF20" i="21"/>
  <c r="AE20" i="21"/>
  <c r="BD19" i="21"/>
  <c r="BB19" i="21"/>
  <c r="BA19" i="21"/>
  <c r="AZ19" i="21"/>
  <c r="AY19" i="21"/>
  <c r="AX19" i="21"/>
  <c r="AT19" i="21"/>
  <c r="AS19" i="21"/>
  <c r="AQ19" i="21"/>
  <c r="AP19" i="21"/>
  <c r="AO19" i="21"/>
  <c r="AN19" i="21"/>
  <c r="AM19" i="21"/>
  <c r="AL19" i="21"/>
  <c r="AK19" i="21"/>
  <c r="AI19" i="21"/>
  <c r="AH19" i="21"/>
  <c r="AG19" i="21"/>
  <c r="AF19" i="21"/>
  <c r="AE19" i="21"/>
  <c r="BD18" i="21"/>
  <c r="BB18" i="21"/>
  <c r="BA18" i="21"/>
  <c r="AZ18" i="21"/>
  <c r="AY18" i="21"/>
  <c r="AX18" i="21"/>
  <c r="AT18" i="21"/>
  <c r="AS18" i="21"/>
  <c r="AQ18" i="21"/>
  <c r="AP18" i="21"/>
  <c r="AO18" i="21"/>
  <c r="AN18" i="21"/>
  <c r="AM18" i="21"/>
  <c r="AL18" i="21"/>
  <c r="AK18" i="21"/>
  <c r="AI18" i="21"/>
  <c r="AH18" i="21"/>
  <c r="AG18" i="21"/>
  <c r="AF18" i="21"/>
  <c r="AE18" i="21"/>
  <c r="BD17" i="21"/>
  <c r="BB17" i="21"/>
  <c r="BA17" i="21"/>
  <c r="AZ17" i="21"/>
  <c r="AY17" i="21"/>
  <c r="AX17" i="21"/>
  <c r="AT17" i="21"/>
  <c r="AS17" i="21"/>
  <c r="AQ17" i="21"/>
  <c r="AP17" i="21"/>
  <c r="AO17" i="21"/>
  <c r="AN17" i="21"/>
  <c r="AM17" i="21"/>
  <c r="AL17" i="21"/>
  <c r="AK17" i="21"/>
  <c r="AI17" i="21"/>
  <c r="AH17" i="21"/>
  <c r="AG17" i="21"/>
  <c r="AF17" i="21"/>
  <c r="AE17" i="21"/>
  <c r="BD16" i="21"/>
  <c r="BB16" i="21"/>
  <c r="BA16" i="21"/>
  <c r="AZ16" i="21"/>
  <c r="AY16" i="21"/>
  <c r="AX16" i="21"/>
  <c r="AT16" i="21"/>
  <c r="AS16" i="21"/>
  <c r="AQ16" i="21"/>
  <c r="AP16" i="21"/>
  <c r="AO16" i="21"/>
  <c r="AN16" i="21"/>
  <c r="AM16" i="21"/>
  <c r="AL16" i="21"/>
  <c r="AK16" i="21"/>
  <c r="AI16" i="21"/>
  <c r="AH16" i="21"/>
  <c r="AG16" i="21"/>
  <c r="AF16" i="21"/>
  <c r="AE16" i="21"/>
  <c r="BD15" i="21"/>
  <c r="BB15" i="21"/>
  <c r="BA15" i="21"/>
  <c r="AZ15" i="21"/>
  <c r="AY15" i="21"/>
  <c r="AX15" i="21"/>
  <c r="AT15" i="21"/>
  <c r="AS15" i="21"/>
  <c r="AQ15" i="21"/>
  <c r="AP15" i="21"/>
  <c r="AO15" i="21"/>
  <c r="AN15" i="21"/>
  <c r="AM15" i="21"/>
  <c r="AL15" i="21"/>
  <c r="AK15" i="21"/>
  <c r="AI15" i="21"/>
  <c r="AH15" i="21"/>
  <c r="AG15" i="21"/>
  <c r="AF15" i="21"/>
  <c r="AE15" i="21"/>
  <c r="BD14" i="21"/>
  <c r="BB14" i="21"/>
  <c r="BA14" i="21"/>
  <c r="AZ14" i="21"/>
  <c r="AY14" i="21"/>
  <c r="AX14" i="21"/>
  <c r="AT14" i="21"/>
  <c r="AS14" i="21"/>
  <c r="AQ14" i="21"/>
  <c r="AP14" i="21"/>
  <c r="AO14" i="21"/>
  <c r="AN14" i="21"/>
  <c r="AM14" i="21"/>
  <c r="AL14" i="21"/>
  <c r="AK14" i="21"/>
  <c r="AI14" i="21"/>
  <c r="AH14" i="21"/>
  <c r="AG14" i="21"/>
  <c r="AF14" i="21"/>
  <c r="AE14" i="21"/>
  <c r="BD13" i="21"/>
  <c r="BB13" i="21"/>
  <c r="BA13" i="21"/>
  <c r="AZ13" i="21"/>
  <c r="AY13" i="21"/>
  <c r="AX13" i="21"/>
  <c r="AT13" i="21"/>
  <c r="AS13" i="21"/>
  <c r="AQ13" i="21"/>
  <c r="AP13" i="21"/>
  <c r="AO13" i="21"/>
  <c r="AN13" i="21"/>
  <c r="AM13" i="21"/>
  <c r="AL13" i="21"/>
  <c r="AK13" i="21"/>
  <c r="AI13" i="21"/>
  <c r="AH13" i="21"/>
  <c r="AG13" i="21"/>
  <c r="AF13" i="21"/>
  <c r="AE13" i="21"/>
  <c r="JO134" i="5" l="1"/>
  <c r="JP34" i="5"/>
  <c r="IS134" i="5"/>
  <c r="IT34" i="5"/>
  <c r="HW34" i="5"/>
  <c r="HV134" i="5"/>
  <c r="GZ134" i="5"/>
  <c r="BH63" i="23"/>
  <c r="BH62" i="23"/>
  <c r="BH61" i="23"/>
  <c r="BH60" i="23"/>
  <c r="BH59" i="23"/>
  <c r="BH58" i="23"/>
  <c r="BH57" i="23"/>
  <c r="BH56" i="23"/>
  <c r="BH55" i="23"/>
  <c r="BH54" i="23"/>
  <c r="BH53" i="23"/>
  <c r="BH52" i="23"/>
  <c r="BH51" i="23"/>
  <c r="BH50" i="23"/>
  <c r="BH49" i="23"/>
  <c r="BH48" i="23"/>
  <c r="BH47" i="23"/>
  <c r="BH46" i="23"/>
  <c r="BH45" i="23"/>
  <c r="BH44" i="23"/>
  <c r="BH43" i="23"/>
  <c r="BH42" i="23"/>
  <c r="BH41" i="23"/>
  <c r="BH40" i="23"/>
  <c r="BH39" i="23"/>
  <c r="BH38" i="23"/>
  <c r="BH37" i="23"/>
  <c r="BH36" i="23"/>
  <c r="BH35" i="23"/>
  <c r="BH34" i="23"/>
  <c r="BH33" i="23"/>
  <c r="BH32" i="23"/>
  <c r="BH31" i="23"/>
  <c r="BH30" i="23"/>
  <c r="BH29" i="23"/>
  <c r="BH28" i="23"/>
  <c r="BH27" i="23"/>
  <c r="BH26" i="23"/>
  <c r="BH25" i="23"/>
  <c r="BH24" i="23"/>
  <c r="BH23" i="23"/>
  <c r="BH22" i="23"/>
  <c r="BH21" i="23"/>
  <c r="BH20" i="23"/>
  <c r="BH19" i="23"/>
  <c r="BH18" i="23"/>
  <c r="BH17" i="23"/>
  <c r="BH16" i="23"/>
  <c r="BH15" i="23"/>
  <c r="BH14" i="23"/>
  <c r="BH13" i="23"/>
  <c r="BF63" i="23"/>
  <c r="BE63" i="23"/>
  <c r="BD63" i="23"/>
  <c r="BC63" i="23"/>
  <c r="BB63" i="23"/>
  <c r="BF62" i="23"/>
  <c r="BE62" i="23"/>
  <c r="BD62" i="23"/>
  <c r="BC62" i="23"/>
  <c r="BB62" i="23"/>
  <c r="BF61" i="23"/>
  <c r="BE61" i="23"/>
  <c r="BD61" i="23"/>
  <c r="BC61" i="23"/>
  <c r="BB61" i="23"/>
  <c r="BF60" i="23"/>
  <c r="BE60" i="23"/>
  <c r="BD60" i="23"/>
  <c r="BC60" i="23"/>
  <c r="BB60" i="23"/>
  <c r="BF59" i="23"/>
  <c r="BE59" i="23"/>
  <c r="BD59" i="23"/>
  <c r="BC59" i="23"/>
  <c r="BB59" i="23"/>
  <c r="BF58" i="23"/>
  <c r="BE58" i="23"/>
  <c r="BD58" i="23"/>
  <c r="BC58" i="23"/>
  <c r="BB58" i="23"/>
  <c r="BF57" i="23"/>
  <c r="BE57" i="23"/>
  <c r="BD57" i="23"/>
  <c r="BC57" i="23"/>
  <c r="BB57" i="23"/>
  <c r="BF56" i="23"/>
  <c r="BE56" i="23"/>
  <c r="BD56" i="23"/>
  <c r="BC56" i="23"/>
  <c r="BB56" i="23"/>
  <c r="BF55" i="23"/>
  <c r="BE55" i="23"/>
  <c r="BD55" i="23"/>
  <c r="BC55" i="23"/>
  <c r="BB55" i="23"/>
  <c r="BF54" i="23"/>
  <c r="BE54" i="23"/>
  <c r="BD54" i="23"/>
  <c r="BC54" i="23"/>
  <c r="BB54" i="23"/>
  <c r="BF53" i="23"/>
  <c r="BE53" i="23"/>
  <c r="BD53" i="23"/>
  <c r="BC53" i="23"/>
  <c r="BB53" i="23"/>
  <c r="BF52" i="23"/>
  <c r="BE52" i="23"/>
  <c r="BD52" i="23"/>
  <c r="BC52" i="23"/>
  <c r="BB52" i="23"/>
  <c r="BF51" i="23"/>
  <c r="BE51" i="23"/>
  <c r="BD51" i="23"/>
  <c r="BC51" i="23"/>
  <c r="BB51" i="23"/>
  <c r="BF50" i="23"/>
  <c r="BE50" i="23"/>
  <c r="BD50" i="23"/>
  <c r="BC50" i="23"/>
  <c r="BB50" i="23"/>
  <c r="BF49" i="23"/>
  <c r="BE49" i="23"/>
  <c r="BD49" i="23"/>
  <c r="BC49" i="23"/>
  <c r="BB49" i="23"/>
  <c r="BF48" i="23"/>
  <c r="BE48" i="23"/>
  <c r="BD48" i="23"/>
  <c r="BC48" i="23"/>
  <c r="BB48" i="23"/>
  <c r="BF47" i="23"/>
  <c r="BE47" i="23"/>
  <c r="BD47" i="23"/>
  <c r="BC47" i="23"/>
  <c r="BB47" i="23"/>
  <c r="BF46" i="23"/>
  <c r="BE46" i="23"/>
  <c r="BD46" i="23"/>
  <c r="BC46" i="23"/>
  <c r="BB46" i="23"/>
  <c r="BF45" i="23"/>
  <c r="BE45" i="23"/>
  <c r="BD45" i="23"/>
  <c r="BC45" i="23"/>
  <c r="BB45" i="23"/>
  <c r="BF44" i="23"/>
  <c r="BE44" i="23"/>
  <c r="BD44" i="23"/>
  <c r="BC44" i="23"/>
  <c r="BB44" i="23"/>
  <c r="BF43" i="23"/>
  <c r="BE43" i="23"/>
  <c r="BD43" i="23"/>
  <c r="BC43" i="23"/>
  <c r="BB43" i="23"/>
  <c r="BF42" i="23"/>
  <c r="BE42" i="23"/>
  <c r="BD42" i="23"/>
  <c r="BC42" i="23"/>
  <c r="BB42" i="23"/>
  <c r="BF41" i="23"/>
  <c r="BE41" i="23"/>
  <c r="BD41" i="23"/>
  <c r="BC41" i="23"/>
  <c r="BB41" i="23"/>
  <c r="BF40" i="23"/>
  <c r="BE40" i="23"/>
  <c r="BD40" i="23"/>
  <c r="BC40" i="23"/>
  <c r="BB40" i="23"/>
  <c r="BF39" i="23"/>
  <c r="BE39" i="23"/>
  <c r="BD39" i="23"/>
  <c r="BC39" i="23"/>
  <c r="BB39" i="23"/>
  <c r="BF38" i="23"/>
  <c r="BE38" i="23"/>
  <c r="BD38" i="23"/>
  <c r="BC38" i="23"/>
  <c r="BB38" i="23"/>
  <c r="BF37" i="23"/>
  <c r="BE37" i="23"/>
  <c r="BD37" i="23"/>
  <c r="BC37" i="23"/>
  <c r="BB37" i="23"/>
  <c r="BF36" i="23"/>
  <c r="BE36" i="23"/>
  <c r="BD36" i="23"/>
  <c r="BC36" i="23"/>
  <c r="BB36" i="23"/>
  <c r="BF35" i="23"/>
  <c r="BE35" i="23"/>
  <c r="BD35" i="23"/>
  <c r="BC35" i="23"/>
  <c r="BB35" i="23"/>
  <c r="BF34" i="23"/>
  <c r="BE34" i="23"/>
  <c r="BD34" i="23"/>
  <c r="BC34" i="23"/>
  <c r="BB34" i="23"/>
  <c r="BF33" i="23"/>
  <c r="BE33" i="23"/>
  <c r="BD33" i="23"/>
  <c r="BC33" i="23"/>
  <c r="BB33" i="23"/>
  <c r="BF32" i="23"/>
  <c r="BE32" i="23"/>
  <c r="BD32" i="23"/>
  <c r="BC32" i="23"/>
  <c r="BB32" i="23"/>
  <c r="BF31" i="23"/>
  <c r="BE31" i="23"/>
  <c r="BD31" i="23"/>
  <c r="BC31" i="23"/>
  <c r="BB31" i="23"/>
  <c r="BF30" i="23"/>
  <c r="BE30" i="23"/>
  <c r="BD30" i="23"/>
  <c r="BC30" i="23"/>
  <c r="BB30" i="23"/>
  <c r="BF29" i="23"/>
  <c r="BE29" i="23"/>
  <c r="BD29" i="23"/>
  <c r="BC29" i="23"/>
  <c r="BB29" i="23"/>
  <c r="BF28" i="23"/>
  <c r="BE28" i="23"/>
  <c r="BD28" i="23"/>
  <c r="BC28" i="23"/>
  <c r="BB28" i="23"/>
  <c r="BF27" i="23"/>
  <c r="BE27" i="23"/>
  <c r="BD27" i="23"/>
  <c r="BC27" i="23"/>
  <c r="BB27" i="23"/>
  <c r="BF26" i="23"/>
  <c r="BE26" i="23"/>
  <c r="BD26" i="23"/>
  <c r="BC26" i="23"/>
  <c r="BB26" i="23"/>
  <c r="BF25" i="23"/>
  <c r="BE25" i="23"/>
  <c r="BD25" i="23"/>
  <c r="BC25" i="23"/>
  <c r="BB25" i="23"/>
  <c r="BF24" i="23"/>
  <c r="BE24" i="23"/>
  <c r="BD24" i="23"/>
  <c r="BC24" i="23"/>
  <c r="BB24" i="23"/>
  <c r="BF23" i="23"/>
  <c r="BE23" i="23"/>
  <c r="BD23" i="23"/>
  <c r="BC23" i="23"/>
  <c r="BB23" i="23"/>
  <c r="BF22" i="23"/>
  <c r="BE22" i="23"/>
  <c r="BD22" i="23"/>
  <c r="BC22" i="23"/>
  <c r="BB22" i="23"/>
  <c r="BF21" i="23"/>
  <c r="BE21" i="23"/>
  <c r="BD21" i="23"/>
  <c r="BC21" i="23"/>
  <c r="BB21" i="23"/>
  <c r="BF20" i="23"/>
  <c r="BE20" i="23"/>
  <c r="BD20" i="23"/>
  <c r="BC20" i="23"/>
  <c r="BB20" i="23"/>
  <c r="BF19" i="23"/>
  <c r="BE19" i="23"/>
  <c r="BD19" i="23"/>
  <c r="BC19" i="23"/>
  <c r="BB19" i="23"/>
  <c r="BF18" i="23"/>
  <c r="BE18" i="23"/>
  <c r="BD18" i="23"/>
  <c r="BC18" i="23"/>
  <c r="BB18" i="23"/>
  <c r="BF17" i="23"/>
  <c r="BE17" i="23"/>
  <c r="BD17" i="23"/>
  <c r="BC17" i="23"/>
  <c r="BB17" i="23"/>
  <c r="BF16" i="23"/>
  <c r="BE16" i="23"/>
  <c r="BD16" i="23"/>
  <c r="BC16" i="23"/>
  <c r="BB16" i="23"/>
  <c r="BF15" i="23"/>
  <c r="BE15" i="23"/>
  <c r="BD15" i="23"/>
  <c r="BC15" i="23"/>
  <c r="BB15" i="23"/>
  <c r="BF14" i="23"/>
  <c r="BE14" i="23"/>
  <c r="BD14" i="23"/>
  <c r="BC14" i="23"/>
  <c r="BB14" i="23"/>
  <c r="BF13" i="23"/>
  <c r="BE13" i="23"/>
  <c r="BD13" i="23"/>
  <c r="BC13" i="23"/>
  <c r="BB13" i="23"/>
  <c r="AX63" i="23"/>
  <c r="AW63" i="23"/>
  <c r="AX62" i="23"/>
  <c r="AW62" i="23"/>
  <c r="AX61" i="23"/>
  <c r="AW61" i="23"/>
  <c r="AX60" i="23"/>
  <c r="AW60" i="23"/>
  <c r="AX59" i="23"/>
  <c r="AW59" i="23"/>
  <c r="AX58" i="23"/>
  <c r="AW58" i="23"/>
  <c r="AX57" i="23"/>
  <c r="AW57" i="23"/>
  <c r="AX56" i="23"/>
  <c r="AW56" i="23"/>
  <c r="AX55" i="23"/>
  <c r="AW55" i="23"/>
  <c r="AX54" i="23"/>
  <c r="AW54" i="23"/>
  <c r="AX53" i="23"/>
  <c r="AW53" i="23"/>
  <c r="AX52" i="23"/>
  <c r="AW52" i="23"/>
  <c r="AX51" i="23"/>
  <c r="AW51" i="23"/>
  <c r="AX50" i="23"/>
  <c r="AW50" i="23"/>
  <c r="AX49" i="23"/>
  <c r="AW49" i="23"/>
  <c r="AX48" i="23"/>
  <c r="AW48" i="23"/>
  <c r="AX47" i="23"/>
  <c r="AW47" i="23"/>
  <c r="AX46" i="23"/>
  <c r="AW46" i="23"/>
  <c r="AX45" i="23"/>
  <c r="AW45" i="23"/>
  <c r="AX44" i="23"/>
  <c r="AW44" i="23"/>
  <c r="AX43" i="23"/>
  <c r="AW43" i="23"/>
  <c r="AX42" i="23"/>
  <c r="AW42" i="23"/>
  <c r="AX41" i="23"/>
  <c r="AW41" i="23"/>
  <c r="AX40" i="23"/>
  <c r="AW40" i="23"/>
  <c r="AX39" i="23"/>
  <c r="AW39" i="23"/>
  <c r="AX38" i="23"/>
  <c r="AW38" i="23"/>
  <c r="AX37" i="23"/>
  <c r="AW37" i="23"/>
  <c r="AX36" i="23"/>
  <c r="AW36" i="23"/>
  <c r="AX35" i="23"/>
  <c r="AW35" i="23"/>
  <c r="AX34" i="23"/>
  <c r="AW34" i="23"/>
  <c r="AX33" i="23"/>
  <c r="AW33" i="23"/>
  <c r="AX32" i="23"/>
  <c r="AW32" i="23"/>
  <c r="AX31" i="23"/>
  <c r="AW31" i="23"/>
  <c r="AX30" i="23"/>
  <c r="AW30" i="23"/>
  <c r="AX29" i="23"/>
  <c r="AW29" i="23"/>
  <c r="AX28" i="23"/>
  <c r="AW28" i="23"/>
  <c r="AX27" i="23"/>
  <c r="AW27" i="23"/>
  <c r="AX26" i="23"/>
  <c r="AW26" i="23"/>
  <c r="AX25" i="23"/>
  <c r="AW25" i="23"/>
  <c r="AX24" i="23"/>
  <c r="AW24" i="23"/>
  <c r="AX23" i="23"/>
  <c r="AW23" i="23"/>
  <c r="AX22" i="23"/>
  <c r="AW22" i="23"/>
  <c r="AX21" i="23"/>
  <c r="AW21" i="23"/>
  <c r="AX20" i="23"/>
  <c r="AW20" i="23"/>
  <c r="AX19" i="23"/>
  <c r="AW19" i="23"/>
  <c r="AX18" i="23"/>
  <c r="AW18" i="23"/>
  <c r="AX17" i="23"/>
  <c r="AW17" i="23"/>
  <c r="AX16" i="23"/>
  <c r="AW16" i="23"/>
  <c r="AX15" i="23"/>
  <c r="AW15" i="23"/>
  <c r="AX14" i="23"/>
  <c r="AW14" i="23"/>
  <c r="AX13" i="23"/>
  <c r="AW13" i="23"/>
  <c r="AU63" i="23"/>
  <c r="AT63" i="23"/>
  <c r="AS63" i="23"/>
  <c r="AR63" i="23"/>
  <c r="AQ63" i="23"/>
  <c r="AP63" i="23"/>
  <c r="AO63" i="23"/>
  <c r="AU62" i="23"/>
  <c r="AT62" i="23"/>
  <c r="AS62" i="23"/>
  <c r="AR62" i="23"/>
  <c r="AQ62" i="23"/>
  <c r="AP62" i="23"/>
  <c r="AO62" i="23"/>
  <c r="AU61" i="23"/>
  <c r="AT61" i="23"/>
  <c r="AS61" i="23"/>
  <c r="AR61" i="23"/>
  <c r="AQ61" i="23"/>
  <c r="AP61" i="23"/>
  <c r="AO61" i="23"/>
  <c r="AU60" i="23"/>
  <c r="AT60" i="23"/>
  <c r="AS60" i="23"/>
  <c r="AR60" i="23"/>
  <c r="AQ60" i="23"/>
  <c r="AP60" i="23"/>
  <c r="AO60" i="23"/>
  <c r="AU59" i="23"/>
  <c r="AT59" i="23"/>
  <c r="AS59" i="23"/>
  <c r="AR59" i="23"/>
  <c r="AQ59" i="23"/>
  <c r="AP59" i="23"/>
  <c r="AO59" i="23"/>
  <c r="AU58" i="23"/>
  <c r="AT58" i="23"/>
  <c r="AS58" i="23"/>
  <c r="AR58" i="23"/>
  <c r="AQ58" i="23"/>
  <c r="AP58" i="23"/>
  <c r="AO58" i="23"/>
  <c r="AU57" i="23"/>
  <c r="AT57" i="23"/>
  <c r="AS57" i="23"/>
  <c r="AR57" i="23"/>
  <c r="AQ57" i="23"/>
  <c r="AP57" i="23"/>
  <c r="AO57" i="23"/>
  <c r="AU56" i="23"/>
  <c r="AT56" i="23"/>
  <c r="AS56" i="23"/>
  <c r="AR56" i="23"/>
  <c r="AQ56" i="23"/>
  <c r="AP56" i="23"/>
  <c r="AO56" i="23"/>
  <c r="AU55" i="23"/>
  <c r="AT55" i="23"/>
  <c r="AS55" i="23"/>
  <c r="AR55" i="23"/>
  <c r="AQ55" i="23"/>
  <c r="AP55" i="23"/>
  <c r="AO55" i="23"/>
  <c r="AU54" i="23"/>
  <c r="AT54" i="23"/>
  <c r="AS54" i="23"/>
  <c r="AR54" i="23"/>
  <c r="AQ54" i="23"/>
  <c r="AP54" i="23"/>
  <c r="AO54" i="23"/>
  <c r="AU53" i="23"/>
  <c r="AT53" i="23"/>
  <c r="AS53" i="23"/>
  <c r="AR53" i="23"/>
  <c r="AQ53" i="23"/>
  <c r="AP53" i="23"/>
  <c r="AO53" i="23"/>
  <c r="AU52" i="23"/>
  <c r="AT52" i="23"/>
  <c r="AS52" i="23"/>
  <c r="AR52" i="23"/>
  <c r="AQ52" i="23"/>
  <c r="AP52" i="23"/>
  <c r="AO52" i="23"/>
  <c r="AU51" i="23"/>
  <c r="AT51" i="23"/>
  <c r="AS51" i="23"/>
  <c r="AR51" i="23"/>
  <c r="AQ51" i="23"/>
  <c r="AP51" i="23"/>
  <c r="AO51" i="23"/>
  <c r="AU50" i="23"/>
  <c r="AT50" i="23"/>
  <c r="AS50" i="23"/>
  <c r="AR50" i="23"/>
  <c r="AQ50" i="23"/>
  <c r="AP50" i="23"/>
  <c r="AO50" i="23"/>
  <c r="AU49" i="23"/>
  <c r="AT49" i="23"/>
  <c r="AS49" i="23"/>
  <c r="AR49" i="23"/>
  <c r="AQ49" i="23"/>
  <c r="AP49" i="23"/>
  <c r="AO49" i="23"/>
  <c r="AU48" i="23"/>
  <c r="AT48" i="23"/>
  <c r="AS48" i="23"/>
  <c r="AR48" i="23"/>
  <c r="AQ48" i="23"/>
  <c r="AP48" i="23"/>
  <c r="AO48" i="23"/>
  <c r="AU47" i="23"/>
  <c r="AT47" i="23"/>
  <c r="AS47" i="23"/>
  <c r="AR47" i="23"/>
  <c r="AQ47" i="23"/>
  <c r="AP47" i="23"/>
  <c r="AO47" i="23"/>
  <c r="AU46" i="23"/>
  <c r="AT46" i="23"/>
  <c r="AS46" i="23"/>
  <c r="AR46" i="23"/>
  <c r="AQ46" i="23"/>
  <c r="AP46" i="23"/>
  <c r="AO46" i="23"/>
  <c r="AU45" i="23"/>
  <c r="AT45" i="23"/>
  <c r="AS45" i="23"/>
  <c r="AR45" i="23"/>
  <c r="AQ45" i="23"/>
  <c r="AP45" i="23"/>
  <c r="AO45" i="23"/>
  <c r="AU44" i="23"/>
  <c r="AT44" i="23"/>
  <c r="AS44" i="23"/>
  <c r="AR44" i="23"/>
  <c r="AQ44" i="23"/>
  <c r="AP44" i="23"/>
  <c r="AO44" i="23"/>
  <c r="AU43" i="23"/>
  <c r="AT43" i="23"/>
  <c r="AS43" i="23"/>
  <c r="AR43" i="23"/>
  <c r="AQ43" i="23"/>
  <c r="AP43" i="23"/>
  <c r="AO43" i="23"/>
  <c r="AU42" i="23"/>
  <c r="AT42" i="23"/>
  <c r="AS42" i="23"/>
  <c r="AR42" i="23"/>
  <c r="AQ42" i="23"/>
  <c r="AP42" i="23"/>
  <c r="AO42" i="23"/>
  <c r="AU41" i="23"/>
  <c r="AT41" i="23"/>
  <c r="AS41" i="23"/>
  <c r="AR41" i="23"/>
  <c r="AQ41" i="23"/>
  <c r="AP41" i="23"/>
  <c r="AO41" i="23"/>
  <c r="AU40" i="23"/>
  <c r="AT40" i="23"/>
  <c r="AS40" i="23"/>
  <c r="AR40" i="23"/>
  <c r="AQ40" i="23"/>
  <c r="AP40" i="23"/>
  <c r="AO40" i="23"/>
  <c r="AU39" i="23"/>
  <c r="AT39" i="23"/>
  <c r="AS39" i="23"/>
  <c r="AR39" i="23"/>
  <c r="AQ39" i="23"/>
  <c r="AP39" i="23"/>
  <c r="AO39" i="23"/>
  <c r="AU38" i="23"/>
  <c r="AT38" i="23"/>
  <c r="AS38" i="23"/>
  <c r="AR38" i="23"/>
  <c r="AQ38" i="23"/>
  <c r="AP38" i="23"/>
  <c r="AO38" i="23"/>
  <c r="AU37" i="23"/>
  <c r="AT37" i="23"/>
  <c r="AS37" i="23"/>
  <c r="AR37" i="23"/>
  <c r="AQ37" i="23"/>
  <c r="AP37" i="23"/>
  <c r="AO37" i="23"/>
  <c r="AU36" i="23"/>
  <c r="AT36" i="23"/>
  <c r="AS36" i="23"/>
  <c r="AR36" i="23"/>
  <c r="AQ36" i="23"/>
  <c r="AP36" i="23"/>
  <c r="AO36" i="23"/>
  <c r="AU35" i="23"/>
  <c r="AT35" i="23"/>
  <c r="AS35" i="23"/>
  <c r="AR35" i="23"/>
  <c r="AQ35" i="23"/>
  <c r="AP35" i="23"/>
  <c r="AO35" i="23"/>
  <c r="AU34" i="23"/>
  <c r="AT34" i="23"/>
  <c r="AS34" i="23"/>
  <c r="AR34" i="23"/>
  <c r="AQ34" i="23"/>
  <c r="AP34" i="23"/>
  <c r="AO34" i="23"/>
  <c r="AU33" i="23"/>
  <c r="AT33" i="23"/>
  <c r="AS33" i="23"/>
  <c r="AR33" i="23"/>
  <c r="AQ33" i="23"/>
  <c r="AP33" i="23"/>
  <c r="AO33" i="23"/>
  <c r="AU32" i="23"/>
  <c r="AT32" i="23"/>
  <c r="AS32" i="23"/>
  <c r="AR32" i="23"/>
  <c r="AQ32" i="23"/>
  <c r="AP32" i="23"/>
  <c r="AO32" i="23"/>
  <c r="AU31" i="23"/>
  <c r="AT31" i="23"/>
  <c r="AS31" i="23"/>
  <c r="AR31" i="23"/>
  <c r="AQ31" i="23"/>
  <c r="AP31" i="23"/>
  <c r="AO31" i="23"/>
  <c r="AU30" i="23"/>
  <c r="AT30" i="23"/>
  <c r="AS30" i="23"/>
  <c r="AR30" i="23"/>
  <c r="AQ30" i="23"/>
  <c r="AP30" i="23"/>
  <c r="AO30" i="23"/>
  <c r="AU29" i="23"/>
  <c r="AT29" i="23"/>
  <c r="AS29" i="23"/>
  <c r="AR29" i="23"/>
  <c r="AQ29" i="23"/>
  <c r="AP29" i="23"/>
  <c r="AO29" i="23"/>
  <c r="AU28" i="23"/>
  <c r="AT28" i="23"/>
  <c r="AS28" i="23"/>
  <c r="AR28" i="23"/>
  <c r="AQ28" i="23"/>
  <c r="AP28" i="23"/>
  <c r="AO28" i="23"/>
  <c r="AU27" i="23"/>
  <c r="AT27" i="23"/>
  <c r="AS27" i="23"/>
  <c r="AR27" i="23"/>
  <c r="AQ27" i="23"/>
  <c r="AP27" i="23"/>
  <c r="AO27" i="23"/>
  <c r="AU26" i="23"/>
  <c r="AT26" i="23"/>
  <c r="AS26" i="23"/>
  <c r="AR26" i="23"/>
  <c r="AQ26" i="23"/>
  <c r="AP26" i="23"/>
  <c r="AO26" i="23"/>
  <c r="AU25" i="23"/>
  <c r="AT25" i="23"/>
  <c r="AS25" i="23"/>
  <c r="AR25" i="23"/>
  <c r="AQ25" i="23"/>
  <c r="AP25" i="23"/>
  <c r="AO25" i="23"/>
  <c r="AU24" i="23"/>
  <c r="AT24" i="23"/>
  <c r="AS24" i="23"/>
  <c r="AR24" i="23"/>
  <c r="AQ24" i="23"/>
  <c r="AP24" i="23"/>
  <c r="AO24" i="23"/>
  <c r="AU23" i="23"/>
  <c r="AT23" i="23"/>
  <c r="AS23" i="23"/>
  <c r="AR23" i="23"/>
  <c r="AQ23" i="23"/>
  <c r="AP23" i="23"/>
  <c r="AO23" i="23"/>
  <c r="AU22" i="23"/>
  <c r="AT22" i="23"/>
  <c r="AS22" i="23"/>
  <c r="AR22" i="23"/>
  <c r="AQ22" i="23"/>
  <c r="AP22" i="23"/>
  <c r="AO22" i="23"/>
  <c r="AU21" i="23"/>
  <c r="AT21" i="23"/>
  <c r="AS21" i="23"/>
  <c r="AR21" i="23"/>
  <c r="AQ21" i="23"/>
  <c r="AP21" i="23"/>
  <c r="AO21" i="23"/>
  <c r="AU20" i="23"/>
  <c r="AT20" i="23"/>
  <c r="AS20" i="23"/>
  <c r="AR20" i="23"/>
  <c r="AQ20" i="23"/>
  <c r="AP20" i="23"/>
  <c r="AO20" i="23"/>
  <c r="AU19" i="23"/>
  <c r="AT19" i="23"/>
  <c r="AS19" i="23"/>
  <c r="AR19" i="23"/>
  <c r="AQ19" i="23"/>
  <c r="AP19" i="23"/>
  <c r="AO19" i="23"/>
  <c r="AU18" i="23"/>
  <c r="AT18" i="23"/>
  <c r="AS18" i="23"/>
  <c r="AR18" i="23"/>
  <c r="AQ18" i="23"/>
  <c r="AP18" i="23"/>
  <c r="AO18" i="23"/>
  <c r="AU17" i="23"/>
  <c r="AT17" i="23"/>
  <c r="AS17" i="23"/>
  <c r="AR17" i="23"/>
  <c r="AQ17" i="23"/>
  <c r="AP17" i="23"/>
  <c r="AO17" i="23"/>
  <c r="AU16" i="23"/>
  <c r="AT16" i="23"/>
  <c r="AS16" i="23"/>
  <c r="AR16" i="23"/>
  <c r="AQ16" i="23"/>
  <c r="AP16" i="23"/>
  <c r="AO16" i="23"/>
  <c r="AU15" i="23"/>
  <c r="AT15" i="23"/>
  <c r="AS15" i="23"/>
  <c r="AR15" i="23"/>
  <c r="AQ15" i="23"/>
  <c r="AP15" i="23"/>
  <c r="AO15" i="23"/>
  <c r="AU14" i="23"/>
  <c r="AT14" i="23"/>
  <c r="AS14" i="23"/>
  <c r="AR14" i="23"/>
  <c r="AQ14" i="23"/>
  <c r="AP14" i="23"/>
  <c r="AO14" i="23"/>
  <c r="AU13" i="23"/>
  <c r="AT13" i="23"/>
  <c r="AS13" i="23"/>
  <c r="AR13" i="23"/>
  <c r="AQ13" i="23"/>
  <c r="AP13" i="23"/>
  <c r="AO13" i="23"/>
  <c r="AM63" i="23"/>
  <c r="AL63" i="23"/>
  <c r="AK63" i="23"/>
  <c r="AJ63" i="23"/>
  <c r="AI63" i="23"/>
  <c r="AM62" i="23"/>
  <c r="AL62" i="23"/>
  <c r="AK62" i="23"/>
  <c r="AJ62" i="23"/>
  <c r="AI62" i="23"/>
  <c r="AM61" i="23"/>
  <c r="AL61" i="23"/>
  <c r="AK61" i="23"/>
  <c r="AJ61" i="23"/>
  <c r="AI61" i="23"/>
  <c r="AM60" i="23"/>
  <c r="AL60" i="23"/>
  <c r="AK60" i="23"/>
  <c r="AJ60" i="23"/>
  <c r="AI60" i="23"/>
  <c r="AM59" i="23"/>
  <c r="AL59" i="23"/>
  <c r="AK59" i="23"/>
  <c r="AJ59" i="23"/>
  <c r="AI59" i="23"/>
  <c r="AM58" i="23"/>
  <c r="AL58" i="23"/>
  <c r="AK58" i="23"/>
  <c r="AJ58" i="23"/>
  <c r="AI58" i="23"/>
  <c r="AM57" i="23"/>
  <c r="AL57" i="23"/>
  <c r="AK57" i="23"/>
  <c r="AJ57" i="23"/>
  <c r="AI57" i="23"/>
  <c r="AM56" i="23"/>
  <c r="AL56" i="23"/>
  <c r="AK56" i="23"/>
  <c r="AJ56" i="23"/>
  <c r="AI56" i="23"/>
  <c r="AM55" i="23"/>
  <c r="AL55" i="23"/>
  <c r="AK55" i="23"/>
  <c r="AJ55" i="23"/>
  <c r="AI55" i="23"/>
  <c r="AM54" i="23"/>
  <c r="AL54" i="23"/>
  <c r="AK54" i="23"/>
  <c r="AJ54" i="23"/>
  <c r="AI54" i="23"/>
  <c r="AM53" i="23"/>
  <c r="AL53" i="23"/>
  <c r="AK53" i="23"/>
  <c r="AJ53" i="23"/>
  <c r="AI53" i="23"/>
  <c r="AM52" i="23"/>
  <c r="AL52" i="23"/>
  <c r="AK52" i="23"/>
  <c r="AJ52" i="23"/>
  <c r="AI52" i="23"/>
  <c r="AM51" i="23"/>
  <c r="AL51" i="23"/>
  <c r="AK51" i="23"/>
  <c r="AJ51" i="23"/>
  <c r="AI51" i="23"/>
  <c r="AM50" i="23"/>
  <c r="AL50" i="23"/>
  <c r="AK50" i="23"/>
  <c r="AJ50" i="23"/>
  <c r="AI50" i="23"/>
  <c r="AM49" i="23"/>
  <c r="AL49" i="23"/>
  <c r="AK49" i="23"/>
  <c r="AJ49" i="23"/>
  <c r="AI49" i="23"/>
  <c r="AM48" i="23"/>
  <c r="AL48" i="23"/>
  <c r="AK48" i="23"/>
  <c r="AJ48" i="23"/>
  <c r="AI48" i="23"/>
  <c r="AM47" i="23"/>
  <c r="AL47" i="23"/>
  <c r="AK47" i="23"/>
  <c r="AJ47" i="23"/>
  <c r="AI47" i="23"/>
  <c r="AM46" i="23"/>
  <c r="AL46" i="23"/>
  <c r="AK46" i="23"/>
  <c r="AJ46" i="23"/>
  <c r="AI46" i="23"/>
  <c r="AM45" i="23"/>
  <c r="AL45" i="23"/>
  <c r="AK45" i="23"/>
  <c r="AJ45" i="23"/>
  <c r="AI45" i="23"/>
  <c r="AM44" i="23"/>
  <c r="AL44" i="23"/>
  <c r="AK44" i="23"/>
  <c r="AJ44" i="23"/>
  <c r="AI44" i="23"/>
  <c r="AM43" i="23"/>
  <c r="AL43" i="23"/>
  <c r="AK43" i="23"/>
  <c r="AJ43" i="23"/>
  <c r="AI43" i="23"/>
  <c r="AM42" i="23"/>
  <c r="AL42" i="23"/>
  <c r="AK42" i="23"/>
  <c r="AJ42" i="23"/>
  <c r="AI42" i="23"/>
  <c r="AM41" i="23"/>
  <c r="AL41" i="23"/>
  <c r="AK41" i="23"/>
  <c r="AJ41" i="23"/>
  <c r="AI41" i="23"/>
  <c r="AM40" i="23"/>
  <c r="AL40" i="23"/>
  <c r="AK40" i="23"/>
  <c r="AJ40" i="23"/>
  <c r="AI40" i="23"/>
  <c r="AM39" i="23"/>
  <c r="AL39" i="23"/>
  <c r="AK39" i="23"/>
  <c r="AJ39" i="23"/>
  <c r="AI39" i="23"/>
  <c r="AM38" i="23"/>
  <c r="AL38" i="23"/>
  <c r="AK38" i="23"/>
  <c r="AJ38" i="23"/>
  <c r="AI38" i="23"/>
  <c r="AM37" i="23"/>
  <c r="AL37" i="23"/>
  <c r="AK37" i="23"/>
  <c r="AJ37" i="23"/>
  <c r="AI37" i="23"/>
  <c r="AM36" i="23"/>
  <c r="AL36" i="23"/>
  <c r="AK36" i="23"/>
  <c r="AJ36" i="23"/>
  <c r="AI36" i="23"/>
  <c r="AM35" i="23"/>
  <c r="AL35" i="23"/>
  <c r="AK35" i="23"/>
  <c r="AJ35" i="23"/>
  <c r="AI35" i="23"/>
  <c r="AM34" i="23"/>
  <c r="AL34" i="23"/>
  <c r="AK34" i="23"/>
  <c r="AJ34" i="23"/>
  <c r="AI34" i="23"/>
  <c r="AM33" i="23"/>
  <c r="AL33" i="23"/>
  <c r="AK33" i="23"/>
  <c r="AJ33" i="23"/>
  <c r="AI33" i="23"/>
  <c r="AM32" i="23"/>
  <c r="AL32" i="23"/>
  <c r="AK32" i="23"/>
  <c r="AJ32" i="23"/>
  <c r="AI32" i="23"/>
  <c r="AM31" i="23"/>
  <c r="AL31" i="23"/>
  <c r="AK31" i="23"/>
  <c r="AJ31" i="23"/>
  <c r="AI31" i="23"/>
  <c r="AM30" i="23"/>
  <c r="AL30" i="23"/>
  <c r="AK30" i="23"/>
  <c r="AJ30" i="23"/>
  <c r="AI30" i="23"/>
  <c r="AM29" i="23"/>
  <c r="AL29" i="23"/>
  <c r="AK29" i="23"/>
  <c r="AJ29" i="23"/>
  <c r="AI29" i="23"/>
  <c r="AM28" i="23"/>
  <c r="AL28" i="23"/>
  <c r="AK28" i="23"/>
  <c r="AJ28" i="23"/>
  <c r="AI28" i="23"/>
  <c r="AM27" i="23"/>
  <c r="AL27" i="23"/>
  <c r="AK27" i="23"/>
  <c r="AJ27" i="23"/>
  <c r="AI27" i="23"/>
  <c r="AM26" i="23"/>
  <c r="AL26" i="23"/>
  <c r="AK26" i="23"/>
  <c r="AJ26" i="23"/>
  <c r="AI26" i="23"/>
  <c r="AM25" i="23"/>
  <c r="AL25" i="23"/>
  <c r="AK25" i="23"/>
  <c r="AJ25" i="23"/>
  <c r="AI25" i="23"/>
  <c r="AM24" i="23"/>
  <c r="AL24" i="23"/>
  <c r="AK24" i="23"/>
  <c r="AJ24" i="23"/>
  <c r="AI24" i="23"/>
  <c r="AM23" i="23"/>
  <c r="AL23" i="23"/>
  <c r="AK23" i="23"/>
  <c r="AJ23" i="23"/>
  <c r="AI23" i="23"/>
  <c r="AM22" i="23"/>
  <c r="AL22" i="23"/>
  <c r="AK22" i="23"/>
  <c r="AJ22" i="23"/>
  <c r="AI22" i="23"/>
  <c r="AM21" i="23"/>
  <c r="AL21" i="23"/>
  <c r="AK21" i="23"/>
  <c r="AJ21" i="23"/>
  <c r="AI21" i="23"/>
  <c r="AM20" i="23"/>
  <c r="AL20" i="23"/>
  <c r="AK20" i="23"/>
  <c r="AJ20" i="23"/>
  <c r="AI20" i="23"/>
  <c r="AM19" i="23"/>
  <c r="AL19" i="23"/>
  <c r="AK19" i="23"/>
  <c r="AJ19" i="23"/>
  <c r="AI19" i="23"/>
  <c r="AM18" i="23"/>
  <c r="AL18" i="23"/>
  <c r="AK18" i="23"/>
  <c r="AJ18" i="23"/>
  <c r="AI18" i="23"/>
  <c r="AM17" i="23"/>
  <c r="AL17" i="23"/>
  <c r="AK17" i="23"/>
  <c r="AJ17" i="23"/>
  <c r="AI17" i="23"/>
  <c r="AM16" i="23"/>
  <c r="AL16" i="23"/>
  <c r="AK16" i="23"/>
  <c r="AJ16" i="23"/>
  <c r="AI16" i="23"/>
  <c r="AM15" i="23"/>
  <c r="AL15" i="23"/>
  <c r="AK15" i="23"/>
  <c r="AJ15" i="23"/>
  <c r="AI15" i="23"/>
  <c r="AM14" i="23"/>
  <c r="AL14" i="23"/>
  <c r="AK14" i="23"/>
  <c r="AJ14" i="23"/>
  <c r="AI14" i="23"/>
  <c r="AM13" i="23"/>
  <c r="AL13" i="23"/>
  <c r="AK13" i="23"/>
  <c r="AJ13" i="23"/>
  <c r="AI13" i="23"/>
  <c r="Y164" i="8"/>
  <c r="X164" i="8"/>
  <c r="W164" i="8"/>
  <c r="V164" i="8"/>
  <c r="U164" i="8"/>
  <c r="T164" i="8"/>
  <c r="S164" i="8"/>
  <c r="R164" i="8"/>
  <c r="Q164" i="8"/>
  <c r="P164" i="8"/>
  <c r="O164" i="8"/>
  <c r="N164" i="8"/>
  <c r="L164" i="8"/>
  <c r="M164" i="8" s="1"/>
  <c r="G164" i="8"/>
  <c r="K164" i="8" s="1"/>
  <c r="Y163" i="8"/>
  <c r="X163" i="8"/>
  <c r="W163" i="8"/>
  <c r="V163" i="8"/>
  <c r="U163" i="8"/>
  <c r="T163" i="8"/>
  <c r="S163" i="8"/>
  <c r="R163" i="8"/>
  <c r="Q163" i="8"/>
  <c r="P163" i="8"/>
  <c r="O163" i="8"/>
  <c r="N163" i="8"/>
  <c r="M163" i="8"/>
  <c r="L163" i="8"/>
  <c r="G163" i="8"/>
  <c r="Y162" i="8"/>
  <c r="X162" i="8"/>
  <c r="W162" i="8"/>
  <c r="V162" i="8"/>
  <c r="U162" i="8"/>
  <c r="T162" i="8"/>
  <c r="S162" i="8"/>
  <c r="R162" i="8"/>
  <c r="Q162" i="8"/>
  <c r="P162" i="8"/>
  <c r="O162" i="8"/>
  <c r="N162" i="8"/>
  <c r="L162" i="8"/>
  <c r="M162" i="8" s="1"/>
  <c r="G162" i="8"/>
  <c r="K162" i="8" s="1"/>
  <c r="Y161" i="8"/>
  <c r="X161" i="8"/>
  <c r="W161" i="8"/>
  <c r="V161" i="8"/>
  <c r="U161" i="8"/>
  <c r="T161" i="8"/>
  <c r="S161" i="8"/>
  <c r="R161" i="8"/>
  <c r="Q161" i="8"/>
  <c r="P161" i="8"/>
  <c r="O161" i="8"/>
  <c r="N161" i="8"/>
  <c r="L161" i="8"/>
  <c r="M161" i="8" s="1"/>
  <c r="G161" i="8"/>
  <c r="J161" i="8" s="1"/>
  <c r="Y159" i="8"/>
  <c r="X159" i="8"/>
  <c r="W159" i="8"/>
  <c r="V159" i="8"/>
  <c r="U159" i="8"/>
  <c r="T159" i="8"/>
  <c r="S159" i="8"/>
  <c r="R159" i="8"/>
  <c r="Q159" i="8"/>
  <c r="P159" i="8"/>
  <c r="O159" i="8"/>
  <c r="N159" i="8"/>
  <c r="L159" i="8"/>
  <c r="M159" i="8" s="1"/>
  <c r="G159" i="8"/>
  <c r="I159" i="8" s="1"/>
  <c r="Y158" i="8"/>
  <c r="X158" i="8"/>
  <c r="W158" i="8"/>
  <c r="V158" i="8"/>
  <c r="U158" i="8"/>
  <c r="T158" i="8"/>
  <c r="S158" i="8"/>
  <c r="R158" i="8"/>
  <c r="Q158" i="8"/>
  <c r="P158" i="8"/>
  <c r="O158" i="8"/>
  <c r="N158" i="8"/>
  <c r="L158" i="8"/>
  <c r="M158" i="8" s="1"/>
  <c r="G158" i="8"/>
  <c r="K158" i="8" s="1"/>
  <c r="Y157" i="8"/>
  <c r="X157" i="8"/>
  <c r="W157" i="8"/>
  <c r="V157" i="8"/>
  <c r="U157" i="8"/>
  <c r="T157" i="8"/>
  <c r="S157" i="8"/>
  <c r="R157" i="8"/>
  <c r="Q157" i="8"/>
  <c r="P157" i="8"/>
  <c r="O157" i="8"/>
  <c r="N157" i="8"/>
  <c r="L157" i="8"/>
  <c r="M157" i="8" s="1"/>
  <c r="G157" i="8"/>
  <c r="K157" i="8" s="1"/>
  <c r="Y155" i="8"/>
  <c r="X155" i="8"/>
  <c r="W155" i="8"/>
  <c r="V155" i="8"/>
  <c r="U155" i="8"/>
  <c r="T155" i="8"/>
  <c r="S155" i="8"/>
  <c r="R155" i="8"/>
  <c r="Q155" i="8"/>
  <c r="P155" i="8"/>
  <c r="O155" i="8"/>
  <c r="N155" i="8"/>
  <c r="L155" i="8"/>
  <c r="M155" i="8" s="1"/>
  <c r="G155" i="8"/>
  <c r="K155" i="8" s="1"/>
  <c r="Y153" i="8"/>
  <c r="X153" i="8"/>
  <c r="W153" i="8"/>
  <c r="V153" i="8"/>
  <c r="U153" i="8"/>
  <c r="T153" i="8"/>
  <c r="S153" i="8"/>
  <c r="R153" i="8"/>
  <c r="Q153" i="8"/>
  <c r="P153" i="8"/>
  <c r="O153" i="8"/>
  <c r="N153" i="8"/>
  <c r="L153" i="8"/>
  <c r="M153" i="8" s="1"/>
  <c r="G153" i="8"/>
  <c r="K153" i="8" s="1"/>
  <c r="Y152" i="8"/>
  <c r="X152" i="8"/>
  <c r="W152" i="8"/>
  <c r="V152" i="8"/>
  <c r="U152" i="8"/>
  <c r="T152" i="8"/>
  <c r="S152" i="8"/>
  <c r="R152" i="8"/>
  <c r="Q152" i="8"/>
  <c r="P152" i="8"/>
  <c r="O152" i="8"/>
  <c r="N152" i="8"/>
  <c r="L152" i="8"/>
  <c r="M152" i="8" s="1"/>
  <c r="G152" i="8"/>
  <c r="H152" i="8" s="1"/>
  <c r="Y151" i="8"/>
  <c r="X151" i="8"/>
  <c r="W151" i="8"/>
  <c r="V151" i="8"/>
  <c r="U151" i="8"/>
  <c r="T151" i="8"/>
  <c r="S151" i="8"/>
  <c r="R151" i="8"/>
  <c r="Q151" i="8"/>
  <c r="P151" i="8"/>
  <c r="O151" i="8"/>
  <c r="N151" i="8"/>
  <c r="L151" i="8"/>
  <c r="M151" i="8" s="1"/>
  <c r="G151" i="8"/>
  <c r="K151" i="8" s="1"/>
  <c r="Y149" i="8"/>
  <c r="X149" i="8"/>
  <c r="W149" i="8"/>
  <c r="V149" i="8"/>
  <c r="U149" i="8"/>
  <c r="T149" i="8"/>
  <c r="S149" i="8"/>
  <c r="R149" i="8"/>
  <c r="Q149" i="8"/>
  <c r="P149" i="8"/>
  <c r="O149" i="8"/>
  <c r="N149" i="8"/>
  <c r="L149" i="8"/>
  <c r="M149" i="8" s="1"/>
  <c r="G149" i="8"/>
  <c r="I149" i="8" s="1"/>
  <c r="Y148" i="8"/>
  <c r="X148" i="8"/>
  <c r="W148" i="8"/>
  <c r="V148" i="8"/>
  <c r="U148" i="8"/>
  <c r="T148" i="8"/>
  <c r="S148" i="8"/>
  <c r="R148" i="8"/>
  <c r="Q148" i="8"/>
  <c r="P148" i="8"/>
  <c r="O148" i="8"/>
  <c r="N148" i="8"/>
  <c r="L148" i="8"/>
  <c r="M148" i="8" s="1"/>
  <c r="G148" i="8"/>
  <c r="I148" i="8" s="1"/>
  <c r="Y146" i="8"/>
  <c r="X146" i="8"/>
  <c r="W146" i="8"/>
  <c r="V146" i="8"/>
  <c r="U146" i="8"/>
  <c r="T146" i="8"/>
  <c r="S146" i="8"/>
  <c r="R146" i="8"/>
  <c r="Q146" i="8"/>
  <c r="P146" i="8"/>
  <c r="O146" i="8"/>
  <c r="N146" i="8"/>
  <c r="L146" i="8"/>
  <c r="M146" i="8" s="1"/>
  <c r="G146" i="8"/>
  <c r="K146" i="8" s="1"/>
  <c r="Y143" i="8"/>
  <c r="X143" i="8"/>
  <c r="W143" i="8"/>
  <c r="V143" i="8"/>
  <c r="U143" i="8"/>
  <c r="T143" i="8"/>
  <c r="S143" i="8"/>
  <c r="R143" i="8"/>
  <c r="Q143" i="8"/>
  <c r="P143" i="8"/>
  <c r="O143" i="8"/>
  <c r="N143" i="8"/>
  <c r="L143" i="8"/>
  <c r="M143" i="8" s="1"/>
  <c r="G143" i="8"/>
  <c r="K143" i="8" s="1"/>
  <c r="Y142" i="8"/>
  <c r="X142" i="8"/>
  <c r="W142" i="8"/>
  <c r="V142" i="8"/>
  <c r="U142" i="8"/>
  <c r="T142" i="8"/>
  <c r="S142" i="8"/>
  <c r="R142" i="8"/>
  <c r="Q142" i="8"/>
  <c r="P142" i="8"/>
  <c r="O142" i="8"/>
  <c r="N142" i="8"/>
  <c r="L142" i="8"/>
  <c r="M142" i="8" s="1"/>
  <c r="G142" i="8"/>
  <c r="K142" i="8" s="1"/>
  <c r="Y141" i="8"/>
  <c r="X141" i="8"/>
  <c r="W141" i="8"/>
  <c r="V141" i="8"/>
  <c r="U141" i="8"/>
  <c r="T141" i="8"/>
  <c r="S141" i="8"/>
  <c r="R141" i="8"/>
  <c r="Q141" i="8"/>
  <c r="P141" i="8"/>
  <c r="O141" i="8"/>
  <c r="N141" i="8"/>
  <c r="L141" i="8"/>
  <c r="M141" i="8" s="1"/>
  <c r="G141" i="8"/>
  <c r="K141" i="8" s="1"/>
  <c r="Y140" i="8"/>
  <c r="X140" i="8"/>
  <c r="W140" i="8"/>
  <c r="V140" i="8"/>
  <c r="U140" i="8"/>
  <c r="T140" i="8"/>
  <c r="S140" i="8"/>
  <c r="R140" i="8"/>
  <c r="Q140" i="8"/>
  <c r="P140" i="8"/>
  <c r="O140" i="8"/>
  <c r="N140" i="8"/>
  <c r="L140" i="8"/>
  <c r="M140" i="8" s="1"/>
  <c r="G140" i="8"/>
  <c r="J140" i="8" s="1"/>
  <c r="Y139" i="8"/>
  <c r="X139" i="8"/>
  <c r="W139" i="8"/>
  <c r="V139" i="8"/>
  <c r="U139" i="8"/>
  <c r="T139" i="8"/>
  <c r="S139" i="8"/>
  <c r="R139" i="8"/>
  <c r="Q139" i="8"/>
  <c r="P139" i="8"/>
  <c r="O139" i="8"/>
  <c r="N139" i="8"/>
  <c r="L139" i="8"/>
  <c r="M139" i="8" s="1"/>
  <c r="G139" i="8"/>
  <c r="I139" i="8" s="1"/>
  <c r="Y137" i="8"/>
  <c r="X137" i="8"/>
  <c r="W137" i="8"/>
  <c r="V137" i="8"/>
  <c r="U137" i="8"/>
  <c r="T137" i="8"/>
  <c r="S137" i="8"/>
  <c r="R137" i="8"/>
  <c r="Q137" i="8"/>
  <c r="P137" i="8"/>
  <c r="O137" i="8"/>
  <c r="N137" i="8"/>
  <c r="L137" i="8"/>
  <c r="M137" i="8" s="1"/>
  <c r="G137" i="8"/>
  <c r="K137" i="8" s="1"/>
  <c r="Y136" i="8"/>
  <c r="X136" i="8"/>
  <c r="W136" i="8"/>
  <c r="V136" i="8"/>
  <c r="U136" i="8"/>
  <c r="T136" i="8"/>
  <c r="S136" i="8"/>
  <c r="R136" i="8"/>
  <c r="Q136" i="8"/>
  <c r="P136" i="8"/>
  <c r="O136" i="8"/>
  <c r="N136" i="8"/>
  <c r="L136" i="8"/>
  <c r="M136" i="8" s="1"/>
  <c r="G136" i="8"/>
  <c r="K136" i="8" s="1"/>
  <c r="Y135" i="8"/>
  <c r="X135" i="8"/>
  <c r="W135" i="8"/>
  <c r="V135" i="8"/>
  <c r="U135" i="8"/>
  <c r="T135" i="8"/>
  <c r="S135" i="8"/>
  <c r="R135" i="8"/>
  <c r="Q135" i="8"/>
  <c r="P135" i="8"/>
  <c r="O135" i="8"/>
  <c r="N135" i="8"/>
  <c r="L135" i="8"/>
  <c r="M135" i="8" s="1"/>
  <c r="G135" i="8"/>
  <c r="K135" i="8" s="1"/>
  <c r="Y134" i="8"/>
  <c r="X134" i="8"/>
  <c r="W134" i="8"/>
  <c r="V134" i="8"/>
  <c r="U134" i="8"/>
  <c r="T134" i="8"/>
  <c r="S134" i="8"/>
  <c r="R134" i="8"/>
  <c r="Q134" i="8"/>
  <c r="P134" i="8"/>
  <c r="O134" i="8"/>
  <c r="N134" i="8"/>
  <c r="L134" i="8"/>
  <c r="M134" i="8" s="1"/>
  <c r="G134" i="8"/>
  <c r="J134" i="8" s="1"/>
  <c r="Y133" i="8"/>
  <c r="X133" i="8"/>
  <c r="W133" i="8"/>
  <c r="V133" i="8"/>
  <c r="U133" i="8"/>
  <c r="T133" i="8"/>
  <c r="S133" i="8"/>
  <c r="R133" i="8"/>
  <c r="Q133" i="8"/>
  <c r="P133" i="8"/>
  <c r="O133" i="8"/>
  <c r="N133" i="8"/>
  <c r="L133" i="8"/>
  <c r="M133" i="8" s="1"/>
  <c r="G133" i="8"/>
  <c r="K133" i="8" s="1"/>
  <c r="Y130" i="8"/>
  <c r="X130" i="8"/>
  <c r="W130" i="8"/>
  <c r="V130" i="8"/>
  <c r="U130" i="8"/>
  <c r="T130" i="8"/>
  <c r="S130" i="8"/>
  <c r="R130" i="8"/>
  <c r="Q130" i="8"/>
  <c r="P130" i="8"/>
  <c r="O130" i="8"/>
  <c r="N130" i="8"/>
  <c r="L130" i="8"/>
  <c r="M130" i="8" s="1"/>
  <c r="G130" i="8"/>
  <c r="I130" i="8" s="1"/>
  <c r="Y129" i="8"/>
  <c r="X129" i="8"/>
  <c r="W129" i="8"/>
  <c r="V129" i="8"/>
  <c r="U129" i="8"/>
  <c r="T129" i="8"/>
  <c r="S129" i="8"/>
  <c r="R129" i="8"/>
  <c r="Q129" i="8"/>
  <c r="P129" i="8"/>
  <c r="O129" i="8"/>
  <c r="N129" i="8"/>
  <c r="L129" i="8"/>
  <c r="M129" i="8" s="1"/>
  <c r="G129" i="8"/>
  <c r="K129" i="8" s="1"/>
  <c r="Y128" i="8"/>
  <c r="X128" i="8"/>
  <c r="W128" i="8"/>
  <c r="V128" i="8"/>
  <c r="U128" i="8"/>
  <c r="T128" i="8"/>
  <c r="S128" i="8"/>
  <c r="R128" i="8"/>
  <c r="Q128" i="8"/>
  <c r="P128" i="8"/>
  <c r="O128" i="8"/>
  <c r="N128" i="8"/>
  <c r="L128" i="8"/>
  <c r="M128" i="8" s="1"/>
  <c r="G128" i="8"/>
  <c r="K128" i="8" s="1"/>
  <c r="Y127" i="8"/>
  <c r="X127" i="8"/>
  <c r="W127" i="8"/>
  <c r="V127" i="8"/>
  <c r="U127" i="8"/>
  <c r="T127" i="8"/>
  <c r="S127" i="8"/>
  <c r="R127" i="8"/>
  <c r="Q127" i="8"/>
  <c r="P127" i="8"/>
  <c r="O127" i="8"/>
  <c r="N127" i="8"/>
  <c r="L127" i="8"/>
  <c r="M127" i="8" s="1"/>
  <c r="G127" i="8"/>
  <c r="J127" i="8" s="1"/>
  <c r="Y126" i="8"/>
  <c r="X126" i="8"/>
  <c r="W126" i="8"/>
  <c r="V126" i="8"/>
  <c r="U126" i="8"/>
  <c r="T126" i="8"/>
  <c r="S126" i="8"/>
  <c r="R126" i="8"/>
  <c r="Q126" i="8"/>
  <c r="P126" i="8"/>
  <c r="O126" i="8"/>
  <c r="N126" i="8"/>
  <c r="L126" i="8"/>
  <c r="M126" i="8" s="1"/>
  <c r="G126" i="8"/>
  <c r="I126" i="8" s="1"/>
  <c r="Y124" i="8"/>
  <c r="X124" i="8"/>
  <c r="W124" i="8"/>
  <c r="V124" i="8"/>
  <c r="U124" i="8"/>
  <c r="T124" i="8"/>
  <c r="S124" i="8"/>
  <c r="R124" i="8"/>
  <c r="Q124" i="8"/>
  <c r="P124" i="8"/>
  <c r="O124" i="8"/>
  <c r="N124" i="8"/>
  <c r="L124" i="8"/>
  <c r="M124" i="8" s="1"/>
  <c r="G124" i="8"/>
  <c r="K124" i="8" s="1"/>
  <c r="Y121" i="8"/>
  <c r="X121" i="8"/>
  <c r="W121" i="8"/>
  <c r="V121" i="8"/>
  <c r="U121" i="8"/>
  <c r="T121" i="8"/>
  <c r="S121" i="8"/>
  <c r="R121" i="8"/>
  <c r="Q121" i="8"/>
  <c r="P121" i="8"/>
  <c r="O121" i="8"/>
  <c r="N121" i="8"/>
  <c r="L121" i="8"/>
  <c r="M121" i="8" s="1"/>
  <c r="G121" i="8"/>
  <c r="K121" i="8" s="1"/>
  <c r="Y120" i="8"/>
  <c r="X120" i="8"/>
  <c r="W120" i="8"/>
  <c r="V120" i="8"/>
  <c r="U120" i="8"/>
  <c r="T120" i="8"/>
  <c r="S120" i="8"/>
  <c r="R120" i="8"/>
  <c r="Q120" i="8"/>
  <c r="P120" i="8"/>
  <c r="O120" i="8"/>
  <c r="N120" i="8"/>
  <c r="L120" i="8"/>
  <c r="M120" i="8" s="1"/>
  <c r="G120" i="8"/>
  <c r="K120" i="8" s="1"/>
  <c r="Y119" i="8"/>
  <c r="X119" i="8"/>
  <c r="W119" i="8"/>
  <c r="V119" i="8"/>
  <c r="U119" i="8"/>
  <c r="T119" i="8"/>
  <c r="S119" i="8"/>
  <c r="R119" i="8"/>
  <c r="Q119" i="8"/>
  <c r="P119" i="8"/>
  <c r="O119" i="8"/>
  <c r="N119" i="8"/>
  <c r="L119" i="8"/>
  <c r="M119" i="8" s="1"/>
  <c r="G119" i="8"/>
  <c r="K119" i="8" s="1"/>
  <c r="Y118" i="8"/>
  <c r="X118" i="8"/>
  <c r="W118" i="8"/>
  <c r="V118" i="8"/>
  <c r="U118" i="8"/>
  <c r="T118" i="8"/>
  <c r="S118" i="8"/>
  <c r="R118" i="8"/>
  <c r="Q118" i="8"/>
  <c r="P118" i="8"/>
  <c r="O118" i="8"/>
  <c r="N118" i="8"/>
  <c r="L118" i="8"/>
  <c r="M118" i="8" s="1"/>
  <c r="G118" i="8"/>
  <c r="J118" i="8" s="1"/>
  <c r="Y116" i="8"/>
  <c r="X116" i="8"/>
  <c r="W116" i="8"/>
  <c r="V116" i="8"/>
  <c r="U116" i="8"/>
  <c r="T116" i="8"/>
  <c r="S116" i="8"/>
  <c r="R116" i="8"/>
  <c r="Q116" i="8"/>
  <c r="P116" i="8"/>
  <c r="O116" i="8"/>
  <c r="N116" i="8"/>
  <c r="L116" i="8"/>
  <c r="M116" i="8" s="1"/>
  <c r="G116" i="8"/>
  <c r="K116" i="8" s="1"/>
  <c r="Y114" i="8"/>
  <c r="X114" i="8"/>
  <c r="W114" i="8"/>
  <c r="V114" i="8"/>
  <c r="U114" i="8"/>
  <c r="T114" i="8"/>
  <c r="S114" i="8"/>
  <c r="R114" i="8"/>
  <c r="Q114" i="8"/>
  <c r="P114" i="8"/>
  <c r="O114" i="8"/>
  <c r="N114" i="8"/>
  <c r="L114" i="8"/>
  <c r="M114" i="8" s="1"/>
  <c r="G114" i="8"/>
  <c r="I114" i="8" s="1"/>
  <c r="JP134" i="5" l="1"/>
  <c r="JQ34" i="5"/>
  <c r="IT134" i="5"/>
  <c r="IU34" i="5"/>
  <c r="I152" i="8"/>
  <c r="H164" i="8"/>
  <c r="I157" i="8"/>
  <c r="I137" i="8"/>
  <c r="I116" i="8"/>
  <c r="I124" i="8"/>
  <c r="I153" i="8"/>
  <c r="J159" i="8"/>
  <c r="H137" i="8"/>
  <c r="I164" i="8"/>
  <c r="H135" i="8"/>
  <c r="J149" i="8"/>
  <c r="J137" i="8"/>
  <c r="H121" i="8"/>
  <c r="J126" i="8"/>
  <c r="I133" i="8"/>
  <c r="H146" i="8"/>
  <c r="I158" i="8"/>
  <c r="J158" i="8"/>
  <c r="I121" i="8"/>
  <c r="I146" i="8"/>
  <c r="H119" i="8"/>
  <c r="H141" i="8"/>
  <c r="H142" i="8"/>
  <c r="J146" i="8"/>
  <c r="H133" i="8"/>
  <c r="J133" i="8"/>
  <c r="J121" i="8"/>
  <c r="I141" i="8"/>
  <c r="I142" i="8"/>
  <c r="H153" i="8"/>
  <c r="H120" i="8"/>
  <c r="H128" i="8"/>
  <c r="H129" i="8"/>
  <c r="H136" i="8"/>
  <c r="H143" i="8"/>
  <c r="H151" i="8"/>
  <c r="H155" i="8"/>
  <c r="J153" i="8"/>
  <c r="I155" i="8"/>
  <c r="H157" i="8"/>
  <c r="H158" i="8"/>
  <c r="H162" i="8"/>
  <c r="J164" i="8"/>
  <c r="I120" i="8"/>
  <c r="I128" i="8"/>
  <c r="I129" i="8"/>
  <c r="I136" i="8"/>
  <c r="I143" i="8"/>
  <c r="J114" i="8"/>
  <c r="H116" i="8"/>
  <c r="H124" i="8"/>
  <c r="J129" i="8"/>
  <c r="J130" i="8"/>
  <c r="J139" i="8"/>
  <c r="J143" i="8"/>
  <c r="J148" i="8"/>
  <c r="J155" i="8"/>
  <c r="J124" i="8"/>
  <c r="HX34" i="5"/>
  <c r="HW134" i="5"/>
  <c r="HA134" i="5"/>
  <c r="H161" i="8"/>
  <c r="I162" i="8"/>
  <c r="I161" i="8"/>
  <c r="J162" i="8"/>
  <c r="K161" i="8"/>
  <c r="K159" i="8"/>
  <c r="J157" i="8"/>
  <c r="H159" i="8"/>
  <c r="I151" i="8"/>
  <c r="J152" i="8"/>
  <c r="J151" i="8"/>
  <c r="K152" i="8"/>
  <c r="H149" i="8"/>
  <c r="K149" i="8"/>
  <c r="H148" i="8"/>
  <c r="K148" i="8"/>
  <c r="K140" i="8"/>
  <c r="K139" i="8"/>
  <c r="H140" i="8"/>
  <c r="J142" i="8"/>
  <c r="H139" i="8"/>
  <c r="I140" i="8"/>
  <c r="J141" i="8"/>
  <c r="H134" i="8"/>
  <c r="I135" i="8"/>
  <c r="J136" i="8"/>
  <c r="K134" i="8"/>
  <c r="I134" i="8"/>
  <c r="J135" i="8"/>
  <c r="K127" i="8"/>
  <c r="H126" i="8"/>
  <c r="I127" i="8"/>
  <c r="J128" i="8"/>
  <c r="H130" i="8"/>
  <c r="K126" i="8"/>
  <c r="H127" i="8"/>
  <c r="K130" i="8"/>
  <c r="K118" i="8"/>
  <c r="H118" i="8"/>
  <c r="I119" i="8"/>
  <c r="J120" i="8"/>
  <c r="I118" i="8"/>
  <c r="J119" i="8"/>
  <c r="J116" i="8"/>
  <c r="K114" i="8"/>
  <c r="H114" i="8"/>
  <c r="JR34" i="5" l="1"/>
  <c r="JQ134" i="5"/>
  <c r="IV34" i="5"/>
  <c r="IU134" i="5"/>
  <c r="HX134" i="5"/>
  <c r="HY34" i="5"/>
  <c r="HB134" i="5"/>
  <c r="GC34" i="5"/>
  <c r="GD34" i="5" s="1"/>
  <c r="FG34" i="5"/>
  <c r="FH34" i="5" s="1"/>
  <c r="AD116" i="5"/>
  <c r="AD115" i="5"/>
  <c r="GV186" i="5"/>
  <c r="GU186" i="5"/>
  <c r="GT186" i="5"/>
  <c r="GS186" i="5"/>
  <c r="GR186" i="5"/>
  <c r="GQ186" i="5"/>
  <c r="GP186" i="5"/>
  <c r="GO186" i="5"/>
  <c r="GN186" i="5"/>
  <c r="GM186" i="5"/>
  <c r="GL186" i="5"/>
  <c r="GK186" i="5"/>
  <c r="GJ186" i="5"/>
  <c r="GI186" i="5"/>
  <c r="GH186" i="5"/>
  <c r="GG186" i="5"/>
  <c r="GF186" i="5"/>
  <c r="GE186" i="5"/>
  <c r="GD186" i="5"/>
  <c r="GC186" i="5"/>
  <c r="GV185" i="5"/>
  <c r="GU185" i="5"/>
  <c r="GT185" i="5"/>
  <c r="GS185" i="5"/>
  <c r="GR185" i="5"/>
  <c r="GQ185" i="5"/>
  <c r="GP185" i="5"/>
  <c r="GO185" i="5"/>
  <c r="GN185" i="5"/>
  <c r="GM185" i="5"/>
  <c r="GL185" i="5"/>
  <c r="GK185" i="5"/>
  <c r="GJ185" i="5"/>
  <c r="GI185" i="5"/>
  <c r="GH185" i="5"/>
  <c r="GG185" i="5"/>
  <c r="GF185" i="5"/>
  <c r="GE185" i="5"/>
  <c r="GD185" i="5"/>
  <c r="GC185" i="5"/>
  <c r="GV184" i="5"/>
  <c r="GU184" i="5"/>
  <c r="GT184" i="5"/>
  <c r="GS184" i="5"/>
  <c r="GR184" i="5"/>
  <c r="GQ184" i="5"/>
  <c r="GP184" i="5"/>
  <c r="GO184" i="5"/>
  <c r="GN184" i="5"/>
  <c r="GM184" i="5"/>
  <c r="GL184" i="5"/>
  <c r="GK184" i="5"/>
  <c r="GJ184" i="5"/>
  <c r="GI184" i="5"/>
  <c r="GH184" i="5"/>
  <c r="GG184" i="5"/>
  <c r="GF184" i="5"/>
  <c r="GE184" i="5"/>
  <c r="GD184" i="5"/>
  <c r="GC184" i="5"/>
  <c r="GV183" i="5"/>
  <c r="GU183" i="5"/>
  <c r="GT183" i="5"/>
  <c r="GS183" i="5"/>
  <c r="GR183" i="5"/>
  <c r="GQ183" i="5"/>
  <c r="GP183" i="5"/>
  <c r="GO183" i="5"/>
  <c r="GN183" i="5"/>
  <c r="GM183" i="5"/>
  <c r="GL183" i="5"/>
  <c r="GK183" i="5"/>
  <c r="GJ183" i="5"/>
  <c r="GI183" i="5"/>
  <c r="GH183" i="5"/>
  <c r="GG183" i="5"/>
  <c r="GF183" i="5"/>
  <c r="GE183" i="5"/>
  <c r="GD183" i="5"/>
  <c r="GC183" i="5"/>
  <c r="GV182" i="5"/>
  <c r="GU182" i="5"/>
  <c r="GT182" i="5"/>
  <c r="GS182" i="5"/>
  <c r="GR182" i="5"/>
  <c r="GQ182" i="5"/>
  <c r="GP182" i="5"/>
  <c r="GO182" i="5"/>
  <c r="GN182" i="5"/>
  <c r="GM182" i="5"/>
  <c r="GL182" i="5"/>
  <c r="GK182" i="5"/>
  <c r="GJ182" i="5"/>
  <c r="GI182" i="5"/>
  <c r="GH182" i="5"/>
  <c r="GG182" i="5"/>
  <c r="GF182" i="5"/>
  <c r="GE182" i="5"/>
  <c r="GD182" i="5"/>
  <c r="GC182" i="5"/>
  <c r="GV181" i="5"/>
  <c r="GU181" i="5"/>
  <c r="GT181" i="5"/>
  <c r="GS181" i="5"/>
  <c r="GR181" i="5"/>
  <c r="GQ181" i="5"/>
  <c r="GP181" i="5"/>
  <c r="GO181" i="5"/>
  <c r="GN181" i="5"/>
  <c r="GM181" i="5"/>
  <c r="GL181" i="5"/>
  <c r="GK181" i="5"/>
  <c r="GJ181" i="5"/>
  <c r="GI181" i="5"/>
  <c r="GH181" i="5"/>
  <c r="GG181" i="5"/>
  <c r="GF181" i="5"/>
  <c r="GE181" i="5"/>
  <c r="GD181" i="5"/>
  <c r="GC181" i="5"/>
  <c r="GV180" i="5"/>
  <c r="GU180" i="5"/>
  <c r="GT180" i="5"/>
  <c r="GS180" i="5"/>
  <c r="GR180" i="5"/>
  <c r="GQ180" i="5"/>
  <c r="GP180" i="5"/>
  <c r="GO180" i="5"/>
  <c r="GN180" i="5"/>
  <c r="GM180" i="5"/>
  <c r="GL180" i="5"/>
  <c r="GK180" i="5"/>
  <c r="GJ180" i="5"/>
  <c r="GI180" i="5"/>
  <c r="GH180" i="5"/>
  <c r="GG180" i="5"/>
  <c r="GF180" i="5"/>
  <c r="GE180" i="5"/>
  <c r="GD180" i="5"/>
  <c r="GC180" i="5"/>
  <c r="GV179" i="5"/>
  <c r="GU179" i="5"/>
  <c r="GT179" i="5"/>
  <c r="GS179" i="5"/>
  <c r="GR179" i="5"/>
  <c r="GQ179" i="5"/>
  <c r="GP179" i="5"/>
  <c r="GO179" i="5"/>
  <c r="GN179" i="5"/>
  <c r="GM179" i="5"/>
  <c r="GL179" i="5"/>
  <c r="GK179" i="5"/>
  <c r="GJ179" i="5"/>
  <c r="GI179" i="5"/>
  <c r="GH179" i="5"/>
  <c r="GG179" i="5"/>
  <c r="GF179" i="5"/>
  <c r="GE179" i="5"/>
  <c r="GD179" i="5"/>
  <c r="GC179" i="5"/>
  <c r="GV178" i="5"/>
  <c r="GU178" i="5"/>
  <c r="GT178" i="5"/>
  <c r="GS178" i="5"/>
  <c r="GR178" i="5"/>
  <c r="GQ178" i="5"/>
  <c r="GP178" i="5"/>
  <c r="GO178" i="5"/>
  <c r="GN178" i="5"/>
  <c r="GM178" i="5"/>
  <c r="GL178" i="5"/>
  <c r="GK178" i="5"/>
  <c r="GJ178" i="5"/>
  <c r="GI178" i="5"/>
  <c r="GH178" i="5"/>
  <c r="GG178" i="5"/>
  <c r="GF178" i="5"/>
  <c r="GE178" i="5"/>
  <c r="GD178" i="5"/>
  <c r="GC178" i="5"/>
  <c r="GV177" i="5"/>
  <c r="GU177" i="5"/>
  <c r="GT177" i="5"/>
  <c r="GS177" i="5"/>
  <c r="GR177" i="5"/>
  <c r="GQ177" i="5"/>
  <c r="GP177" i="5"/>
  <c r="GO177" i="5"/>
  <c r="GN177" i="5"/>
  <c r="GM177" i="5"/>
  <c r="GL177" i="5"/>
  <c r="GK177" i="5"/>
  <c r="GJ177" i="5"/>
  <c r="GI177" i="5"/>
  <c r="GH177" i="5"/>
  <c r="GG177" i="5"/>
  <c r="GF177" i="5"/>
  <c r="GE177" i="5"/>
  <c r="GD177" i="5"/>
  <c r="GC177" i="5"/>
  <c r="GV176" i="5"/>
  <c r="GU176" i="5"/>
  <c r="GT176" i="5"/>
  <c r="GS176" i="5"/>
  <c r="GR176" i="5"/>
  <c r="GQ176" i="5"/>
  <c r="GP176" i="5"/>
  <c r="GO176" i="5"/>
  <c r="GN176" i="5"/>
  <c r="GM176" i="5"/>
  <c r="GL176" i="5"/>
  <c r="GK176" i="5"/>
  <c r="GJ176" i="5"/>
  <c r="GI176" i="5"/>
  <c r="GH176" i="5"/>
  <c r="GG176" i="5"/>
  <c r="GF176" i="5"/>
  <c r="GE176" i="5"/>
  <c r="GD176" i="5"/>
  <c r="GC176" i="5"/>
  <c r="GV175" i="5"/>
  <c r="GU175" i="5"/>
  <c r="GT175" i="5"/>
  <c r="GS175" i="5"/>
  <c r="GR175" i="5"/>
  <c r="GQ175" i="5"/>
  <c r="GP175" i="5"/>
  <c r="GO175" i="5"/>
  <c r="GN175" i="5"/>
  <c r="GM175" i="5"/>
  <c r="GL175" i="5"/>
  <c r="GK175" i="5"/>
  <c r="GJ175" i="5"/>
  <c r="GI175" i="5"/>
  <c r="GH175" i="5"/>
  <c r="GG175" i="5"/>
  <c r="GF175" i="5"/>
  <c r="GE175" i="5"/>
  <c r="GD175" i="5"/>
  <c r="GC175" i="5"/>
  <c r="GV174" i="5"/>
  <c r="GU174" i="5"/>
  <c r="GT174" i="5"/>
  <c r="GS174" i="5"/>
  <c r="GR174" i="5"/>
  <c r="GQ174" i="5"/>
  <c r="GP174" i="5"/>
  <c r="GO174" i="5"/>
  <c r="GN174" i="5"/>
  <c r="GM174" i="5"/>
  <c r="GL174" i="5"/>
  <c r="GK174" i="5"/>
  <c r="GJ174" i="5"/>
  <c r="GI174" i="5"/>
  <c r="GH174" i="5"/>
  <c r="GG174" i="5"/>
  <c r="GF174" i="5"/>
  <c r="GE174" i="5"/>
  <c r="GD174" i="5"/>
  <c r="GC174" i="5"/>
  <c r="GV173" i="5"/>
  <c r="GU173" i="5"/>
  <c r="GT173" i="5"/>
  <c r="GS173" i="5"/>
  <c r="GR173" i="5"/>
  <c r="GQ173" i="5"/>
  <c r="GP173" i="5"/>
  <c r="GO173" i="5"/>
  <c r="GN173" i="5"/>
  <c r="GM173" i="5"/>
  <c r="GL173" i="5"/>
  <c r="GK173" i="5"/>
  <c r="GJ173" i="5"/>
  <c r="GI173" i="5"/>
  <c r="GH173" i="5"/>
  <c r="GG173" i="5"/>
  <c r="GF173" i="5"/>
  <c r="GE173" i="5"/>
  <c r="GD173" i="5"/>
  <c r="GC173" i="5"/>
  <c r="GV172" i="5"/>
  <c r="GU172" i="5"/>
  <c r="GT172" i="5"/>
  <c r="GS172" i="5"/>
  <c r="GR172" i="5"/>
  <c r="GQ172" i="5"/>
  <c r="GP172" i="5"/>
  <c r="GO172" i="5"/>
  <c r="GN172" i="5"/>
  <c r="GM172" i="5"/>
  <c r="GL172" i="5"/>
  <c r="GK172" i="5"/>
  <c r="GJ172" i="5"/>
  <c r="GI172" i="5"/>
  <c r="GH172" i="5"/>
  <c r="GG172" i="5"/>
  <c r="GF172" i="5"/>
  <c r="GE172" i="5"/>
  <c r="GD172" i="5"/>
  <c r="GC172" i="5"/>
  <c r="GV171" i="5"/>
  <c r="GU171" i="5"/>
  <c r="GT171" i="5"/>
  <c r="GS171" i="5"/>
  <c r="GR171" i="5"/>
  <c r="GQ171" i="5"/>
  <c r="GP171" i="5"/>
  <c r="GO171" i="5"/>
  <c r="GN171" i="5"/>
  <c r="GM171" i="5"/>
  <c r="GL171" i="5"/>
  <c r="GK171" i="5"/>
  <c r="GJ171" i="5"/>
  <c r="GI171" i="5"/>
  <c r="GH171" i="5"/>
  <c r="GG171" i="5"/>
  <c r="GF171" i="5"/>
  <c r="GE171" i="5"/>
  <c r="GD171" i="5"/>
  <c r="GC171" i="5"/>
  <c r="GV170" i="5"/>
  <c r="GU170" i="5"/>
  <c r="GT170" i="5"/>
  <c r="GS170" i="5"/>
  <c r="GR170" i="5"/>
  <c r="GQ170" i="5"/>
  <c r="GP170" i="5"/>
  <c r="GO170" i="5"/>
  <c r="GN170" i="5"/>
  <c r="GM170" i="5"/>
  <c r="GL170" i="5"/>
  <c r="GK170" i="5"/>
  <c r="GJ170" i="5"/>
  <c r="GI170" i="5"/>
  <c r="GH170" i="5"/>
  <c r="GG170" i="5"/>
  <c r="GF170" i="5"/>
  <c r="GE170" i="5"/>
  <c r="GD170" i="5"/>
  <c r="GC170" i="5"/>
  <c r="GV169" i="5"/>
  <c r="GU169" i="5"/>
  <c r="GT169" i="5"/>
  <c r="GS169" i="5"/>
  <c r="GR169" i="5"/>
  <c r="GQ169" i="5"/>
  <c r="GP169" i="5"/>
  <c r="GO169" i="5"/>
  <c r="GN169" i="5"/>
  <c r="GM169" i="5"/>
  <c r="GL169" i="5"/>
  <c r="GK169" i="5"/>
  <c r="GJ169" i="5"/>
  <c r="GI169" i="5"/>
  <c r="GH169" i="5"/>
  <c r="GG169" i="5"/>
  <c r="GF169" i="5"/>
  <c r="GE169" i="5"/>
  <c r="GD169" i="5"/>
  <c r="GC169" i="5"/>
  <c r="GV168" i="5"/>
  <c r="GU168" i="5"/>
  <c r="GT168" i="5"/>
  <c r="GS168" i="5"/>
  <c r="GR168" i="5"/>
  <c r="GQ168" i="5"/>
  <c r="GP168" i="5"/>
  <c r="GO168" i="5"/>
  <c r="GN168" i="5"/>
  <c r="GM168" i="5"/>
  <c r="GL168" i="5"/>
  <c r="GK168" i="5"/>
  <c r="GJ168" i="5"/>
  <c r="GI168" i="5"/>
  <c r="GH168" i="5"/>
  <c r="GG168" i="5"/>
  <c r="GF168" i="5"/>
  <c r="GE168" i="5"/>
  <c r="GD168" i="5"/>
  <c r="GC168" i="5"/>
  <c r="GV167" i="5"/>
  <c r="GU167" i="5"/>
  <c r="GT167" i="5"/>
  <c r="GS167" i="5"/>
  <c r="GR167" i="5"/>
  <c r="GQ167" i="5"/>
  <c r="GP167" i="5"/>
  <c r="GO167" i="5"/>
  <c r="GN167" i="5"/>
  <c r="GM167" i="5"/>
  <c r="GL167" i="5"/>
  <c r="GK167" i="5"/>
  <c r="GJ167" i="5"/>
  <c r="GI167" i="5"/>
  <c r="GH167" i="5"/>
  <c r="GG167" i="5"/>
  <c r="GF167" i="5"/>
  <c r="GE167" i="5"/>
  <c r="GD167" i="5"/>
  <c r="GC167" i="5"/>
  <c r="GV166" i="5"/>
  <c r="GU166" i="5"/>
  <c r="GT166" i="5"/>
  <c r="GS166" i="5"/>
  <c r="GR166" i="5"/>
  <c r="GQ166" i="5"/>
  <c r="GP166" i="5"/>
  <c r="GO166" i="5"/>
  <c r="GN166" i="5"/>
  <c r="GM166" i="5"/>
  <c r="GL166" i="5"/>
  <c r="GK166" i="5"/>
  <c r="GJ166" i="5"/>
  <c r="GI166" i="5"/>
  <c r="GH166" i="5"/>
  <c r="GG166" i="5"/>
  <c r="GF166" i="5"/>
  <c r="GE166" i="5"/>
  <c r="GD166" i="5"/>
  <c r="GC166" i="5"/>
  <c r="GV165" i="5"/>
  <c r="GU165" i="5"/>
  <c r="GT165" i="5"/>
  <c r="GS165" i="5"/>
  <c r="GR165" i="5"/>
  <c r="GQ165" i="5"/>
  <c r="GP165" i="5"/>
  <c r="GO165" i="5"/>
  <c r="GN165" i="5"/>
  <c r="GM165" i="5"/>
  <c r="GL165" i="5"/>
  <c r="GK165" i="5"/>
  <c r="GJ165" i="5"/>
  <c r="GI165" i="5"/>
  <c r="GH165" i="5"/>
  <c r="GG165" i="5"/>
  <c r="GF165" i="5"/>
  <c r="GE165" i="5"/>
  <c r="GD165" i="5"/>
  <c r="GC165" i="5"/>
  <c r="GV164" i="5"/>
  <c r="GU164" i="5"/>
  <c r="GT164" i="5"/>
  <c r="GS164" i="5"/>
  <c r="GR164" i="5"/>
  <c r="GQ164" i="5"/>
  <c r="GP164" i="5"/>
  <c r="GO164" i="5"/>
  <c r="GN164" i="5"/>
  <c r="GM164" i="5"/>
  <c r="GL164" i="5"/>
  <c r="GK164" i="5"/>
  <c r="GJ164" i="5"/>
  <c r="GI164" i="5"/>
  <c r="GH164" i="5"/>
  <c r="GG164" i="5"/>
  <c r="GF164" i="5"/>
  <c r="GE164" i="5"/>
  <c r="GD164" i="5"/>
  <c r="GC164" i="5"/>
  <c r="GV163" i="5"/>
  <c r="GU163" i="5"/>
  <c r="GT163" i="5"/>
  <c r="GS163" i="5"/>
  <c r="GR163" i="5"/>
  <c r="GQ163" i="5"/>
  <c r="GP163" i="5"/>
  <c r="GO163" i="5"/>
  <c r="GN163" i="5"/>
  <c r="GM163" i="5"/>
  <c r="GL163" i="5"/>
  <c r="GK163" i="5"/>
  <c r="GJ163" i="5"/>
  <c r="GI163" i="5"/>
  <c r="GH163" i="5"/>
  <c r="GG163" i="5"/>
  <c r="GF163" i="5"/>
  <c r="GE163" i="5"/>
  <c r="GD163" i="5"/>
  <c r="GC163" i="5"/>
  <c r="GV162" i="5"/>
  <c r="GU162" i="5"/>
  <c r="GT162" i="5"/>
  <c r="GS162" i="5"/>
  <c r="GR162" i="5"/>
  <c r="GQ162" i="5"/>
  <c r="GP162" i="5"/>
  <c r="GO162" i="5"/>
  <c r="GN162" i="5"/>
  <c r="GM162" i="5"/>
  <c r="GL162" i="5"/>
  <c r="GK162" i="5"/>
  <c r="GJ162" i="5"/>
  <c r="GI162" i="5"/>
  <c r="GH162" i="5"/>
  <c r="GG162" i="5"/>
  <c r="GF162" i="5"/>
  <c r="GE162" i="5"/>
  <c r="GD162" i="5"/>
  <c r="GC162" i="5"/>
  <c r="GV161" i="5"/>
  <c r="GU161" i="5"/>
  <c r="GT161" i="5"/>
  <c r="GS161" i="5"/>
  <c r="GR161" i="5"/>
  <c r="GQ161" i="5"/>
  <c r="GP161" i="5"/>
  <c r="GO161" i="5"/>
  <c r="GN161" i="5"/>
  <c r="GM161" i="5"/>
  <c r="GL161" i="5"/>
  <c r="GK161" i="5"/>
  <c r="GJ161" i="5"/>
  <c r="GI161" i="5"/>
  <c r="GH161" i="5"/>
  <c r="GG161" i="5"/>
  <c r="GF161" i="5"/>
  <c r="GE161" i="5"/>
  <c r="GD161" i="5"/>
  <c r="GC161" i="5"/>
  <c r="GV160" i="5"/>
  <c r="GU160" i="5"/>
  <c r="GT160" i="5"/>
  <c r="GS160" i="5"/>
  <c r="GR160" i="5"/>
  <c r="GQ160" i="5"/>
  <c r="GP160" i="5"/>
  <c r="GO160" i="5"/>
  <c r="GN160" i="5"/>
  <c r="GM160" i="5"/>
  <c r="GL160" i="5"/>
  <c r="GK160" i="5"/>
  <c r="GJ160" i="5"/>
  <c r="GI160" i="5"/>
  <c r="GH160" i="5"/>
  <c r="GG160" i="5"/>
  <c r="GF160" i="5"/>
  <c r="GE160" i="5"/>
  <c r="GD160" i="5"/>
  <c r="GC160" i="5"/>
  <c r="GV159" i="5"/>
  <c r="GU159" i="5"/>
  <c r="GT159" i="5"/>
  <c r="GS159" i="5"/>
  <c r="GR159" i="5"/>
  <c r="GQ159" i="5"/>
  <c r="GP159" i="5"/>
  <c r="GO159" i="5"/>
  <c r="GN159" i="5"/>
  <c r="GM159" i="5"/>
  <c r="GL159" i="5"/>
  <c r="GK159" i="5"/>
  <c r="GJ159" i="5"/>
  <c r="GI159" i="5"/>
  <c r="GH159" i="5"/>
  <c r="GG159" i="5"/>
  <c r="GF159" i="5"/>
  <c r="GE159" i="5"/>
  <c r="GD159" i="5"/>
  <c r="GC159" i="5"/>
  <c r="GV158" i="5"/>
  <c r="GU158" i="5"/>
  <c r="GT158" i="5"/>
  <c r="GS158" i="5"/>
  <c r="GR158" i="5"/>
  <c r="GQ158" i="5"/>
  <c r="GP158" i="5"/>
  <c r="GO158" i="5"/>
  <c r="GN158" i="5"/>
  <c r="GM158" i="5"/>
  <c r="GL158" i="5"/>
  <c r="GK158" i="5"/>
  <c r="GJ158" i="5"/>
  <c r="GI158" i="5"/>
  <c r="GH158" i="5"/>
  <c r="GG158" i="5"/>
  <c r="GF158" i="5"/>
  <c r="GE158" i="5"/>
  <c r="GD158" i="5"/>
  <c r="GC158" i="5"/>
  <c r="GV157" i="5"/>
  <c r="GU157" i="5"/>
  <c r="GT157" i="5"/>
  <c r="GS157" i="5"/>
  <c r="GR157" i="5"/>
  <c r="GQ157" i="5"/>
  <c r="GP157" i="5"/>
  <c r="GO157" i="5"/>
  <c r="GN157" i="5"/>
  <c r="GM157" i="5"/>
  <c r="GL157" i="5"/>
  <c r="GK157" i="5"/>
  <c r="GJ157" i="5"/>
  <c r="GI157" i="5"/>
  <c r="GH157" i="5"/>
  <c r="GG157" i="5"/>
  <c r="GF157" i="5"/>
  <c r="GE157" i="5"/>
  <c r="GD157" i="5"/>
  <c r="GC157" i="5"/>
  <c r="GV156" i="5"/>
  <c r="GU156" i="5"/>
  <c r="GT156" i="5"/>
  <c r="GS156" i="5"/>
  <c r="GR156" i="5"/>
  <c r="GQ156" i="5"/>
  <c r="GP156" i="5"/>
  <c r="GO156" i="5"/>
  <c r="GN156" i="5"/>
  <c r="GM156" i="5"/>
  <c r="GL156" i="5"/>
  <c r="GK156" i="5"/>
  <c r="GJ156" i="5"/>
  <c r="GI156" i="5"/>
  <c r="GH156" i="5"/>
  <c r="GG156" i="5"/>
  <c r="GF156" i="5"/>
  <c r="GE156" i="5"/>
  <c r="GD156" i="5"/>
  <c r="GC156" i="5"/>
  <c r="GV155" i="5"/>
  <c r="GU155" i="5"/>
  <c r="GT155" i="5"/>
  <c r="GS155" i="5"/>
  <c r="GR155" i="5"/>
  <c r="GQ155" i="5"/>
  <c r="GP155" i="5"/>
  <c r="GO155" i="5"/>
  <c r="GN155" i="5"/>
  <c r="GM155" i="5"/>
  <c r="GL155" i="5"/>
  <c r="GK155" i="5"/>
  <c r="GJ155" i="5"/>
  <c r="GI155" i="5"/>
  <c r="GH155" i="5"/>
  <c r="GG155" i="5"/>
  <c r="GF155" i="5"/>
  <c r="GE155" i="5"/>
  <c r="GD155" i="5"/>
  <c r="GC155" i="5"/>
  <c r="GV154" i="5"/>
  <c r="GU154" i="5"/>
  <c r="GT154" i="5"/>
  <c r="GS154" i="5"/>
  <c r="GR154" i="5"/>
  <c r="GQ154" i="5"/>
  <c r="GP154" i="5"/>
  <c r="GO154" i="5"/>
  <c r="GN154" i="5"/>
  <c r="GM154" i="5"/>
  <c r="GL154" i="5"/>
  <c r="GK154" i="5"/>
  <c r="GJ154" i="5"/>
  <c r="GI154" i="5"/>
  <c r="GH154" i="5"/>
  <c r="GG154" i="5"/>
  <c r="GF154" i="5"/>
  <c r="GE154" i="5"/>
  <c r="GD154" i="5"/>
  <c r="GC154" i="5"/>
  <c r="GV153" i="5"/>
  <c r="GU153" i="5"/>
  <c r="GT153" i="5"/>
  <c r="GS153" i="5"/>
  <c r="GR153" i="5"/>
  <c r="GQ153" i="5"/>
  <c r="GP153" i="5"/>
  <c r="GO153" i="5"/>
  <c r="GN153" i="5"/>
  <c r="GM153" i="5"/>
  <c r="GL153" i="5"/>
  <c r="GK153" i="5"/>
  <c r="GJ153" i="5"/>
  <c r="GI153" i="5"/>
  <c r="GH153" i="5"/>
  <c r="GG153" i="5"/>
  <c r="GF153" i="5"/>
  <c r="GE153" i="5"/>
  <c r="GD153" i="5"/>
  <c r="GC153" i="5"/>
  <c r="GV152" i="5"/>
  <c r="GU152" i="5"/>
  <c r="GT152" i="5"/>
  <c r="GS152" i="5"/>
  <c r="GR152" i="5"/>
  <c r="GQ152" i="5"/>
  <c r="GP152" i="5"/>
  <c r="GO152" i="5"/>
  <c r="GN152" i="5"/>
  <c r="GM152" i="5"/>
  <c r="GL152" i="5"/>
  <c r="GK152" i="5"/>
  <c r="GJ152" i="5"/>
  <c r="GI152" i="5"/>
  <c r="GH152" i="5"/>
  <c r="GG152" i="5"/>
  <c r="GF152" i="5"/>
  <c r="GE152" i="5"/>
  <c r="GD152" i="5"/>
  <c r="GC152" i="5"/>
  <c r="GV151" i="5"/>
  <c r="GU151" i="5"/>
  <c r="GT151" i="5"/>
  <c r="GS151" i="5"/>
  <c r="GR151" i="5"/>
  <c r="GQ151" i="5"/>
  <c r="GP151" i="5"/>
  <c r="GO151" i="5"/>
  <c r="GN151" i="5"/>
  <c r="GM151" i="5"/>
  <c r="GL151" i="5"/>
  <c r="GK151" i="5"/>
  <c r="GJ151" i="5"/>
  <c r="GI151" i="5"/>
  <c r="GH151" i="5"/>
  <c r="GG151" i="5"/>
  <c r="GF151" i="5"/>
  <c r="GE151" i="5"/>
  <c r="GD151" i="5"/>
  <c r="GC151" i="5"/>
  <c r="GV150" i="5"/>
  <c r="GU150" i="5"/>
  <c r="GT150" i="5"/>
  <c r="GS150" i="5"/>
  <c r="GR150" i="5"/>
  <c r="GQ150" i="5"/>
  <c r="GP150" i="5"/>
  <c r="GO150" i="5"/>
  <c r="GN150" i="5"/>
  <c r="GM150" i="5"/>
  <c r="GL150" i="5"/>
  <c r="GK150" i="5"/>
  <c r="GJ150" i="5"/>
  <c r="GI150" i="5"/>
  <c r="GH150" i="5"/>
  <c r="GG150" i="5"/>
  <c r="GF150" i="5"/>
  <c r="GE150" i="5"/>
  <c r="GD150" i="5"/>
  <c r="GC150" i="5"/>
  <c r="GV149" i="5"/>
  <c r="GU149" i="5"/>
  <c r="GT149" i="5"/>
  <c r="GS149" i="5"/>
  <c r="GR149" i="5"/>
  <c r="GQ149" i="5"/>
  <c r="GP149" i="5"/>
  <c r="GO149" i="5"/>
  <c r="GN149" i="5"/>
  <c r="GM149" i="5"/>
  <c r="GL149" i="5"/>
  <c r="GK149" i="5"/>
  <c r="GJ149" i="5"/>
  <c r="GI149" i="5"/>
  <c r="GH149" i="5"/>
  <c r="GG149" i="5"/>
  <c r="GF149" i="5"/>
  <c r="GE149" i="5"/>
  <c r="GD149" i="5"/>
  <c r="GC149" i="5"/>
  <c r="GV148" i="5"/>
  <c r="GU148" i="5"/>
  <c r="GT148" i="5"/>
  <c r="GS148" i="5"/>
  <c r="GR148" i="5"/>
  <c r="GQ148" i="5"/>
  <c r="GP148" i="5"/>
  <c r="GO148" i="5"/>
  <c r="GN148" i="5"/>
  <c r="GM148" i="5"/>
  <c r="GL148" i="5"/>
  <c r="GK148" i="5"/>
  <c r="GJ148" i="5"/>
  <c r="GI148" i="5"/>
  <c r="GH148" i="5"/>
  <c r="GG148" i="5"/>
  <c r="GF148" i="5"/>
  <c r="GE148" i="5"/>
  <c r="GD148" i="5"/>
  <c r="GC148" i="5"/>
  <c r="GV147" i="5"/>
  <c r="GU147" i="5"/>
  <c r="GT147" i="5"/>
  <c r="GS147" i="5"/>
  <c r="GR147" i="5"/>
  <c r="GQ147" i="5"/>
  <c r="GP147" i="5"/>
  <c r="GO147" i="5"/>
  <c r="GN147" i="5"/>
  <c r="GM147" i="5"/>
  <c r="GL147" i="5"/>
  <c r="GK147" i="5"/>
  <c r="GJ147" i="5"/>
  <c r="GI147" i="5"/>
  <c r="GH147" i="5"/>
  <c r="GG147" i="5"/>
  <c r="GF147" i="5"/>
  <c r="GE147" i="5"/>
  <c r="GD147" i="5"/>
  <c r="GC147" i="5"/>
  <c r="GV146" i="5"/>
  <c r="GU146" i="5"/>
  <c r="GT146" i="5"/>
  <c r="GS146" i="5"/>
  <c r="GR146" i="5"/>
  <c r="GQ146" i="5"/>
  <c r="GP146" i="5"/>
  <c r="GO146" i="5"/>
  <c r="GN146" i="5"/>
  <c r="GM146" i="5"/>
  <c r="GL146" i="5"/>
  <c r="GK146" i="5"/>
  <c r="GJ146" i="5"/>
  <c r="GI146" i="5"/>
  <c r="GH146" i="5"/>
  <c r="GG146" i="5"/>
  <c r="GF146" i="5"/>
  <c r="GE146" i="5"/>
  <c r="GD146" i="5"/>
  <c r="GC146" i="5"/>
  <c r="GV145" i="5"/>
  <c r="GU145" i="5"/>
  <c r="GT145" i="5"/>
  <c r="GS145" i="5"/>
  <c r="GR145" i="5"/>
  <c r="GQ145" i="5"/>
  <c r="GP145" i="5"/>
  <c r="GO145" i="5"/>
  <c r="GN145" i="5"/>
  <c r="GM145" i="5"/>
  <c r="GL145" i="5"/>
  <c r="GK145" i="5"/>
  <c r="GJ145" i="5"/>
  <c r="GI145" i="5"/>
  <c r="GH145" i="5"/>
  <c r="GG145" i="5"/>
  <c r="GF145" i="5"/>
  <c r="GE145" i="5"/>
  <c r="GD145" i="5"/>
  <c r="GC145" i="5"/>
  <c r="GV144" i="5"/>
  <c r="GU144" i="5"/>
  <c r="GT144" i="5"/>
  <c r="GS144" i="5"/>
  <c r="GR144" i="5"/>
  <c r="GQ144" i="5"/>
  <c r="GP144" i="5"/>
  <c r="GO144" i="5"/>
  <c r="GN144" i="5"/>
  <c r="GM144" i="5"/>
  <c r="GL144" i="5"/>
  <c r="GK144" i="5"/>
  <c r="GJ144" i="5"/>
  <c r="GI144" i="5"/>
  <c r="GH144" i="5"/>
  <c r="GG144" i="5"/>
  <c r="GF144" i="5"/>
  <c r="GE144" i="5"/>
  <c r="GD144" i="5"/>
  <c r="GC144" i="5"/>
  <c r="GV143" i="5"/>
  <c r="GU143" i="5"/>
  <c r="GT143" i="5"/>
  <c r="GS143" i="5"/>
  <c r="GR143" i="5"/>
  <c r="GQ143" i="5"/>
  <c r="GP143" i="5"/>
  <c r="GO143" i="5"/>
  <c r="GN143" i="5"/>
  <c r="GM143" i="5"/>
  <c r="GL143" i="5"/>
  <c r="GK143" i="5"/>
  <c r="GJ143" i="5"/>
  <c r="GI143" i="5"/>
  <c r="GH143" i="5"/>
  <c r="GG143" i="5"/>
  <c r="GF143" i="5"/>
  <c r="GE143" i="5"/>
  <c r="GD143" i="5"/>
  <c r="GC143" i="5"/>
  <c r="GV142" i="5"/>
  <c r="GU142" i="5"/>
  <c r="GT142" i="5"/>
  <c r="GS142" i="5"/>
  <c r="GR142" i="5"/>
  <c r="GQ142" i="5"/>
  <c r="GP142" i="5"/>
  <c r="GO142" i="5"/>
  <c r="GN142" i="5"/>
  <c r="GM142" i="5"/>
  <c r="GL142" i="5"/>
  <c r="GK142" i="5"/>
  <c r="GJ142" i="5"/>
  <c r="GI142" i="5"/>
  <c r="GH142" i="5"/>
  <c r="GG142" i="5"/>
  <c r="GF142" i="5"/>
  <c r="GE142" i="5"/>
  <c r="GD142" i="5"/>
  <c r="GC142" i="5"/>
  <c r="GV141" i="5"/>
  <c r="GU141" i="5"/>
  <c r="GT141" i="5"/>
  <c r="GS141" i="5"/>
  <c r="GR141" i="5"/>
  <c r="GQ141" i="5"/>
  <c r="GP141" i="5"/>
  <c r="GO141" i="5"/>
  <c r="GN141" i="5"/>
  <c r="GM141" i="5"/>
  <c r="GL141" i="5"/>
  <c r="GK141" i="5"/>
  <c r="GJ141" i="5"/>
  <c r="GI141" i="5"/>
  <c r="GH141" i="5"/>
  <c r="GG141" i="5"/>
  <c r="GF141" i="5"/>
  <c r="GE141" i="5"/>
  <c r="GD141" i="5"/>
  <c r="GC141" i="5"/>
  <c r="GV140" i="5"/>
  <c r="GU140" i="5"/>
  <c r="GT140" i="5"/>
  <c r="GS140" i="5"/>
  <c r="GR140" i="5"/>
  <c r="GQ140" i="5"/>
  <c r="GP140" i="5"/>
  <c r="GO140" i="5"/>
  <c r="GN140" i="5"/>
  <c r="GM140" i="5"/>
  <c r="GL140" i="5"/>
  <c r="GK140" i="5"/>
  <c r="GJ140" i="5"/>
  <c r="GI140" i="5"/>
  <c r="GH140" i="5"/>
  <c r="GG140" i="5"/>
  <c r="GF140" i="5"/>
  <c r="GE140" i="5"/>
  <c r="GD140" i="5"/>
  <c r="GC140" i="5"/>
  <c r="GV139" i="5"/>
  <c r="GU139" i="5"/>
  <c r="GT139" i="5"/>
  <c r="GS139" i="5"/>
  <c r="GR139" i="5"/>
  <c r="GQ139" i="5"/>
  <c r="GP139" i="5"/>
  <c r="GO139" i="5"/>
  <c r="GN139" i="5"/>
  <c r="GM139" i="5"/>
  <c r="GL139" i="5"/>
  <c r="GK139" i="5"/>
  <c r="GJ139" i="5"/>
  <c r="GI139" i="5"/>
  <c r="GH139" i="5"/>
  <c r="GG139" i="5"/>
  <c r="GF139" i="5"/>
  <c r="GE139" i="5"/>
  <c r="GD139" i="5"/>
  <c r="GC139" i="5"/>
  <c r="GV138" i="5"/>
  <c r="GU138" i="5"/>
  <c r="GT138" i="5"/>
  <c r="GS138" i="5"/>
  <c r="GR138" i="5"/>
  <c r="GQ138" i="5"/>
  <c r="GP138" i="5"/>
  <c r="GO138" i="5"/>
  <c r="GN138" i="5"/>
  <c r="GM138" i="5"/>
  <c r="GL138" i="5"/>
  <c r="GK138" i="5"/>
  <c r="GJ138" i="5"/>
  <c r="GI138" i="5"/>
  <c r="GH138" i="5"/>
  <c r="GG138" i="5"/>
  <c r="GF138" i="5"/>
  <c r="GE138" i="5"/>
  <c r="GD138" i="5"/>
  <c r="GC138" i="5"/>
  <c r="GV137" i="5"/>
  <c r="GU137" i="5"/>
  <c r="GT137" i="5"/>
  <c r="GS137" i="5"/>
  <c r="GR137" i="5"/>
  <c r="GQ137" i="5"/>
  <c r="GP137" i="5"/>
  <c r="GO137" i="5"/>
  <c r="GN137" i="5"/>
  <c r="GM137" i="5"/>
  <c r="GL137" i="5"/>
  <c r="GK137" i="5"/>
  <c r="GJ137" i="5"/>
  <c r="GI137" i="5"/>
  <c r="GH137" i="5"/>
  <c r="GG137" i="5"/>
  <c r="GF137" i="5"/>
  <c r="GE137" i="5"/>
  <c r="GD137" i="5"/>
  <c r="GC137" i="5"/>
  <c r="GV136" i="5"/>
  <c r="GU136" i="5"/>
  <c r="GT136" i="5"/>
  <c r="GS136" i="5"/>
  <c r="GR136" i="5"/>
  <c r="GQ136" i="5"/>
  <c r="GP136" i="5"/>
  <c r="GO136" i="5"/>
  <c r="GN136" i="5"/>
  <c r="GM136" i="5"/>
  <c r="GL136" i="5"/>
  <c r="GK136" i="5"/>
  <c r="GJ136" i="5"/>
  <c r="GI136" i="5"/>
  <c r="GH136" i="5"/>
  <c r="GG136" i="5"/>
  <c r="GF136" i="5"/>
  <c r="GE136" i="5"/>
  <c r="GD136" i="5"/>
  <c r="GC136" i="5"/>
  <c r="GV135" i="5"/>
  <c r="GU135" i="5"/>
  <c r="GT135" i="5"/>
  <c r="GS135" i="5"/>
  <c r="GR135" i="5"/>
  <c r="GQ135" i="5"/>
  <c r="GP135" i="5"/>
  <c r="GO135" i="5"/>
  <c r="GN135" i="5"/>
  <c r="GM135" i="5"/>
  <c r="GL135" i="5"/>
  <c r="GK135" i="5"/>
  <c r="GJ135" i="5"/>
  <c r="GI135" i="5"/>
  <c r="GH135" i="5"/>
  <c r="GG135" i="5"/>
  <c r="GF135" i="5"/>
  <c r="GE135" i="5"/>
  <c r="GD135" i="5"/>
  <c r="GC135" i="5"/>
  <c r="FZ186" i="5"/>
  <c r="FY186" i="5"/>
  <c r="FX186" i="5"/>
  <c r="FW186" i="5"/>
  <c r="FV186" i="5"/>
  <c r="FU186" i="5"/>
  <c r="FT186" i="5"/>
  <c r="FS186" i="5"/>
  <c r="FR186" i="5"/>
  <c r="FQ186" i="5"/>
  <c r="FP186" i="5"/>
  <c r="FO186" i="5"/>
  <c r="FN186" i="5"/>
  <c r="FM186" i="5"/>
  <c r="FL186" i="5"/>
  <c r="FK186" i="5"/>
  <c r="FJ186" i="5"/>
  <c r="FI186" i="5"/>
  <c r="FH186" i="5"/>
  <c r="FG186" i="5"/>
  <c r="FZ185" i="5"/>
  <c r="FY185" i="5"/>
  <c r="FX185" i="5"/>
  <c r="FW185" i="5"/>
  <c r="FV185" i="5"/>
  <c r="FU185" i="5"/>
  <c r="FT185" i="5"/>
  <c r="FS185" i="5"/>
  <c r="FR185" i="5"/>
  <c r="FQ185" i="5"/>
  <c r="FP185" i="5"/>
  <c r="FO185" i="5"/>
  <c r="FN185" i="5"/>
  <c r="FM185" i="5"/>
  <c r="FL185" i="5"/>
  <c r="FK185" i="5"/>
  <c r="FJ185" i="5"/>
  <c r="FI185" i="5"/>
  <c r="FH185" i="5"/>
  <c r="FG185" i="5"/>
  <c r="FZ184" i="5"/>
  <c r="FY184" i="5"/>
  <c r="FX184" i="5"/>
  <c r="FW184" i="5"/>
  <c r="FV184" i="5"/>
  <c r="FU184" i="5"/>
  <c r="FT184" i="5"/>
  <c r="FS184" i="5"/>
  <c r="FR184" i="5"/>
  <c r="FQ184" i="5"/>
  <c r="FP184" i="5"/>
  <c r="FO184" i="5"/>
  <c r="FN184" i="5"/>
  <c r="FM184" i="5"/>
  <c r="FL184" i="5"/>
  <c r="FK184" i="5"/>
  <c r="FJ184" i="5"/>
  <c r="FI184" i="5"/>
  <c r="FH184" i="5"/>
  <c r="FG184" i="5"/>
  <c r="FZ183" i="5"/>
  <c r="FY183" i="5"/>
  <c r="FX183" i="5"/>
  <c r="FW183" i="5"/>
  <c r="FV183" i="5"/>
  <c r="FU183" i="5"/>
  <c r="FT183" i="5"/>
  <c r="FS183" i="5"/>
  <c r="FR183" i="5"/>
  <c r="FQ183" i="5"/>
  <c r="FP183" i="5"/>
  <c r="FO183" i="5"/>
  <c r="FN183" i="5"/>
  <c r="FM183" i="5"/>
  <c r="FL183" i="5"/>
  <c r="FK183" i="5"/>
  <c r="FJ183" i="5"/>
  <c r="FI183" i="5"/>
  <c r="FH183" i="5"/>
  <c r="FG183" i="5"/>
  <c r="FZ182" i="5"/>
  <c r="FY182" i="5"/>
  <c r="FX182" i="5"/>
  <c r="FW182" i="5"/>
  <c r="FV182" i="5"/>
  <c r="FU182" i="5"/>
  <c r="FT182" i="5"/>
  <c r="FS182" i="5"/>
  <c r="FR182" i="5"/>
  <c r="FQ182" i="5"/>
  <c r="FP182" i="5"/>
  <c r="FO182" i="5"/>
  <c r="FN182" i="5"/>
  <c r="FM182" i="5"/>
  <c r="FL182" i="5"/>
  <c r="FK182" i="5"/>
  <c r="FJ182" i="5"/>
  <c r="FI182" i="5"/>
  <c r="FH182" i="5"/>
  <c r="FG182" i="5"/>
  <c r="FZ181" i="5"/>
  <c r="FY181" i="5"/>
  <c r="FX181" i="5"/>
  <c r="FW181" i="5"/>
  <c r="FV181" i="5"/>
  <c r="FU181" i="5"/>
  <c r="FT181" i="5"/>
  <c r="FS181" i="5"/>
  <c r="FR181" i="5"/>
  <c r="FQ181" i="5"/>
  <c r="FP181" i="5"/>
  <c r="FO181" i="5"/>
  <c r="FN181" i="5"/>
  <c r="FM181" i="5"/>
  <c r="FL181" i="5"/>
  <c r="FK181" i="5"/>
  <c r="FJ181" i="5"/>
  <c r="FI181" i="5"/>
  <c r="FH181" i="5"/>
  <c r="FG181" i="5"/>
  <c r="FZ180" i="5"/>
  <c r="FY180" i="5"/>
  <c r="FX180" i="5"/>
  <c r="FW180" i="5"/>
  <c r="FV180" i="5"/>
  <c r="FU180" i="5"/>
  <c r="FT180" i="5"/>
  <c r="FS180" i="5"/>
  <c r="FR180" i="5"/>
  <c r="FQ180" i="5"/>
  <c r="FP180" i="5"/>
  <c r="FO180" i="5"/>
  <c r="FN180" i="5"/>
  <c r="FM180" i="5"/>
  <c r="FL180" i="5"/>
  <c r="FK180" i="5"/>
  <c r="FJ180" i="5"/>
  <c r="FI180" i="5"/>
  <c r="FH180" i="5"/>
  <c r="FG180" i="5"/>
  <c r="FZ179" i="5"/>
  <c r="FY179" i="5"/>
  <c r="FX179" i="5"/>
  <c r="FW179" i="5"/>
  <c r="FV179" i="5"/>
  <c r="FU179" i="5"/>
  <c r="FT179" i="5"/>
  <c r="FS179" i="5"/>
  <c r="FR179" i="5"/>
  <c r="FQ179" i="5"/>
  <c r="FP179" i="5"/>
  <c r="FO179" i="5"/>
  <c r="FN179" i="5"/>
  <c r="FM179" i="5"/>
  <c r="FL179" i="5"/>
  <c r="FK179" i="5"/>
  <c r="FJ179" i="5"/>
  <c r="FI179" i="5"/>
  <c r="FH179" i="5"/>
  <c r="FG179" i="5"/>
  <c r="FZ178" i="5"/>
  <c r="FY178" i="5"/>
  <c r="FX178" i="5"/>
  <c r="FW178" i="5"/>
  <c r="FV178" i="5"/>
  <c r="FU178" i="5"/>
  <c r="FT178" i="5"/>
  <c r="FS178" i="5"/>
  <c r="FR178" i="5"/>
  <c r="FQ178" i="5"/>
  <c r="FP178" i="5"/>
  <c r="FO178" i="5"/>
  <c r="FN178" i="5"/>
  <c r="FM178" i="5"/>
  <c r="FL178" i="5"/>
  <c r="FK178" i="5"/>
  <c r="FJ178" i="5"/>
  <c r="FI178" i="5"/>
  <c r="FH178" i="5"/>
  <c r="FG178" i="5"/>
  <c r="FZ177" i="5"/>
  <c r="FY177" i="5"/>
  <c r="FX177" i="5"/>
  <c r="FW177" i="5"/>
  <c r="FV177" i="5"/>
  <c r="FU177" i="5"/>
  <c r="FT177" i="5"/>
  <c r="FS177" i="5"/>
  <c r="FR177" i="5"/>
  <c r="FQ177" i="5"/>
  <c r="FP177" i="5"/>
  <c r="FO177" i="5"/>
  <c r="FN177" i="5"/>
  <c r="FM177" i="5"/>
  <c r="FL177" i="5"/>
  <c r="FK177" i="5"/>
  <c r="FJ177" i="5"/>
  <c r="FI177" i="5"/>
  <c r="FH177" i="5"/>
  <c r="FG177" i="5"/>
  <c r="FZ176" i="5"/>
  <c r="FY176" i="5"/>
  <c r="FX176" i="5"/>
  <c r="FW176" i="5"/>
  <c r="FV176" i="5"/>
  <c r="FU176" i="5"/>
  <c r="FT176" i="5"/>
  <c r="FS176" i="5"/>
  <c r="FR176" i="5"/>
  <c r="FQ176" i="5"/>
  <c r="FP176" i="5"/>
  <c r="FO176" i="5"/>
  <c r="FN176" i="5"/>
  <c r="FM176" i="5"/>
  <c r="FL176" i="5"/>
  <c r="FK176" i="5"/>
  <c r="FJ176" i="5"/>
  <c r="FI176" i="5"/>
  <c r="FH176" i="5"/>
  <c r="FG176" i="5"/>
  <c r="FZ175" i="5"/>
  <c r="FY175" i="5"/>
  <c r="FX175" i="5"/>
  <c r="FW175" i="5"/>
  <c r="FV175" i="5"/>
  <c r="FU175" i="5"/>
  <c r="FT175" i="5"/>
  <c r="FS175" i="5"/>
  <c r="FR175" i="5"/>
  <c r="FQ175" i="5"/>
  <c r="FP175" i="5"/>
  <c r="FO175" i="5"/>
  <c r="FN175" i="5"/>
  <c r="FM175" i="5"/>
  <c r="FL175" i="5"/>
  <c r="FK175" i="5"/>
  <c r="FJ175" i="5"/>
  <c r="FI175" i="5"/>
  <c r="FH175" i="5"/>
  <c r="FG175" i="5"/>
  <c r="FZ174" i="5"/>
  <c r="FY174" i="5"/>
  <c r="FX174" i="5"/>
  <c r="FW174" i="5"/>
  <c r="FV174" i="5"/>
  <c r="FU174" i="5"/>
  <c r="FT174" i="5"/>
  <c r="FS174" i="5"/>
  <c r="FR174" i="5"/>
  <c r="FQ174" i="5"/>
  <c r="FP174" i="5"/>
  <c r="FO174" i="5"/>
  <c r="FN174" i="5"/>
  <c r="FM174" i="5"/>
  <c r="FL174" i="5"/>
  <c r="FK174" i="5"/>
  <c r="FJ174" i="5"/>
  <c r="FI174" i="5"/>
  <c r="FH174" i="5"/>
  <c r="FG174" i="5"/>
  <c r="FZ173" i="5"/>
  <c r="FY173" i="5"/>
  <c r="FX173" i="5"/>
  <c r="FW173" i="5"/>
  <c r="FV173" i="5"/>
  <c r="FU173" i="5"/>
  <c r="FT173" i="5"/>
  <c r="FS173" i="5"/>
  <c r="FR173" i="5"/>
  <c r="FQ173" i="5"/>
  <c r="FP173" i="5"/>
  <c r="FO173" i="5"/>
  <c r="FN173" i="5"/>
  <c r="FM173" i="5"/>
  <c r="FL173" i="5"/>
  <c r="FK173" i="5"/>
  <c r="FJ173" i="5"/>
  <c r="FI173" i="5"/>
  <c r="FH173" i="5"/>
  <c r="FG173" i="5"/>
  <c r="FZ172" i="5"/>
  <c r="FY172" i="5"/>
  <c r="FX172" i="5"/>
  <c r="FW172" i="5"/>
  <c r="FV172" i="5"/>
  <c r="FU172" i="5"/>
  <c r="FT172" i="5"/>
  <c r="FS172" i="5"/>
  <c r="FR172" i="5"/>
  <c r="FQ172" i="5"/>
  <c r="FP172" i="5"/>
  <c r="FO172" i="5"/>
  <c r="FN172" i="5"/>
  <c r="FM172" i="5"/>
  <c r="FL172" i="5"/>
  <c r="FK172" i="5"/>
  <c r="FJ172" i="5"/>
  <c r="FI172" i="5"/>
  <c r="FH172" i="5"/>
  <c r="FG172" i="5"/>
  <c r="FZ171" i="5"/>
  <c r="FY171" i="5"/>
  <c r="FX171" i="5"/>
  <c r="FW171" i="5"/>
  <c r="FV171" i="5"/>
  <c r="FU171" i="5"/>
  <c r="FT171" i="5"/>
  <c r="FS171" i="5"/>
  <c r="FR171" i="5"/>
  <c r="FQ171" i="5"/>
  <c r="FP171" i="5"/>
  <c r="FO171" i="5"/>
  <c r="FN171" i="5"/>
  <c r="FM171" i="5"/>
  <c r="FL171" i="5"/>
  <c r="FK171" i="5"/>
  <c r="FJ171" i="5"/>
  <c r="FI171" i="5"/>
  <c r="FH171" i="5"/>
  <c r="FG171" i="5"/>
  <c r="FZ170" i="5"/>
  <c r="FY170" i="5"/>
  <c r="FX170" i="5"/>
  <c r="FW170" i="5"/>
  <c r="FV170" i="5"/>
  <c r="FU170" i="5"/>
  <c r="FT170" i="5"/>
  <c r="FS170" i="5"/>
  <c r="FR170" i="5"/>
  <c r="FQ170" i="5"/>
  <c r="FP170" i="5"/>
  <c r="FO170" i="5"/>
  <c r="FN170" i="5"/>
  <c r="FM170" i="5"/>
  <c r="FL170" i="5"/>
  <c r="FK170" i="5"/>
  <c r="FJ170" i="5"/>
  <c r="FI170" i="5"/>
  <c r="FH170" i="5"/>
  <c r="FG170" i="5"/>
  <c r="FZ169" i="5"/>
  <c r="FY169" i="5"/>
  <c r="FX169" i="5"/>
  <c r="FW169" i="5"/>
  <c r="FV169" i="5"/>
  <c r="FU169" i="5"/>
  <c r="FT169" i="5"/>
  <c r="FS169" i="5"/>
  <c r="FR169" i="5"/>
  <c r="FQ169" i="5"/>
  <c r="FP169" i="5"/>
  <c r="FO169" i="5"/>
  <c r="FN169" i="5"/>
  <c r="FM169" i="5"/>
  <c r="FL169" i="5"/>
  <c r="FK169" i="5"/>
  <c r="FJ169" i="5"/>
  <c r="FI169" i="5"/>
  <c r="FH169" i="5"/>
  <c r="FG169" i="5"/>
  <c r="FZ168" i="5"/>
  <c r="FY168" i="5"/>
  <c r="FX168" i="5"/>
  <c r="FW168" i="5"/>
  <c r="FV168" i="5"/>
  <c r="FU168" i="5"/>
  <c r="FT168" i="5"/>
  <c r="FS168" i="5"/>
  <c r="FR168" i="5"/>
  <c r="FQ168" i="5"/>
  <c r="FP168" i="5"/>
  <c r="FO168" i="5"/>
  <c r="FN168" i="5"/>
  <c r="FM168" i="5"/>
  <c r="FL168" i="5"/>
  <c r="FK168" i="5"/>
  <c r="FJ168" i="5"/>
  <c r="FI168" i="5"/>
  <c r="FH168" i="5"/>
  <c r="FG168" i="5"/>
  <c r="FZ167" i="5"/>
  <c r="FY167" i="5"/>
  <c r="FX167" i="5"/>
  <c r="FW167" i="5"/>
  <c r="FV167" i="5"/>
  <c r="FU167" i="5"/>
  <c r="FT167" i="5"/>
  <c r="FS167" i="5"/>
  <c r="FR167" i="5"/>
  <c r="FQ167" i="5"/>
  <c r="FP167" i="5"/>
  <c r="FO167" i="5"/>
  <c r="FN167" i="5"/>
  <c r="FM167" i="5"/>
  <c r="FL167" i="5"/>
  <c r="FK167" i="5"/>
  <c r="FJ167" i="5"/>
  <c r="FI167" i="5"/>
  <c r="FH167" i="5"/>
  <c r="FG167" i="5"/>
  <c r="FZ166" i="5"/>
  <c r="FY166" i="5"/>
  <c r="FX166" i="5"/>
  <c r="FW166" i="5"/>
  <c r="FV166" i="5"/>
  <c r="FU166" i="5"/>
  <c r="FT166" i="5"/>
  <c r="FS166" i="5"/>
  <c r="FR166" i="5"/>
  <c r="FQ166" i="5"/>
  <c r="FP166" i="5"/>
  <c r="FO166" i="5"/>
  <c r="FN166" i="5"/>
  <c r="FM166" i="5"/>
  <c r="FL166" i="5"/>
  <c r="FK166" i="5"/>
  <c r="FJ166" i="5"/>
  <c r="FI166" i="5"/>
  <c r="FH166" i="5"/>
  <c r="FG166" i="5"/>
  <c r="FZ165" i="5"/>
  <c r="FY165" i="5"/>
  <c r="FX165" i="5"/>
  <c r="FW165" i="5"/>
  <c r="FV165" i="5"/>
  <c r="FU165" i="5"/>
  <c r="FT165" i="5"/>
  <c r="FS165" i="5"/>
  <c r="FR165" i="5"/>
  <c r="FQ165" i="5"/>
  <c r="FP165" i="5"/>
  <c r="FO165" i="5"/>
  <c r="FN165" i="5"/>
  <c r="FM165" i="5"/>
  <c r="FL165" i="5"/>
  <c r="FK165" i="5"/>
  <c r="FJ165" i="5"/>
  <c r="FI165" i="5"/>
  <c r="FH165" i="5"/>
  <c r="FG165" i="5"/>
  <c r="FZ164" i="5"/>
  <c r="FY164" i="5"/>
  <c r="FX164" i="5"/>
  <c r="FW164" i="5"/>
  <c r="FV164" i="5"/>
  <c r="FU164" i="5"/>
  <c r="FT164" i="5"/>
  <c r="FS164" i="5"/>
  <c r="FR164" i="5"/>
  <c r="FQ164" i="5"/>
  <c r="FP164" i="5"/>
  <c r="FO164" i="5"/>
  <c r="FN164" i="5"/>
  <c r="FM164" i="5"/>
  <c r="FL164" i="5"/>
  <c r="FK164" i="5"/>
  <c r="FJ164" i="5"/>
  <c r="FI164" i="5"/>
  <c r="FH164" i="5"/>
  <c r="FG164" i="5"/>
  <c r="FZ163" i="5"/>
  <c r="FY163" i="5"/>
  <c r="FX163" i="5"/>
  <c r="FW163" i="5"/>
  <c r="FV163" i="5"/>
  <c r="FU163" i="5"/>
  <c r="FT163" i="5"/>
  <c r="FS163" i="5"/>
  <c r="FR163" i="5"/>
  <c r="FQ163" i="5"/>
  <c r="FP163" i="5"/>
  <c r="FO163" i="5"/>
  <c r="FN163" i="5"/>
  <c r="FM163" i="5"/>
  <c r="FL163" i="5"/>
  <c r="FK163" i="5"/>
  <c r="FJ163" i="5"/>
  <c r="FI163" i="5"/>
  <c r="FH163" i="5"/>
  <c r="FG163" i="5"/>
  <c r="FZ162" i="5"/>
  <c r="FY162" i="5"/>
  <c r="FX162" i="5"/>
  <c r="FW162" i="5"/>
  <c r="FV162" i="5"/>
  <c r="FU162" i="5"/>
  <c r="FT162" i="5"/>
  <c r="FS162" i="5"/>
  <c r="FR162" i="5"/>
  <c r="FQ162" i="5"/>
  <c r="FP162" i="5"/>
  <c r="FO162" i="5"/>
  <c r="FN162" i="5"/>
  <c r="FM162" i="5"/>
  <c r="FL162" i="5"/>
  <c r="FK162" i="5"/>
  <c r="FJ162" i="5"/>
  <c r="FI162" i="5"/>
  <c r="FH162" i="5"/>
  <c r="FG162" i="5"/>
  <c r="FZ161" i="5"/>
  <c r="FY161" i="5"/>
  <c r="FX161" i="5"/>
  <c r="FW161" i="5"/>
  <c r="FV161" i="5"/>
  <c r="FU161" i="5"/>
  <c r="FT161" i="5"/>
  <c r="FS161" i="5"/>
  <c r="FR161" i="5"/>
  <c r="FQ161" i="5"/>
  <c r="FP161" i="5"/>
  <c r="FO161" i="5"/>
  <c r="FN161" i="5"/>
  <c r="FM161" i="5"/>
  <c r="FL161" i="5"/>
  <c r="FK161" i="5"/>
  <c r="FJ161" i="5"/>
  <c r="FI161" i="5"/>
  <c r="FH161" i="5"/>
  <c r="FG161" i="5"/>
  <c r="FZ160" i="5"/>
  <c r="FY160" i="5"/>
  <c r="FX160" i="5"/>
  <c r="FW160" i="5"/>
  <c r="FV160" i="5"/>
  <c r="FU160" i="5"/>
  <c r="FT160" i="5"/>
  <c r="FS160" i="5"/>
  <c r="FR160" i="5"/>
  <c r="FQ160" i="5"/>
  <c r="FP160" i="5"/>
  <c r="FO160" i="5"/>
  <c r="FN160" i="5"/>
  <c r="FM160" i="5"/>
  <c r="FL160" i="5"/>
  <c r="FK160" i="5"/>
  <c r="FJ160" i="5"/>
  <c r="FI160" i="5"/>
  <c r="FH160" i="5"/>
  <c r="FG160" i="5"/>
  <c r="FZ159" i="5"/>
  <c r="FY159" i="5"/>
  <c r="FX159" i="5"/>
  <c r="FW159" i="5"/>
  <c r="FV159" i="5"/>
  <c r="FU159" i="5"/>
  <c r="FT159" i="5"/>
  <c r="FS159" i="5"/>
  <c r="FR159" i="5"/>
  <c r="FQ159" i="5"/>
  <c r="FP159" i="5"/>
  <c r="FO159" i="5"/>
  <c r="FN159" i="5"/>
  <c r="FM159" i="5"/>
  <c r="FL159" i="5"/>
  <c r="FK159" i="5"/>
  <c r="FJ159" i="5"/>
  <c r="FI159" i="5"/>
  <c r="FH159" i="5"/>
  <c r="FG159" i="5"/>
  <c r="FZ158" i="5"/>
  <c r="FY158" i="5"/>
  <c r="FX158" i="5"/>
  <c r="FW158" i="5"/>
  <c r="FV158" i="5"/>
  <c r="FU158" i="5"/>
  <c r="FT158" i="5"/>
  <c r="FS158" i="5"/>
  <c r="FR158" i="5"/>
  <c r="FQ158" i="5"/>
  <c r="FP158" i="5"/>
  <c r="FO158" i="5"/>
  <c r="FN158" i="5"/>
  <c r="FM158" i="5"/>
  <c r="FL158" i="5"/>
  <c r="FK158" i="5"/>
  <c r="FJ158" i="5"/>
  <c r="FI158" i="5"/>
  <c r="FH158" i="5"/>
  <c r="FG158" i="5"/>
  <c r="FZ157" i="5"/>
  <c r="FY157" i="5"/>
  <c r="FX157" i="5"/>
  <c r="FW157" i="5"/>
  <c r="FV157" i="5"/>
  <c r="FU157" i="5"/>
  <c r="FT157" i="5"/>
  <c r="FS157" i="5"/>
  <c r="FR157" i="5"/>
  <c r="FQ157" i="5"/>
  <c r="FP157" i="5"/>
  <c r="FO157" i="5"/>
  <c r="FN157" i="5"/>
  <c r="FM157" i="5"/>
  <c r="FL157" i="5"/>
  <c r="FK157" i="5"/>
  <c r="FJ157" i="5"/>
  <c r="FI157" i="5"/>
  <c r="FH157" i="5"/>
  <c r="FG157" i="5"/>
  <c r="FZ156" i="5"/>
  <c r="FY156" i="5"/>
  <c r="FX156" i="5"/>
  <c r="FW156" i="5"/>
  <c r="FV156" i="5"/>
  <c r="FU156" i="5"/>
  <c r="FT156" i="5"/>
  <c r="FS156" i="5"/>
  <c r="FR156" i="5"/>
  <c r="FQ156" i="5"/>
  <c r="FP156" i="5"/>
  <c r="FO156" i="5"/>
  <c r="FN156" i="5"/>
  <c r="FM156" i="5"/>
  <c r="FL156" i="5"/>
  <c r="FK156" i="5"/>
  <c r="FJ156" i="5"/>
  <c r="FI156" i="5"/>
  <c r="FH156" i="5"/>
  <c r="FG156" i="5"/>
  <c r="FZ155" i="5"/>
  <c r="FY155" i="5"/>
  <c r="FX155" i="5"/>
  <c r="FW155" i="5"/>
  <c r="FV155" i="5"/>
  <c r="FU155" i="5"/>
  <c r="FT155" i="5"/>
  <c r="FS155" i="5"/>
  <c r="FR155" i="5"/>
  <c r="FQ155" i="5"/>
  <c r="FP155" i="5"/>
  <c r="FO155" i="5"/>
  <c r="FN155" i="5"/>
  <c r="FM155" i="5"/>
  <c r="FL155" i="5"/>
  <c r="FK155" i="5"/>
  <c r="FJ155" i="5"/>
  <c r="FI155" i="5"/>
  <c r="FH155" i="5"/>
  <c r="FG155" i="5"/>
  <c r="FZ154" i="5"/>
  <c r="FY154" i="5"/>
  <c r="FX154" i="5"/>
  <c r="FW154" i="5"/>
  <c r="FV154" i="5"/>
  <c r="FU154" i="5"/>
  <c r="FT154" i="5"/>
  <c r="FS154" i="5"/>
  <c r="FR154" i="5"/>
  <c r="FQ154" i="5"/>
  <c r="FP154" i="5"/>
  <c r="FO154" i="5"/>
  <c r="FN154" i="5"/>
  <c r="FM154" i="5"/>
  <c r="FL154" i="5"/>
  <c r="FK154" i="5"/>
  <c r="FJ154" i="5"/>
  <c r="FI154" i="5"/>
  <c r="FH154" i="5"/>
  <c r="FG154" i="5"/>
  <c r="FZ153" i="5"/>
  <c r="FY153" i="5"/>
  <c r="FX153" i="5"/>
  <c r="FW153" i="5"/>
  <c r="FV153" i="5"/>
  <c r="FU153" i="5"/>
  <c r="FT153" i="5"/>
  <c r="FS153" i="5"/>
  <c r="FR153" i="5"/>
  <c r="FQ153" i="5"/>
  <c r="FP153" i="5"/>
  <c r="FO153" i="5"/>
  <c r="FN153" i="5"/>
  <c r="FM153" i="5"/>
  <c r="FL153" i="5"/>
  <c r="FK153" i="5"/>
  <c r="FJ153" i="5"/>
  <c r="FI153" i="5"/>
  <c r="FH153" i="5"/>
  <c r="FG153" i="5"/>
  <c r="FZ152" i="5"/>
  <c r="FY152" i="5"/>
  <c r="FX152" i="5"/>
  <c r="FW152" i="5"/>
  <c r="FV152" i="5"/>
  <c r="FU152" i="5"/>
  <c r="FT152" i="5"/>
  <c r="FS152" i="5"/>
  <c r="FR152" i="5"/>
  <c r="FQ152" i="5"/>
  <c r="FP152" i="5"/>
  <c r="FO152" i="5"/>
  <c r="FN152" i="5"/>
  <c r="FM152" i="5"/>
  <c r="FL152" i="5"/>
  <c r="FK152" i="5"/>
  <c r="FJ152" i="5"/>
  <c r="FI152" i="5"/>
  <c r="FH152" i="5"/>
  <c r="FG152" i="5"/>
  <c r="FZ151" i="5"/>
  <c r="FY151" i="5"/>
  <c r="FX151" i="5"/>
  <c r="FW151" i="5"/>
  <c r="FV151" i="5"/>
  <c r="FU151" i="5"/>
  <c r="FT151" i="5"/>
  <c r="FS151" i="5"/>
  <c r="FR151" i="5"/>
  <c r="FQ151" i="5"/>
  <c r="FP151" i="5"/>
  <c r="FO151" i="5"/>
  <c r="FN151" i="5"/>
  <c r="FM151" i="5"/>
  <c r="FL151" i="5"/>
  <c r="FK151" i="5"/>
  <c r="FJ151" i="5"/>
  <c r="FI151" i="5"/>
  <c r="FH151" i="5"/>
  <c r="FG151" i="5"/>
  <c r="FZ150" i="5"/>
  <c r="FY150" i="5"/>
  <c r="FX150" i="5"/>
  <c r="FW150" i="5"/>
  <c r="FV150" i="5"/>
  <c r="FU150" i="5"/>
  <c r="FT150" i="5"/>
  <c r="FS150" i="5"/>
  <c r="FR150" i="5"/>
  <c r="FQ150" i="5"/>
  <c r="FP150" i="5"/>
  <c r="FO150" i="5"/>
  <c r="FN150" i="5"/>
  <c r="FM150" i="5"/>
  <c r="FL150" i="5"/>
  <c r="FK150" i="5"/>
  <c r="FJ150" i="5"/>
  <c r="FI150" i="5"/>
  <c r="FH150" i="5"/>
  <c r="FG150" i="5"/>
  <c r="FZ149" i="5"/>
  <c r="FY149" i="5"/>
  <c r="FX149" i="5"/>
  <c r="FW149" i="5"/>
  <c r="FV149" i="5"/>
  <c r="FU149" i="5"/>
  <c r="FT149" i="5"/>
  <c r="FS149" i="5"/>
  <c r="FR149" i="5"/>
  <c r="FQ149" i="5"/>
  <c r="FP149" i="5"/>
  <c r="FO149" i="5"/>
  <c r="FN149" i="5"/>
  <c r="FM149" i="5"/>
  <c r="FL149" i="5"/>
  <c r="FK149" i="5"/>
  <c r="FJ149" i="5"/>
  <c r="FI149" i="5"/>
  <c r="FH149" i="5"/>
  <c r="FG149" i="5"/>
  <c r="FZ148" i="5"/>
  <c r="FY148" i="5"/>
  <c r="FX148" i="5"/>
  <c r="FW148" i="5"/>
  <c r="FV148" i="5"/>
  <c r="FU148" i="5"/>
  <c r="FT148" i="5"/>
  <c r="FS148" i="5"/>
  <c r="FR148" i="5"/>
  <c r="FQ148" i="5"/>
  <c r="FP148" i="5"/>
  <c r="FO148" i="5"/>
  <c r="FN148" i="5"/>
  <c r="FM148" i="5"/>
  <c r="FL148" i="5"/>
  <c r="FK148" i="5"/>
  <c r="FJ148" i="5"/>
  <c r="FI148" i="5"/>
  <c r="FH148" i="5"/>
  <c r="FG148" i="5"/>
  <c r="FZ147" i="5"/>
  <c r="FY147" i="5"/>
  <c r="FX147" i="5"/>
  <c r="FW147" i="5"/>
  <c r="FV147" i="5"/>
  <c r="FU147" i="5"/>
  <c r="FT147" i="5"/>
  <c r="FS147" i="5"/>
  <c r="FR147" i="5"/>
  <c r="FQ147" i="5"/>
  <c r="FP147" i="5"/>
  <c r="FO147" i="5"/>
  <c r="FN147" i="5"/>
  <c r="FM147" i="5"/>
  <c r="FL147" i="5"/>
  <c r="FK147" i="5"/>
  <c r="FJ147" i="5"/>
  <c r="FI147" i="5"/>
  <c r="FH147" i="5"/>
  <c r="FG147" i="5"/>
  <c r="FZ146" i="5"/>
  <c r="FY146" i="5"/>
  <c r="FX146" i="5"/>
  <c r="FW146" i="5"/>
  <c r="FV146" i="5"/>
  <c r="FU146" i="5"/>
  <c r="FT146" i="5"/>
  <c r="FS146" i="5"/>
  <c r="FR146" i="5"/>
  <c r="FQ146" i="5"/>
  <c r="FP146" i="5"/>
  <c r="FO146" i="5"/>
  <c r="FN146" i="5"/>
  <c r="FM146" i="5"/>
  <c r="FL146" i="5"/>
  <c r="FK146" i="5"/>
  <c r="FJ146" i="5"/>
  <c r="FI146" i="5"/>
  <c r="FH146" i="5"/>
  <c r="FG146" i="5"/>
  <c r="FZ145" i="5"/>
  <c r="FY145" i="5"/>
  <c r="FX145" i="5"/>
  <c r="FW145" i="5"/>
  <c r="FV145" i="5"/>
  <c r="FU145" i="5"/>
  <c r="FT145" i="5"/>
  <c r="FS145" i="5"/>
  <c r="FR145" i="5"/>
  <c r="FQ145" i="5"/>
  <c r="FP145" i="5"/>
  <c r="FO145" i="5"/>
  <c r="FN145" i="5"/>
  <c r="FM145" i="5"/>
  <c r="FL145" i="5"/>
  <c r="FK145" i="5"/>
  <c r="FJ145" i="5"/>
  <c r="FI145" i="5"/>
  <c r="FH145" i="5"/>
  <c r="FG145" i="5"/>
  <c r="FZ144" i="5"/>
  <c r="FY144" i="5"/>
  <c r="FX144" i="5"/>
  <c r="FW144" i="5"/>
  <c r="FV144" i="5"/>
  <c r="FU144" i="5"/>
  <c r="FT144" i="5"/>
  <c r="FS144" i="5"/>
  <c r="FR144" i="5"/>
  <c r="FQ144" i="5"/>
  <c r="FP144" i="5"/>
  <c r="FO144" i="5"/>
  <c r="FN144" i="5"/>
  <c r="FM144" i="5"/>
  <c r="FL144" i="5"/>
  <c r="FK144" i="5"/>
  <c r="FJ144" i="5"/>
  <c r="FI144" i="5"/>
  <c r="FH144" i="5"/>
  <c r="FG144" i="5"/>
  <c r="FZ143" i="5"/>
  <c r="FY143" i="5"/>
  <c r="FX143" i="5"/>
  <c r="FW143" i="5"/>
  <c r="FV143" i="5"/>
  <c r="FU143" i="5"/>
  <c r="FT143" i="5"/>
  <c r="FS143" i="5"/>
  <c r="FR143" i="5"/>
  <c r="FQ143" i="5"/>
  <c r="FP143" i="5"/>
  <c r="FO143" i="5"/>
  <c r="FN143" i="5"/>
  <c r="FM143" i="5"/>
  <c r="FL143" i="5"/>
  <c r="FK143" i="5"/>
  <c r="FJ143" i="5"/>
  <c r="FI143" i="5"/>
  <c r="FH143" i="5"/>
  <c r="FG143" i="5"/>
  <c r="FZ142" i="5"/>
  <c r="FY142" i="5"/>
  <c r="FX142" i="5"/>
  <c r="FW142" i="5"/>
  <c r="FV142" i="5"/>
  <c r="FU142" i="5"/>
  <c r="FT142" i="5"/>
  <c r="FS142" i="5"/>
  <c r="FR142" i="5"/>
  <c r="FQ142" i="5"/>
  <c r="FP142" i="5"/>
  <c r="FO142" i="5"/>
  <c r="FN142" i="5"/>
  <c r="FM142" i="5"/>
  <c r="FL142" i="5"/>
  <c r="FK142" i="5"/>
  <c r="FJ142" i="5"/>
  <c r="FI142" i="5"/>
  <c r="FH142" i="5"/>
  <c r="FG142" i="5"/>
  <c r="FZ141" i="5"/>
  <c r="FY141" i="5"/>
  <c r="FX141" i="5"/>
  <c r="FW141" i="5"/>
  <c r="FV141" i="5"/>
  <c r="FU141" i="5"/>
  <c r="FT141" i="5"/>
  <c r="FS141" i="5"/>
  <c r="FR141" i="5"/>
  <c r="FQ141" i="5"/>
  <c r="FP141" i="5"/>
  <c r="FO141" i="5"/>
  <c r="FN141" i="5"/>
  <c r="FM141" i="5"/>
  <c r="FL141" i="5"/>
  <c r="FK141" i="5"/>
  <c r="FJ141" i="5"/>
  <c r="FI141" i="5"/>
  <c r="FH141" i="5"/>
  <c r="FG141" i="5"/>
  <c r="FZ140" i="5"/>
  <c r="FY140" i="5"/>
  <c r="FX140" i="5"/>
  <c r="FW140" i="5"/>
  <c r="FV140" i="5"/>
  <c r="FU140" i="5"/>
  <c r="FT140" i="5"/>
  <c r="FS140" i="5"/>
  <c r="FR140" i="5"/>
  <c r="FQ140" i="5"/>
  <c r="FP140" i="5"/>
  <c r="FO140" i="5"/>
  <c r="FN140" i="5"/>
  <c r="FM140" i="5"/>
  <c r="FL140" i="5"/>
  <c r="FK140" i="5"/>
  <c r="FJ140" i="5"/>
  <c r="FI140" i="5"/>
  <c r="FH140" i="5"/>
  <c r="FG140" i="5"/>
  <c r="FZ139" i="5"/>
  <c r="FY139" i="5"/>
  <c r="FX139" i="5"/>
  <c r="FW139" i="5"/>
  <c r="FV139" i="5"/>
  <c r="FU139" i="5"/>
  <c r="FT139" i="5"/>
  <c r="FS139" i="5"/>
  <c r="FR139" i="5"/>
  <c r="FQ139" i="5"/>
  <c r="FP139" i="5"/>
  <c r="FO139" i="5"/>
  <c r="FN139" i="5"/>
  <c r="FM139" i="5"/>
  <c r="FL139" i="5"/>
  <c r="FK139" i="5"/>
  <c r="FJ139" i="5"/>
  <c r="FI139" i="5"/>
  <c r="FH139" i="5"/>
  <c r="FG139" i="5"/>
  <c r="FZ138" i="5"/>
  <c r="FY138" i="5"/>
  <c r="FX138" i="5"/>
  <c r="FW138" i="5"/>
  <c r="FV138" i="5"/>
  <c r="FU138" i="5"/>
  <c r="FT138" i="5"/>
  <c r="FS138" i="5"/>
  <c r="FR138" i="5"/>
  <c r="FQ138" i="5"/>
  <c r="FP138" i="5"/>
  <c r="FO138" i="5"/>
  <c r="FN138" i="5"/>
  <c r="FM138" i="5"/>
  <c r="FL138" i="5"/>
  <c r="FK138" i="5"/>
  <c r="FJ138" i="5"/>
  <c r="FI138" i="5"/>
  <c r="FH138" i="5"/>
  <c r="FG138" i="5"/>
  <c r="FZ137" i="5"/>
  <c r="FY137" i="5"/>
  <c r="FX137" i="5"/>
  <c r="FW137" i="5"/>
  <c r="FV137" i="5"/>
  <c r="FU137" i="5"/>
  <c r="FT137" i="5"/>
  <c r="FS137" i="5"/>
  <c r="FR137" i="5"/>
  <c r="FQ137" i="5"/>
  <c r="FP137" i="5"/>
  <c r="FO137" i="5"/>
  <c r="FN137" i="5"/>
  <c r="FM137" i="5"/>
  <c r="FL137" i="5"/>
  <c r="FK137" i="5"/>
  <c r="FJ137" i="5"/>
  <c r="FI137" i="5"/>
  <c r="FH137" i="5"/>
  <c r="FG137" i="5"/>
  <c r="FZ136" i="5"/>
  <c r="FY136" i="5"/>
  <c r="FX136" i="5"/>
  <c r="FW136" i="5"/>
  <c r="FV136" i="5"/>
  <c r="FU136" i="5"/>
  <c r="FT136" i="5"/>
  <c r="FS136" i="5"/>
  <c r="FR136" i="5"/>
  <c r="FQ136" i="5"/>
  <c r="FP136" i="5"/>
  <c r="FO136" i="5"/>
  <c r="FN136" i="5"/>
  <c r="FM136" i="5"/>
  <c r="FL136" i="5"/>
  <c r="FK136" i="5"/>
  <c r="FJ136" i="5"/>
  <c r="FI136" i="5"/>
  <c r="FH136" i="5"/>
  <c r="FG136" i="5"/>
  <c r="FZ135" i="5"/>
  <c r="FY135" i="5"/>
  <c r="FX135" i="5"/>
  <c r="FW135" i="5"/>
  <c r="FV135" i="5"/>
  <c r="FU135" i="5"/>
  <c r="FT135" i="5"/>
  <c r="FS135" i="5"/>
  <c r="FR135" i="5"/>
  <c r="FQ135" i="5"/>
  <c r="FP135" i="5"/>
  <c r="FO135" i="5"/>
  <c r="FN135" i="5"/>
  <c r="FM135" i="5"/>
  <c r="FL135" i="5"/>
  <c r="FK135" i="5"/>
  <c r="FJ135" i="5"/>
  <c r="FI135" i="5"/>
  <c r="FH135" i="5"/>
  <c r="FG135" i="5"/>
  <c r="FG134" i="5"/>
  <c r="GC134" i="5" l="1"/>
  <c r="JS34" i="5"/>
  <c r="JR134" i="5"/>
  <c r="IW34" i="5"/>
  <c r="IV134" i="5"/>
  <c r="HY134" i="5"/>
  <c r="HZ34" i="5"/>
  <c r="HC134" i="5"/>
  <c r="FH134" i="5"/>
  <c r="FI34" i="5"/>
  <c r="GE34" i="5"/>
  <c r="GD134" i="5"/>
  <c r="Y263" i="8"/>
  <c r="X263" i="8"/>
  <c r="W263" i="8"/>
  <c r="V263" i="8"/>
  <c r="U263" i="8"/>
  <c r="T263" i="8"/>
  <c r="S263" i="8"/>
  <c r="R263" i="8"/>
  <c r="Q263" i="8"/>
  <c r="P263" i="8"/>
  <c r="O263" i="8"/>
  <c r="N263" i="8"/>
  <c r="M263" i="8"/>
  <c r="L263" i="8"/>
  <c r="G263" i="8"/>
  <c r="Y262" i="8"/>
  <c r="X262" i="8"/>
  <c r="W262" i="8"/>
  <c r="V262" i="8"/>
  <c r="U262" i="8"/>
  <c r="T262" i="8"/>
  <c r="S262" i="8"/>
  <c r="R262" i="8"/>
  <c r="Q262" i="8"/>
  <c r="P262" i="8"/>
  <c r="O262" i="8"/>
  <c r="N262" i="8"/>
  <c r="L262" i="8"/>
  <c r="M262" i="8" s="1"/>
  <c r="G262" i="8"/>
  <c r="K262" i="8" s="1"/>
  <c r="Y261" i="8"/>
  <c r="X261" i="8"/>
  <c r="W261" i="8"/>
  <c r="V261" i="8"/>
  <c r="U261" i="8"/>
  <c r="T261" i="8"/>
  <c r="S261" i="8"/>
  <c r="R261" i="8"/>
  <c r="Q261" i="8"/>
  <c r="P261" i="8"/>
  <c r="O261" i="8"/>
  <c r="N261" i="8"/>
  <c r="L261" i="8"/>
  <c r="M261" i="8" s="1"/>
  <c r="G261" i="8"/>
  <c r="K261" i="8" s="1"/>
  <c r="Y259" i="8"/>
  <c r="X259" i="8"/>
  <c r="W259" i="8"/>
  <c r="V259" i="8"/>
  <c r="U259" i="8"/>
  <c r="T259" i="8"/>
  <c r="S259" i="8"/>
  <c r="R259" i="8"/>
  <c r="Q259" i="8"/>
  <c r="P259" i="8"/>
  <c r="O259" i="8"/>
  <c r="N259" i="8"/>
  <c r="L259" i="8"/>
  <c r="M259" i="8" s="1"/>
  <c r="G259" i="8"/>
  <c r="K259" i="8" s="1"/>
  <c r="Y258" i="8"/>
  <c r="X258" i="8"/>
  <c r="W258" i="8"/>
  <c r="V258" i="8"/>
  <c r="U258" i="8"/>
  <c r="T258" i="8"/>
  <c r="S258" i="8"/>
  <c r="R258" i="8"/>
  <c r="Q258" i="8"/>
  <c r="P258" i="8"/>
  <c r="O258" i="8"/>
  <c r="N258" i="8"/>
  <c r="L258" i="8"/>
  <c r="M258" i="8" s="1"/>
  <c r="G258" i="8"/>
  <c r="K258" i="8" s="1"/>
  <c r="Y257" i="8"/>
  <c r="X257" i="8"/>
  <c r="W257" i="8"/>
  <c r="V257" i="8"/>
  <c r="U257" i="8"/>
  <c r="T257" i="8"/>
  <c r="S257" i="8"/>
  <c r="R257" i="8"/>
  <c r="Q257" i="8"/>
  <c r="P257" i="8"/>
  <c r="O257" i="8"/>
  <c r="N257" i="8"/>
  <c r="M257" i="8"/>
  <c r="L257" i="8"/>
  <c r="G257" i="8"/>
  <c r="K257" i="8" s="1"/>
  <c r="Y255" i="8"/>
  <c r="X255" i="8"/>
  <c r="W255" i="8"/>
  <c r="V255" i="8"/>
  <c r="U255" i="8"/>
  <c r="T255" i="8"/>
  <c r="S255" i="8"/>
  <c r="R255" i="8"/>
  <c r="Q255" i="8"/>
  <c r="P255" i="8"/>
  <c r="O255" i="8"/>
  <c r="N255" i="8"/>
  <c r="L255" i="8"/>
  <c r="M255" i="8" s="1"/>
  <c r="G255" i="8"/>
  <c r="K255" i="8" s="1"/>
  <c r="Y253" i="8"/>
  <c r="X253" i="8"/>
  <c r="W253" i="8"/>
  <c r="V253" i="8"/>
  <c r="U253" i="8"/>
  <c r="T253" i="8"/>
  <c r="S253" i="8"/>
  <c r="R253" i="8"/>
  <c r="Q253" i="8"/>
  <c r="P253" i="8"/>
  <c r="O253" i="8"/>
  <c r="N253" i="8"/>
  <c r="L253" i="8"/>
  <c r="M253" i="8" s="1"/>
  <c r="G253" i="8"/>
  <c r="K253" i="8" s="1"/>
  <c r="Y252" i="8"/>
  <c r="X252" i="8"/>
  <c r="W252" i="8"/>
  <c r="V252" i="8"/>
  <c r="U252" i="8"/>
  <c r="T252" i="8"/>
  <c r="S252" i="8"/>
  <c r="R252" i="8"/>
  <c r="Q252" i="8"/>
  <c r="P252" i="8"/>
  <c r="O252" i="8"/>
  <c r="N252" i="8"/>
  <c r="L252" i="8"/>
  <c r="M252" i="8" s="1"/>
  <c r="G252" i="8"/>
  <c r="K252" i="8" s="1"/>
  <c r="Y251" i="8"/>
  <c r="X251" i="8"/>
  <c r="W251" i="8"/>
  <c r="V251" i="8"/>
  <c r="U251" i="8"/>
  <c r="T251" i="8"/>
  <c r="S251" i="8"/>
  <c r="R251" i="8"/>
  <c r="Q251" i="8"/>
  <c r="P251" i="8"/>
  <c r="O251" i="8"/>
  <c r="N251" i="8"/>
  <c r="L251" i="8"/>
  <c r="M251" i="8" s="1"/>
  <c r="G251" i="8"/>
  <c r="K251" i="8" s="1"/>
  <c r="Y249" i="8"/>
  <c r="X249" i="8"/>
  <c r="W249" i="8"/>
  <c r="V249" i="8"/>
  <c r="U249" i="8"/>
  <c r="T249" i="8"/>
  <c r="S249" i="8"/>
  <c r="R249" i="8"/>
  <c r="Q249" i="8"/>
  <c r="P249" i="8"/>
  <c r="O249" i="8"/>
  <c r="N249" i="8"/>
  <c r="L249" i="8"/>
  <c r="M249" i="8" s="1"/>
  <c r="G249" i="8"/>
  <c r="K249" i="8" s="1"/>
  <c r="Y248" i="8"/>
  <c r="X248" i="8"/>
  <c r="W248" i="8"/>
  <c r="V248" i="8"/>
  <c r="U248" i="8"/>
  <c r="T248" i="8"/>
  <c r="S248" i="8"/>
  <c r="R248" i="8"/>
  <c r="Q248" i="8"/>
  <c r="P248" i="8"/>
  <c r="O248" i="8"/>
  <c r="N248" i="8"/>
  <c r="L248" i="8"/>
  <c r="M248" i="8" s="1"/>
  <c r="G248" i="8"/>
  <c r="K248" i="8" s="1"/>
  <c r="Y246" i="8"/>
  <c r="X246" i="8"/>
  <c r="W246" i="8"/>
  <c r="V246" i="8"/>
  <c r="U246" i="8"/>
  <c r="T246" i="8"/>
  <c r="S246" i="8"/>
  <c r="R246" i="8"/>
  <c r="Q246" i="8"/>
  <c r="P246" i="8"/>
  <c r="O246" i="8"/>
  <c r="N246" i="8"/>
  <c r="L246" i="8"/>
  <c r="M246" i="8" s="1"/>
  <c r="G246" i="8"/>
  <c r="K246" i="8" s="1"/>
  <c r="Y245" i="8"/>
  <c r="X245" i="8"/>
  <c r="W245" i="8"/>
  <c r="V245" i="8"/>
  <c r="U245" i="8"/>
  <c r="T245" i="8"/>
  <c r="S245" i="8"/>
  <c r="R245" i="8"/>
  <c r="Q245" i="8"/>
  <c r="P245" i="8"/>
  <c r="O245" i="8"/>
  <c r="N245" i="8"/>
  <c r="L245" i="8"/>
  <c r="M245" i="8" s="1"/>
  <c r="G245" i="8"/>
  <c r="K245" i="8" s="1"/>
  <c r="Y243" i="8"/>
  <c r="X243" i="8"/>
  <c r="W243" i="8"/>
  <c r="V243" i="8"/>
  <c r="U243" i="8"/>
  <c r="T243" i="8"/>
  <c r="S243" i="8"/>
  <c r="R243" i="8"/>
  <c r="Q243" i="8"/>
  <c r="P243" i="8"/>
  <c r="O243" i="8"/>
  <c r="N243" i="8"/>
  <c r="L243" i="8"/>
  <c r="M243" i="8" s="1"/>
  <c r="G243" i="8"/>
  <c r="K243" i="8" s="1"/>
  <c r="Y241" i="8"/>
  <c r="X241" i="8"/>
  <c r="W241" i="8"/>
  <c r="V241" i="8"/>
  <c r="U241" i="8"/>
  <c r="T241" i="8"/>
  <c r="S241" i="8"/>
  <c r="R241" i="8"/>
  <c r="Q241" i="8"/>
  <c r="P241" i="8"/>
  <c r="O241" i="8"/>
  <c r="N241" i="8"/>
  <c r="L241" i="8"/>
  <c r="M241" i="8" s="1"/>
  <c r="G241" i="8"/>
  <c r="K241" i="8" s="1"/>
  <c r="Y240" i="8"/>
  <c r="X240" i="8"/>
  <c r="W240" i="8"/>
  <c r="V240" i="8"/>
  <c r="U240" i="8"/>
  <c r="T240" i="8"/>
  <c r="S240" i="8"/>
  <c r="R240" i="8"/>
  <c r="Q240" i="8"/>
  <c r="P240" i="8"/>
  <c r="O240" i="8"/>
  <c r="N240" i="8"/>
  <c r="L240" i="8"/>
  <c r="M240" i="8" s="1"/>
  <c r="G240" i="8"/>
  <c r="K240" i="8" s="1"/>
  <c r="Y239" i="8"/>
  <c r="X239" i="8"/>
  <c r="W239" i="8"/>
  <c r="V239" i="8"/>
  <c r="U239" i="8"/>
  <c r="T239" i="8"/>
  <c r="S239" i="8"/>
  <c r="R239" i="8"/>
  <c r="Q239" i="8"/>
  <c r="P239" i="8"/>
  <c r="O239" i="8"/>
  <c r="N239" i="8"/>
  <c r="L239" i="8"/>
  <c r="M239" i="8" s="1"/>
  <c r="G239" i="8"/>
  <c r="K239" i="8" s="1"/>
  <c r="Y237" i="8"/>
  <c r="X237" i="8"/>
  <c r="W237" i="8"/>
  <c r="V237" i="8"/>
  <c r="U237" i="8"/>
  <c r="T237" i="8"/>
  <c r="S237" i="8"/>
  <c r="R237" i="8"/>
  <c r="Q237" i="8"/>
  <c r="P237" i="8"/>
  <c r="O237" i="8"/>
  <c r="N237" i="8"/>
  <c r="L237" i="8"/>
  <c r="M237" i="8" s="1"/>
  <c r="G237" i="8"/>
  <c r="K237" i="8" s="1"/>
  <c r="Y236" i="8"/>
  <c r="X236" i="8"/>
  <c r="W236" i="8"/>
  <c r="V236" i="8"/>
  <c r="U236" i="8"/>
  <c r="T236" i="8"/>
  <c r="S236" i="8"/>
  <c r="R236" i="8"/>
  <c r="Q236" i="8"/>
  <c r="P236" i="8"/>
  <c r="O236" i="8"/>
  <c r="N236" i="8"/>
  <c r="L236" i="8"/>
  <c r="M236" i="8" s="1"/>
  <c r="G236" i="8"/>
  <c r="K236" i="8" s="1"/>
  <c r="Y235" i="8"/>
  <c r="X235" i="8"/>
  <c r="W235" i="8"/>
  <c r="V235" i="8"/>
  <c r="U235" i="8"/>
  <c r="T235" i="8"/>
  <c r="S235" i="8"/>
  <c r="R235" i="8"/>
  <c r="Q235" i="8"/>
  <c r="P235" i="8"/>
  <c r="O235" i="8"/>
  <c r="N235" i="8"/>
  <c r="L235" i="8"/>
  <c r="M235" i="8" s="1"/>
  <c r="G235" i="8"/>
  <c r="K235" i="8" s="1"/>
  <c r="Y234" i="8"/>
  <c r="X234" i="8"/>
  <c r="W234" i="8"/>
  <c r="V234" i="8"/>
  <c r="U234" i="8"/>
  <c r="T234" i="8"/>
  <c r="S234" i="8"/>
  <c r="R234" i="8"/>
  <c r="Q234" i="8"/>
  <c r="P234" i="8"/>
  <c r="O234" i="8"/>
  <c r="N234" i="8"/>
  <c r="L234" i="8"/>
  <c r="M234" i="8" s="1"/>
  <c r="G234" i="8"/>
  <c r="J234" i="8" s="1"/>
  <c r="Y233" i="8"/>
  <c r="X233" i="8"/>
  <c r="W233" i="8"/>
  <c r="V233" i="8"/>
  <c r="U233" i="8"/>
  <c r="T233" i="8"/>
  <c r="S233" i="8"/>
  <c r="R233" i="8"/>
  <c r="Q233" i="8"/>
  <c r="P233" i="8"/>
  <c r="O233" i="8"/>
  <c r="N233" i="8"/>
  <c r="L233" i="8"/>
  <c r="M233" i="8" s="1"/>
  <c r="G233" i="8"/>
  <c r="K233" i="8" s="1"/>
  <c r="Y231" i="8"/>
  <c r="X231" i="8"/>
  <c r="W231" i="8"/>
  <c r="V231" i="8"/>
  <c r="U231" i="8"/>
  <c r="T231" i="8"/>
  <c r="S231" i="8"/>
  <c r="R231" i="8"/>
  <c r="Q231" i="8"/>
  <c r="P231" i="8"/>
  <c r="O231" i="8"/>
  <c r="N231" i="8"/>
  <c r="L231" i="8"/>
  <c r="M231" i="8" s="1"/>
  <c r="G231" i="8"/>
  <c r="K231" i="8" s="1"/>
  <c r="Y230" i="8"/>
  <c r="X230" i="8"/>
  <c r="W230" i="8"/>
  <c r="V230" i="8"/>
  <c r="U230" i="8"/>
  <c r="T230" i="8"/>
  <c r="S230" i="8"/>
  <c r="R230" i="8"/>
  <c r="Q230" i="8"/>
  <c r="P230" i="8"/>
  <c r="O230" i="8"/>
  <c r="N230" i="8"/>
  <c r="L230" i="8"/>
  <c r="M230" i="8" s="1"/>
  <c r="G230" i="8"/>
  <c r="K230" i="8" s="1"/>
  <c r="Y229" i="8"/>
  <c r="X229" i="8"/>
  <c r="W229" i="8"/>
  <c r="V229" i="8"/>
  <c r="U229" i="8"/>
  <c r="T229" i="8"/>
  <c r="S229" i="8"/>
  <c r="R229" i="8"/>
  <c r="Q229" i="8"/>
  <c r="P229" i="8"/>
  <c r="O229" i="8"/>
  <c r="N229" i="8"/>
  <c r="L229" i="8"/>
  <c r="M229" i="8" s="1"/>
  <c r="G229" i="8"/>
  <c r="K229" i="8" s="1"/>
  <c r="Y226" i="8"/>
  <c r="X226" i="8"/>
  <c r="W226" i="8"/>
  <c r="V226" i="8"/>
  <c r="U226" i="8"/>
  <c r="T226" i="8"/>
  <c r="S226" i="8"/>
  <c r="R226" i="8"/>
  <c r="Q226" i="8"/>
  <c r="P226" i="8"/>
  <c r="O226" i="8"/>
  <c r="N226" i="8"/>
  <c r="L226" i="8"/>
  <c r="M226" i="8" s="1"/>
  <c r="G226" i="8"/>
  <c r="I226" i="8" s="1"/>
  <c r="Y224" i="8"/>
  <c r="X224" i="8"/>
  <c r="W224" i="8"/>
  <c r="V224" i="8"/>
  <c r="U224" i="8"/>
  <c r="T224" i="8"/>
  <c r="S224" i="8"/>
  <c r="R224" i="8"/>
  <c r="Q224" i="8"/>
  <c r="P224" i="8"/>
  <c r="O224" i="8"/>
  <c r="N224" i="8"/>
  <c r="L224" i="8"/>
  <c r="M224" i="8" s="1"/>
  <c r="G224" i="8"/>
  <c r="K224" i="8" s="1"/>
  <c r="Y221" i="8"/>
  <c r="X221" i="8"/>
  <c r="W221" i="8"/>
  <c r="V221" i="8"/>
  <c r="U221" i="8"/>
  <c r="T221" i="8"/>
  <c r="S221" i="8"/>
  <c r="R221" i="8"/>
  <c r="Q221" i="8"/>
  <c r="P221" i="8"/>
  <c r="O221" i="8"/>
  <c r="N221" i="8"/>
  <c r="M221" i="8"/>
  <c r="L221" i="8"/>
  <c r="G221" i="8"/>
  <c r="K221" i="8" s="1"/>
  <c r="Y220" i="8"/>
  <c r="X220" i="8"/>
  <c r="W220" i="8"/>
  <c r="V220" i="8"/>
  <c r="U220" i="8"/>
  <c r="T220" i="8"/>
  <c r="S220" i="8"/>
  <c r="R220" i="8"/>
  <c r="Q220" i="8"/>
  <c r="P220" i="8"/>
  <c r="O220" i="8"/>
  <c r="N220" i="8"/>
  <c r="L220" i="8"/>
  <c r="M220" i="8" s="1"/>
  <c r="G220" i="8"/>
  <c r="K220" i="8" s="1"/>
  <c r="Y219" i="8"/>
  <c r="X219" i="8"/>
  <c r="W219" i="8"/>
  <c r="V219" i="8"/>
  <c r="U219" i="8"/>
  <c r="T219" i="8"/>
  <c r="S219" i="8"/>
  <c r="R219" i="8"/>
  <c r="Q219" i="8"/>
  <c r="P219" i="8"/>
  <c r="O219" i="8"/>
  <c r="N219" i="8"/>
  <c r="L219" i="8"/>
  <c r="M219" i="8" s="1"/>
  <c r="G219" i="8"/>
  <c r="K219" i="8" s="1"/>
  <c r="Y218" i="8"/>
  <c r="X218" i="8"/>
  <c r="W218" i="8"/>
  <c r="V218" i="8"/>
  <c r="U218" i="8"/>
  <c r="T218" i="8"/>
  <c r="S218" i="8"/>
  <c r="R218" i="8"/>
  <c r="Q218" i="8"/>
  <c r="P218" i="8"/>
  <c r="O218" i="8"/>
  <c r="N218" i="8"/>
  <c r="L218" i="8"/>
  <c r="M218" i="8" s="1"/>
  <c r="G218" i="8"/>
  <c r="J218" i="8" s="1"/>
  <c r="Y216" i="8"/>
  <c r="X216" i="8"/>
  <c r="W216" i="8"/>
  <c r="V216" i="8"/>
  <c r="U216" i="8"/>
  <c r="T216" i="8"/>
  <c r="S216" i="8"/>
  <c r="R216" i="8"/>
  <c r="Q216" i="8"/>
  <c r="P216" i="8"/>
  <c r="O216" i="8"/>
  <c r="N216" i="8"/>
  <c r="L216" i="8"/>
  <c r="M216" i="8" s="1"/>
  <c r="G216" i="8"/>
  <c r="I216" i="8" s="1"/>
  <c r="Y215" i="8"/>
  <c r="X215" i="8"/>
  <c r="W215" i="8"/>
  <c r="V215" i="8"/>
  <c r="U215" i="8"/>
  <c r="T215" i="8"/>
  <c r="S215" i="8"/>
  <c r="R215" i="8"/>
  <c r="Q215" i="8"/>
  <c r="P215" i="8"/>
  <c r="O215" i="8"/>
  <c r="N215" i="8"/>
  <c r="L215" i="8"/>
  <c r="M215" i="8" s="1"/>
  <c r="G215" i="8"/>
  <c r="I215" i="8" s="1"/>
  <c r="Y214" i="8"/>
  <c r="X214" i="8"/>
  <c r="W214" i="8"/>
  <c r="V214" i="8"/>
  <c r="U214" i="8"/>
  <c r="T214" i="8"/>
  <c r="S214" i="8"/>
  <c r="R214" i="8"/>
  <c r="Q214" i="8"/>
  <c r="P214" i="8"/>
  <c r="O214" i="8"/>
  <c r="N214" i="8"/>
  <c r="L214" i="8"/>
  <c r="M214" i="8" s="1"/>
  <c r="G214" i="8"/>
  <c r="I214" i="8" s="1"/>
  <c r="JT34" i="5" l="1"/>
  <c r="JS134" i="5"/>
  <c r="IX34" i="5"/>
  <c r="IW134" i="5"/>
  <c r="IA34" i="5"/>
  <c r="HZ134" i="5"/>
  <c r="HD134" i="5"/>
  <c r="I231" i="8"/>
  <c r="H251" i="8"/>
  <c r="H231" i="8"/>
  <c r="I224" i="8"/>
  <c r="H253" i="8"/>
  <c r="J224" i="8"/>
  <c r="I245" i="8"/>
  <c r="I253" i="8"/>
  <c r="I262" i="8"/>
  <c r="I246" i="8"/>
  <c r="I240" i="8"/>
  <c r="J253" i="8"/>
  <c r="J216" i="8"/>
  <c r="I220" i="8"/>
  <c r="H229" i="8"/>
  <c r="J231" i="8"/>
  <c r="I237" i="8"/>
  <c r="J259" i="8"/>
  <c r="H240" i="8"/>
  <c r="H246" i="8"/>
  <c r="J249" i="8"/>
  <c r="H220" i="8"/>
  <c r="I230" i="8"/>
  <c r="H237" i="8"/>
  <c r="J243" i="8"/>
  <c r="J246" i="8"/>
  <c r="I252" i="8"/>
  <c r="I259" i="8"/>
  <c r="H261" i="8"/>
  <c r="J215" i="8"/>
  <c r="H236" i="8"/>
  <c r="J221" i="8"/>
  <c r="H224" i="8"/>
  <c r="H230" i="8"/>
  <c r="J241" i="8"/>
  <c r="I243" i="8"/>
  <c r="H245" i="8"/>
  <c r="I249" i="8"/>
  <c r="H252" i="8"/>
  <c r="I255" i="8"/>
  <c r="I258" i="8"/>
  <c r="H259" i="8"/>
  <c r="H262" i="8"/>
  <c r="H239" i="8"/>
  <c r="H241" i="8"/>
  <c r="H248" i="8"/>
  <c r="H219" i="8"/>
  <c r="H221" i="8"/>
  <c r="J226" i="8"/>
  <c r="H233" i="8"/>
  <c r="I221" i="8"/>
  <c r="I233" i="8"/>
  <c r="I241" i="8"/>
  <c r="H243" i="8"/>
  <c r="I248" i="8"/>
  <c r="H249" i="8"/>
  <c r="H255" i="8"/>
  <c r="H257" i="8"/>
  <c r="H258" i="8"/>
  <c r="GF34" i="5"/>
  <c r="GE134" i="5"/>
  <c r="FJ34" i="5"/>
  <c r="FI134" i="5"/>
  <c r="I261" i="8"/>
  <c r="J262" i="8"/>
  <c r="J261" i="8"/>
  <c r="I257" i="8"/>
  <c r="J258" i="8"/>
  <c r="J257" i="8"/>
  <c r="J255" i="8"/>
  <c r="I251" i="8"/>
  <c r="J252" i="8"/>
  <c r="J251" i="8"/>
  <c r="J248" i="8"/>
  <c r="J245" i="8"/>
  <c r="I239" i="8"/>
  <c r="J240" i="8"/>
  <c r="J239" i="8"/>
  <c r="J233" i="8"/>
  <c r="K234" i="8"/>
  <c r="H235" i="8"/>
  <c r="I236" i="8"/>
  <c r="J237" i="8"/>
  <c r="H234" i="8"/>
  <c r="I235" i="8"/>
  <c r="J236" i="8"/>
  <c r="I234" i="8"/>
  <c r="J235" i="8"/>
  <c r="I229" i="8"/>
  <c r="J230" i="8"/>
  <c r="J229" i="8"/>
  <c r="H226" i="8"/>
  <c r="K226" i="8"/>
  <c r="I219" i="8"/>
  <c r="J220" i="8"/>
  <c r="H218" i="8"/>
  <c r="I218" i="8"/>
  <c r="J219" i="8"/>
  <c r="K218" i="8"/>
  <c r="K216" i="8"/>
  <c r="H216" i="8"/>
  <c r="K215" i="8"/>
  <c r="H215" i="8"/>
  <c r="J214" i="8"/>
  <c r="K214" i="8"/>
  <c r="H214" i="8"/>
  <c r="BA136" i="5"/>
  <c r="BB136" i="5"/>
  <c r="BC136" i="5"/>
  <c r="BD136" i="5"/>
  <c r="BE136" i="5"/>
  <c r="BF136" i="5"/>
  <c r="BG136" i="5"/>
  <c r="BH136" i="5"/>
  <c r="BI136" i="5"/>
  <c r="BJ136" i="5"/>
  <c r="BK136" i="5"/>
  <c r="BL136" i="5"/>
  <c r="BM136" i="5"/>
  <c r="BN136" i="5"/>
  <c r="BO136" i="5"/>
  <c r="BP136" i="5"/>
  <c r="BQ136" i="5"/>
  <c r="BR136" i="5"/>
  <c r="BS136" i="5"/>
  <c r="BT136" i="5"/>
  <c r="BA137" i="5"/>
  <c r="BB137" i="5"/>
  <c r="BC137" i="5"/>
  <c r="BD137" i="5"/>
  <c r="BE137" i="5"/>
  <c r="BF137" i="5"/>
  <c r="BG137" i="5"/>
  <c r="BH137" i="5"/>
  <c r="BI137" i="5"/>
  <c r="BJ137" i="5"/>
  <c r="BK137" i="5"/>
  <c r="BL137" i="5"/>
  <c r="BM137" i="5"/>
  <c r="BN137" i="5"/>
  <c r="BO137" i="5"/>
  <c r="BP137" i="5"/>
  <c r="BQ137" i="5"/>
  <c r="BR137" i="5"/>
  <c r="BS137" i="5"/>
  <c r="BT137" i="5"/>
  <c r="BA138" i="5"/>
  <c r="BB138" i="5"/>
  <c r="BC138" i="5"/>
  <c r="BD138" i="5"/>
  <c r="BE138" i="5"/>
  <c r="BF138" i="5"/>
  <c r="BG138" i="5"/>
  <c r="BH138" i="5"/>
  <c r="BI138" i="5"/>
  <c r="BJ138" i="5"/>
  <c r="BK138" i="5"/>
  <c r="BL138" i="5"/>
  <c r="BM138" i="5"/>
  <c r="BN138" i="5"/>
  <c r="BO138" i="5"/>
  <c r="BP138" i="5"/>
  <c r="BQ138" i="5"/>
  <c r="BR138" i="5"/>
  <c r="BS138" i="5"/>
  <c r="BT138" i="5"/>
  <c r="BA139" i="5"/>
  <c r="BB139" i="5"/>
  <c r="BC139" i="5"/>
  <c r="BD139" i="5"/>
  <c r="BE139" i="5"/>
  <c r="BF139" i="5"/>
  <c r="BG139" i="5"/>
  <c r="BH139" i="5"/>
  <c r="BI139" i="5"/>
  <c r="BJ139" i="5"/>
  <c r="BK139" i="5"/>
  <c r="BL139" i="5"/>
  <c r="BM139" i="5"/>
  <c r="BN139" i="5"/>
  <c r="BO139" i="5"/>
  <c r="BP139" i="5"/>
  <c r="BQ139" i="5"/>
  <c r="BR139" i="5"/>
  <c r="BS139" i="5"/>
  <c r="BT139" i="5"/>
  <c r="BA140" i="5"/>
  <c r="BB140" i="5"/>
  <c r="BC140" i="5"/>
  <c r="BD140" i="5"/>
  <c r="BE140" i="5"/>
  <c r="BF140" i="5"/>
  <c r="BG140" i="5"/>
  <c r="BH140" i="5"/>
  <c r="BI140" i="5"/>
  <c r="BJ140" i="5"/>
  <c r="BK140" i="5"/>
  <c r="BL140" i="5"/>
  <c r="BM140" i="5"/>
  <c r="BN140" i="5"/>
  <c r="BO140" i="5"/>
  <c r="BP140" i="5"/>
  <c r="BQ140" i="5"/>
  <c r="BR140" i="5"/>
  <c r="BS140" i="5"/>
  <c r="BT140" i="5"/>
  <c r="BA141" i="5"/>
  <c r="BB141" i="5"/>
  <c r="BC141" i="5"/>
  <c r="BD141" i="5"/>
  <c r="BE141" i="5"/>
  <c r="BF141" i="5"/>
  <c r="BG141" i="5"/>
  <c r="BH141" i="5"/>
  <c r="BI141" i="5"/>
  <c r="BJ141" i="5"/>
  <c r="BK141" i="5"/>
  <c r="BL141" i="5"/>
  <c r="BM141" i="5"/>
  <c r="BN141" i="5"/>
  <c r="BO141" i="5"/>
  <c r="BP141" i="5"/>
  <c r="BQ141" i="5"/>
  <c r="BR141" i="5"/>
  <c r="BS141" i="5"/>
  <c r="BT141" i="5"/>
  <c r="BA142" i="5"/>
  <c r="BB142" i="5"/>
  <c r="BC142" i="5"/>
  <c r="BD142" i="5"/>
  <c r="BE142" i="5"/>
  <c r="BF142" i="5"/>
  <c r="BG142" i="5"/>
  <c r="BH142" i="5"/>
  <c r="BI142" i="5"/>
  <c r="BJ142" i="5"/>
  <c r="BK142" i="5"/>
  <c r="BL142" i="5"/>
  <c r="BM142" i="5"/>
  <c r="BN142" i="5"/>
  <c r="BO142" i="5"/>
  <c r="BP142" i="5"/>
  <c r="BQ142" i="5"/>
  <c r="BR142" i="5"/>
  <c r="BS142" i="5"/>
  <c r="BT142" i="5"/>
  <c r="BA143" i="5"/>
  <c r="BB143" i="5"/>
  <c r="BC143" i="5"/>
  <c r="BD143" i="5"/>
  <c r="BE143" i="5"/>
  <c r="BF143" i="5"/>
  <c r="BG143" i="5"/>
  <c r="BH143" i="5"/>
  <c r="BI143" i="5"/>
  <c r="BJ143" i="5"/>
  <c r="BK143" i="5"/>
  <c r="BL143" i="5"/>
  <c r="BM143" i="5"/>
  <c r="BN143" i="5"/>
  <c r="BO143" i="5"/>
  <c r="BP143" i="5"/>
  <c r="BQ143" i="5"/>
  <c r="BR143" i="5"/>
  <c r="BS143" i="5"/>
  <c r="BT143" i="5"/>
  <c r="BA144" i="5"/>
  <c r="BB144" i="5"/>
  <c r="BC144" i="5"/>
  <c r="BD144" i="5"/>
  <c r="BE144" i="5"/>
  <c r="BF144" i="5"/>
  <c r="BG144" i="5"/>
  <c r="BH144" i="5"/>
  <c r="BI144" i="5"/>
  <c r="BJ144" i="5"/>
  <c r="BK144" i="5"/>
  <c r="BL144" i="5"/>
  <c r="BM144" i="5"/>
  <c r="BN144" i="5"/>
  <c r="BO144" i="5"/>
  <c r="BP144" i="5"/>
  <c r="BQ144" i="5"/>
  <c r="BR144" i="5"/>
  <c r="BS144" i="5"/>
  <c r="BT144" i="5"/>
  <c r="BA145" i="5"/>
  <c r="BB145" i="5"/>
  <c r="BC145" i="5"/>
  <c r="BD145" i="5"/>
  <c r="BE145" i="5"/>
  <c r="BF145" i="5"/>
  <c r="BG145" i="5"/>
  <c r="BH145" i="5"/>
  <c r="BI145" i="5"/>
  <c r="BJ145" i="5"/>
  <c r="BK145" i="5"/>
  <c r="BL145" i="5"/>
  <c r="BM145" i="5"/>
  <c r="BN145" i="5"/>
  <c r="BO145" i="5"/>
  <c r="BP145" i="5"/>
  <c r="BQ145" i="5"/>
  <c r="BR145" i="5"/>
  <c r="BS145" i="5"/>
  <c r="BT145" i="5"/>
  <c r="BA146" i="5"/>
  <c r="BB146" i="5"/>
  <c r="BC146" i="5"/>
  <c r="BD146" i="5"/>
  <c r="BE146" i="5"/>
  <c r="BF146" i="5"/>
  <c r="BG146" i="5"/>
  <c r="BH146" i="5"/>
  <c r="BI146" i="5"/>
  <c r="BJ146" i="5"/>
  <c r="BK146" i="5"/>
  <c r="BL146" i="5"/>
  <c r="BM146" i="5"/>
  <c r="BN146" i="5"/>
  <c r="BO146" i="5"/>
  <c r="BP146" i="5"/>
  <c r="BQ146" i="5"/>
  <c r="BR146" i="5"/>
  <c r="BS146" i="5"/>
  <c r="BT146" i="5"/>
  <c r="BA147" i="5"/>
  <c r="BB147" i="5"/>
  <c r="BC147" i="5"/>
  <c r="BD147" i="5"/>
  <c r="BE147" i="5"/>
  <c r="BF147" i="5"/>
  <c r="BG147" i="5"/>
  <c r="BH147" i="5"/>
  <c r="BI147" i="5"/>
  <c r="BJ147" i="5"/>
  <c r="BK147" i="5"/>
  <c r="BL147" i="5"/>
  <c r="BM147" i="5"/>
  <c r="BN147" i="5"/>
  <c r="BO147" i="5"/>
  <c r="BP147" i="5"/>
  <c r="BQ147" i="5"/>
  <c r="BR147" i="5"/>
  <c r="BS147" i="5"/>
  <c r="BT147" i="5"/>
  <c r="BA148" i="5"/>
  <c r="BB148" i="5"/>
  <c r="BC148" i="5"/>
  <c r="BD148" i="5"/>
  <c r="BE148" i="5"/>
  <c r="BF148" i="5"/>
  <c r="BG148" i="5"/>
  <c r="BH148" i="5"/>
  <c r="BI148" i="5"/>
  <c r="BJ148" i="5"/>
  <c r="BK148" i="5"/>
  <c r="BL148" i="5"/>
  <c r="BM148" i="5"/>
  <c r="BN148" i="5"/>
  <c r="BO148" i="5"/>
  <c r="BP148" i="5"/>
  <c r="BQ148" i="5"/>
  <c r="BR148" i="5"/>
  <c r="BS148" i="5"/>
  <c r="BT148" i="5"/>
  <c r="BA149" i="5"/>
  <c r="BB149" i="5"/>
  <c r="BC149" i="5"/>
  <c r="BD149" i="5"/>
  <c r="BE149" i="5"/>
  <c r="BF149" i="5"/>
  <c r="BG149" i="5"/>
  <c r="BH149" i="5"/>
  <c r="BI149" i="5"/>
  <c r="BJ149" i="5"/>
  <c r="BK149" i="5"/>
  <c r="BL149" i="5"/>
  <c r="BM149" i="5"/>
  <c r="BN149" i="5"/>
  <c r="BO149" i="5"/>
  <c r="BP149" i="5"/>
  <c r="BQ149" i="5"/>
  <c r="BR149" i="5"/>
  <c r="BS149" i="5"/>
  <c r="BT149" i="5"/>
  <c r="BA150" i="5"/>
  <c r="BB150" i="5"/>
  <c r="BC150" i="5"/>
  <c r="BD150" i="5"/>
  <c r="BE150" i="5"/>
  <c r="BF150" i="5"/>
  <c r="BG150" i="5"/>
  <c r="BH150" i="5"/>
  <c r="BI150" i="5"/>
  <c r="BJ150" i="5"/>
  <c r="BK150" i="5"/>
  <c r="BL150" i="5"/>
  <c r="BM150" i="5"/>
  <c r="BN150" i="5"/>
  <c r="BO150" i="5"/>
  <c r="BP150" i="5"/>
  <c r="BQ150" i="5"/>
  <c r="BR150" i="5"/>
  <c r="BS150" i="5"/>
  <c r="BT150" i="5"/>
  <c r="BA151" i="5"/>
  <c r="BB151" i="5"/>
  <c r="BC151" i="5"/>
  <c r="BD151" i="5"/>
  <c r="BE151" i="5"/>
  <c r="BF151" i="5"/>
  <c r="BG151" i="5"/>
  <c r="BH151" i="5"/>
  <c r="BI151" i="5"/>
  <c r="BJ151" i="5"/>
  <c r="BK151" i="5"/>
  <c r="BL151" i="5"/>
  <c r="BM151" i="5"/>
  <c r="BN151" i="5"/>
  <c r="BO151" i="5"/>
  <c r="BP151" i="5"/>
  <c r="BQ151" i="5"/>
  <c r="BR151" i="5"/>
  <c r="BS151" i="5"/>
  <c r="BT151" i="5"/>
  <c r="BA152" i="5"/>
  <c r="BB152" i="5"/>
  <c r="BC152" i="5"/>
  <c r="BD152" i="5"/>
  <c r="BE152" i="5"/>
  <c r="BF152" i="5"/>
  <c r="BG152" i="5"/>
  <c r="BH152" i="5"/>
  <c r="BI152" i="5"/>
  <c r="BJ152" i="5"/>
  <c r="BK152" i="5"/>
  <c r="BL152" i="5"/>
  <c r="BM152" i="5"/>
  <c r="BN152" i="5"/>
  <c r="BO152" i="5"/>
  <c r="BP152" i="5"/>
  <c r="BQ152" i="5"/>
  <c r="BR152" i="5"/>
  <c r="BS152" i="5"/>
  <c r="BT152" i="5"/>
  <c r="BA153" i="5"/>
  <c r="BB153" i="5"/>
  <c r="BC153" i="5"/>
  <c r="BD153" i="5"/>
  <c r="BE153" i="5"/>
  <c r="BF153" i="5"/>
  <c r="BG153" i="5"/>
  <c r="BH153" i="5"/>
  <c r="BI153" i="5"/>
  <c r="BJ153" i="5"/>
  <c r="BK153" i="5"/>
  <c r="BL153" i="5"/>
  <c r="BM153" i="5"/>
  <c r="BN153" i="5"/>
  <c r="BO153" i="5"/>
  <c r="BP153" i="5"/>
  <c r="BQ153" i="5"/>
  <c r="BR153" i="5"/>
  <c r="BS153" i="5"/>
  <c r="BT153" i="5"/>
  <c r="BA154" i="5"/>
  <c r="BB154" i="5"/>
  <c r="BC154" i="5"/>
  <c r="BD154" i="5"/>
  <c r="BE154" i="5"/>
  <c r="BF154" i="5"/>
  <c r="BG154" i="5"/>
  <c r="BH154" i="5"/>
  <c r="BI154" i="5"/>
  <c r="BJ154" i="5"/>
  <c r="BK154" i="5"/>
  <c r="BL154" i="5"/>
  <c r="BM154" i="5"/>
  <c r="BN154" i="5"/>
  <c r="BO154" i="5"/>
  <c r="BP154" i="5"/>
  <c r="BQ154" i="5"/>
  <c r="BR154" i="5"/>
  <c r="BS154" i="5"/>
  <c r="BT154" i="5"/>
  <c r="BA155" i="5"/>
  <c r="BB155" i="5"/>
  <c r="BC155" i="5"/>
  <c r="BD155" i="5"/>
  <c r="BE155" i="5"/>
  <c r="BF155" i="5"/>
  <c r="BG155" i="5"/>
  <c r="BH155" i="5"/>
  <c r="BI155" i="5"/>
  <c r="BJ155" i="5"/>
  <c r="BK155" i="5"/>
  <c r="BL155" i="5"/>
  <c r="BM155" i="5"/>
  <c r="BN155" i="5"/>
  <c r="BO155" i="5"/>
  <c r="BP155" i="5"/>
  <c r="BQ155" i="5"/>
  <c r="BR155" i="5"/>
  <c r="BS155" i="5"/>
  <c r="BT155" i="5"/>
  <c r="BA156" i="5"/>
  <c r="BB156" i="5"/>
  <c r="BC156" i="5"/>
  <c r="BD156" i="5"/>
  <c r="BE156" i="5"/>
  <c r="BF156" i="5"/>
  <c r="BG156" i="5"/>
  <c r="BH156" i="5"/>
  <c r="BI156" i="5"/>
  <c r="BJ156" i="5"/>
  <c r="BK156" i="5"/>
  <c r="BL156" i="5"/>
  <c r="BM156" i="5"/>
  <c r="BN156" i="5"/>
  <c r="BO156" i="5"/>
  <c r="BP156" i="5"/>
  <c r="BQ156" i="5"/>
  <c r="BR156" i="5"/>
  <c r="BS156" i="5"/>
  <c r="BT156" i="5"/>
  <c r="BA157" i="5"/>
  <c r="BB157" i="5"/>
  <c r="BC157" i="5"/>
  <c r="BD157" i="5"/>
  <c r="BE157" i="5"/>
  <c r="BF157" i="5"/>
  <c r="BG157" i="5"/>
  <c r="BH157" i="5"/>
  <c r="BI157" i="5"/>
  <c r="BJ157" i="5"/>
  <c r="BK157" i="5"/>
  <c r="BL157" i="5"/>
  <c r="BM157" i="5"/>
  <c r="BN157" i="5"/>
  <c r="BO157" i="5"/>
  <c r="BP157" i="5"/>
  <c r="BQ157" i="5"/>
  <c r="BR157" i="5"/>
  <c r="BS157" i="5"/>
  <c r="BT157" i="5"/>
  <c r="BA158" i="5"/>
  <c r="BB158" i="5"/>
  <c r="BC158" i="5"/>
  <c r="BD158" i="5"/>
  <c r="BE158" i="5"/>
  <c r="BF158" i="5"/>
  <c r="BG158" i="5"/>
  <c r="BH158" i="5"/>
  <c r="BI158" i="5"/>
  <c r="BJ158" i="5"/>
  <c r="BK158" i="5"/>
  <c r="BL158" i="5"/>
  <c r="BM158" i="5"/>
  <c r="BN158" i="5"/>
  <c r="BO158" i="5"/>
  <c r="BP158" i="5"/>
  <c r="BQ158" i="5"/>
  <c r="BR158" i="5"/>
  <c r="BS158" i="5"/>
  <c r="BT158" i="5"/>
  <c r="BA159" i="5"/>
  <c r="BB159" i="5"/>
  <c r="BC159" i="5"/>
  <c r="BD159" i="5"/>
  <c r="BE159" i="5"/>
  <c r="BF159" i="5"/>
  <c r="BG159" i="5"/>
  <c r="BH159" i="5"/>
  <c r="BI159" i="5"/>
  <c r="BJ159" i="5"/>
  <c r="BK159" i="5"/>
  <c r="BL159" i="5"/>
  <c r="BM159" i="5"/>
  <c r="BN159" i="5"/>
  <c r="BO159" i="5"/>
  <c r="BP159" i="5"/>
  <c r="BQ159" i="5"/>
  <c r="BR159" i="5"/>
  <c r="BS159" i="5"/>
  <c r="BT159" i="5"/>
  <c r="BA160" i="5"/>
  <c r="BB160" i="5"/>
  <c r="BC160" i="5"/>
  <c r="BD160" i="5"/>
  <c r="BE160" i="5"/>
  <c r="BF160" i="5"/>
  <c r="BG160" i="5"/>
  <c r="BH160" i="5"/>
  <c r="BI160" i="5"/>
  <c r="BJ160" i="5"/>
  <c r="BK160" i="5"/>
  <c r="BL160" i="5"/>
  <c r="BM160" i="5"/>
  <c r="BN160" i="5"/>
  <c r="BO160" i="5"/>
  <c r="BP160" i="5"/>
  <c r="BQ160" i="5"/>
  <c r="BR160" i="5"/>
  <c r="BS160" i="5"/>
  <c r="BT160" i="5"/>
  <c r="BA161" i="5"/>
  <c r="BB161" i="5"/>
  <c r="BC161" i="5"/>
  <c r="BD161" i="5"/>
  <c r="BE161" i="5"/>
  <c r="BF161" i="5"/>
  <c r="BG161" i="5"/>
  <c r="BH161" i="5"/>
  <c r="BI161" i="5"/>
  <c r="BJ161" i="5"/>
  <c r="BK161" i="5"/>
  <c r="BL161" i="5"/>
  <c r="BM161" i="5"/>
  <c r="BN161" i="5"/>
  <c r="BO161" i="5"/>
  <c r="BP161" i="5"/>
  <c r="BQ161" i="5"/>
  <c r="BR161" i="5"/>
  <c r="BS161" i="5"/>
  <c r="BT161" i="5"/>
  <c r="BA162" i="5"/>
  <c r="BB162" i="5"/>
  <c r="BC162" i="5"/>
  <c r="BD162" i="5"/>
  <c r="BE162" i="5"/>
  <c r="BF162" i="5"/>
  <c r="BG162" i="5"/>
  <c r="BH162" i="5"/>
  <c r="BI162" i="5"/>
  <c r="BJ162" i="5"/>
  <c r="BK162" i="5"/>
  <c r="BL162" i="5"/>
  <c r="BM162" i="5"/>
  <c r="BN162" i="5"/>
  <c r="BO162" i="5"/>
  <c r="BP162" i="5"/>
  <c r="BQ162" i="5"/>
  <c r="BR162" i="5"/>
  <c r="BS162" i="5"/>
  <c r="BT162" i="5"/>
  <c r="BA163" i="5"/>
  <c r="BB163" i="5"/>
  <c r="BC163" i="5"/>
  <c r="BD163" i="5"/>
  <c r="BE163" i="5"/>
  <c r="BF163" i="5"/>
  <c r="BG163" i="5"/>
  <c r="BH163" i="5"/>
  <c r="BI163" i="5"/>
  <c r="BJ163" i="5"/>
  <c r="BK163" i="5"/>
  <c r="BL163" i="5"/>
  <c r="BM163" i="5"/>
  <c r="BN163" i="5"/>
  <c r="BO163" i="5"/>
  <c r="BP163" i="5"/>
  <c r="BQ163" i="5"/>
  <c r="BR163" i="5"/>
  <c r="BS163" i="5"/>
  <c r="BT163" i="5"/>
  <c r="BA164" i="5"/>
  <c r="BB164" i="5"/>
  <c r="BC164" i="5"/>
  <c r="BD164" i="5"/>
  <c r="BE164" i="5"/>
  <c r="BF164" i="5"/>
  <c r="BG164" i="5"/>
  <c r="BH164" i="5"/>
  <c r="BI164" i="5"/>
  <c r="BJ164" i="5"/>
  <c r="BK164" i="5"/>
  <c r="BL164" i="5"/>
  <c r="BM164" i="5"/>
  <c r="BN164" i="5"/>
  <c r="BO164" i="5"/>
  <c r="BP164" i="5"/>
  <c r="BQ164" i="5"/>
  <c r="BR164" i="5"/>
  <c r="BS164" i="5"/>
  <c r="BT164" i="5"/>
  <c r="BA165" i="5"/>
  <c r="BB165" i="5"/>
  <c r="BC165" i="5"/>
  <c r="BD165" i="5"/>
  <c r="BE165" i="5"/>
  <c r="BF165" i="5"/>
  <c r="BG165" i="5"/>
  <c r="BH165" i="5"/>
  <c r="BI165" i="5"/>
  <c r="BJ165" i="5"/>
  <c r="BK165" i="5"/>
  <c r="BL165" i="5"/>
  <c r="BM165" i="5"/>
  <c r="BN165" i="5"/>
  <c r="BO165" i="5"/>
  <c r="BP165" i="5"/>
  <c r="BQ165" i="5"/>
  <c r="BR165" i="5"/>
  <c r="BS165" i="5"/>
  <c r="BT165" i="5"/>
  <c r="BA166" i="5"/>
  <c r="BB166" i="5"/>
  <c r="BC166" i="5"/>
  <c r="BD166" i="5"/>
  <c r="BE166" i="5"/>
  <c r="BF166" i="5"/>
  <c r="BG166" i="5"/>
  <c r="BH166" i="5"/>
  <c r="BI166" i="5"/>
  <c r="BJ166" i="5"/>
  <c r="BK166" i="5"/>
  <c r="BL166" i="5"/>
  <c r="BM166" i="5"/>
  <c r="BN166" i="5"/>
  <c r="BO166" i="5"/>
  <c r="BP166" i="5"/>
  <c r="BQ166" i="5"/>
  <c r="BR166" i="5"/>
  <c r="BS166" i="5"/>
  <c r="BT166" i="5"/>
  <c r="BA167" i="5"/>
  <c r="BB167" i="5"/>
  <c r="BC167" i="5"/>
  <c r="BD167" i="5"/>
  <c r="BE167" i="5"/>
  <c r="BF167" i="5"/>
  <c r="BG167" i="5"/>
  <c r="BH167" i="5"/>
  <c r="BI167" i="5"/>
  <c r="BJ167" i="5"/>
  <c r="BK167" i="5"/>
  <c r="BL167" i="5"/>
  <c r="BM167" i="5"/>
  <c r="BN167" i="5"/>
  <c r="BO167" i="5"/>
  <c r="BP167" i="5"/>
  <c r="BQ167" i="5"/>
  <c r="BR167" i="5"/>
  <c r="BS167" i="5"/>
  <c r="BT167" i="5"/>
  <c r="BA168" i="5"/>
  <c r="BB168" i="5"/>
  <c r="BC168" i="5"/>
  <c r="BD168" i="5"/>
  <c r="BE168" i="5"/>
  <c r="BF168" i="5"/>
  <c r="BG168" i="5"/>
  <c r="BH168" i="5"/>
  <c r="BI168" i="5"/>
  <c r="BJ168" i="5"/>
  <c r="BK168" i="5"/>
  <c r="BL168" i="5"/>
  <c r="BM168" i="5"/>
  <c r="BN168" i="5"/>
  <c r="BO168" i="5"/>
  <c r="BP168" i="5"/>
  <c r="BQ168" i="5"/>
  <c r="BR168" i="5"/>
  <c r="BS168" i="5"/>
  <c r="BT168" i="5"/>
  <c r="BA169" i="5"/>
  <c r="BB169" i="5"/>
  <c r="BC169" i="5"/>
  <c r="BD169" i="5"/>
  <c r="BE169" i="5"/>
  <c r="BF169" i="5"/>
  <c r="BG169" i="5"/>
  <c r="BH169" i="5"/>
  <c r="BI169" i="5"/>
  <c r="BJ169" i="5"/>
  <c r="BK169" i="5"/>
  <c r="BL169" i="5"/>
  <c r="BM169" i="5"/>
  <c r="BN169" i="5"/>
  <c r="BO169" i="5"/>
  <c r="BP169" i="5"/>
  <c r="BQ169" i="5"/>
  <c r="BR169" i="5"/>
  <c r="BS169" i="5"/>
  <c r="BT169" i="5"/>
  <c r="BA170" i="5"/>
  <c r="BB170" i="5"/>
  <c r="BC170" i="5"/>
  <c r="BD170" i="5"/>
  <c r="BE170" i="5"/>
  <c r="BF170" i="5"/>
  <c r="BG170" i="5"/>
  <c r="BH170" i="5"/>
  <c r="BI170" i="5"/>
  <c r="BJ170" i="5"/>
  <c r="BK170" i="5"/>
  <c r="BL170" i="5"/>
  <c r="BM170" i="5"/>
  <c r="BN170" i="5"/>
  <c r="BO170" i="5"/>
  <c r="BP170" i="5"/>
  <c r="BQ170" i="5"/>
  <c r="BR170" i="5"/>
  <c r="BS170" i="5"/>
  <c r="BT170" i="5"/>
  <c r="BA171" i="5"/>
  <c r="BB171" i="5"/>
  <c r="BC171" i="5"/>
  <c r="BD171" i="5"/>
  <c r="BE171" i="5"/>
  <c r="BF171" i="5"/>
  <c r="BG171" i="5"/>
  <c r="BH171" i="5"/>
  <c r="BI171" i="5"/>
  <c r="BJ171" i="5"/>
  <c r="BK171" i="5"/>
  <c r="BL171" i="5"/>
  <c r="BM171" i="5"/>
  <c r="BN171" i="5"/>
  <c r="BO171" i="5"/>
  <c r="BP171" i="5"/>
  <c r="BQ171" i="5"/>
  <c r="BR171" i="5"/>
  <c r="BS171" i="5"/>
  <c r="BT171" i="5"/>
  <c r="BA172" i="5"/>
  <c r="BB172" i="5"/>
  <c r="BC172" i="5"/>
  <c r="BD172" i="5"/>
  <c r="BE172" i="5"/>
  <c r="BF172" i="5"/>
  <c r="BG172" i="5"/>
  <c r="BH172" i="5"/>
  <c r="BI172" i="5"/>
  <c r="BJ172" i="5"/>
  <c r="BK172" i="5"/>
  <c r="BL172" i="5"/>
  <c r="BM172" i="5"/>
  <c r="BN172" i="5"/>
  <c r="BO172" i="5"/>
  <c r="BP172" i="5"/>
  <c r="BQ172" i="5"/>
  <c r="BR172" i="5"/>
  <c r="BS172" i="5"/>
  <c r="BT172" i="5"/>
  <c r="BA173" i="5"/>
  <c r="BB173" i="5"/>
  <c r="BC173" i="5"/>
  <c r="BD173" i="5"/>
  <c r="BE173" i="5"/>
  <c r="BF173" i="5"/>
  <c r="BG173" i="5"/>
  <c r="BH173" i="5"/>
  <c r="BI173" i="5"/>
  <c r="BJ173" i="5"/>
  <c r="BK173" i="5"/>
  <c r="BL173" i="5"/>
  <c r="BM173" i="5"/>
  <c r="BN173" i="5"/>
  <c r="BO173" i="5"/>
  <c r="BP173" i="5"/>
  <c r="BQ173" i="5"/>
  <c r="BR173" i="5"/>
  <c r="BS173" i="5"/>
  <c r="BT173" i="5"/>
  <c r="BA174" i="5"/>
  <c r="BB174" i="5"/>
  <c r="BC174" i="5"/>
  <c r="BD174" i="5"/>
  <c r="BE174" i="5"/>
  <c r="BF174" i="5"/>
  <c r="BG174" i="5"/>
  <c r="BH174" i="5"/>
  <c r="BI174" i="5"/>
  <c r="BJ174" i="5"/>
  <c r="BK174" i="5"/>
  <c r="BL174" i="5"/>
  <c r="BM174" i="5"/>
  <c r="BN174" i="5"/>
  <c r="BO174" i="5"/>
  <c r="BP174" i="5"/>
  <c r="BQ174" i="5"/>
  <c r="BR174" i="5"/>
  <c r="BS174" i="5"/>
  <c r="BT174" i="5"/>
  <c r="BA175" i="5"/>
  <c r="BB175" i="5"/>
  <c r="BC175" i="5"/>
  <c r="BD175" i="5"/>
  <c r="BE175" i="5"/>
  <c r="BF175" i="5"/>
  <c r="BG175" i="5"/>
  <c r="BH175" i="5"/>
  <c r="BI175" i="5"/>
  <c r="BJ175" i="5"/>
  <c r="BK175" i="5"/>
  <c r="BL175" i="5"/>
  <c r="BM175" i="5"/>
  <c r="BN175" i="5"/>
  <c r="BO175" i="5"/>
  <c r="BP175" i="5"/>
  <c r="BQ175" i="5"/>
  <c r="BR175" i="5"/>
  <c r="BS175" i="5"/>
  <c r="BT175" i="5"/>
  <c r="BA176" i="5"/>
  <c r="BB176" i="5"/>
  <c r="BC176" i="5"/>
  <c r="BD176" i="5"/>
  <c r="BE176" i="5"/>
  <c r="BF176" i="5"/>
  <c r="BG176" i="5"/>
  <c r="BH176" i="5"/>
  <c r="BI176" i="5"/>
  <c r="BJ176" i="5"/>
  <c r="BK176" i="5"/>
  <c r="BL176" i="5"/>
  <c r="BM176" i="5"/>
  <c r="BN176" i="5"/>
  <c r="BO176" i="5"/>
  <c r="BP176" i="5"/>
  <c r="BQ176" i="5"/>
  <c r="BR176" i="5"/>
  <c r="BS176" i="5"/>
  <c r="BT176" i="5"/>
  <c r="BA177" i="5"/>
  <c r="BB177" i="5"/>
  <c r="BC177" i="5"/>
  <c r="BD177" i="5"/>
  <c r="BE177" i="5"/>
  <c r="BF177" i="5"/>
  <c r="BG177" i="5"/>
  <c r="BH177" i="5"/>
  <c r="BI177" i="5"/>
  <c r="BJ177" i="5"/>
  <c r="BK177" i="5"/>
  <c r="BL177" i="5"/>
  <c r="BM177" i="5"/>
  <c r="BN177" i="5"/>
  <c r="BO177" i="5"/>
  <c r="BP177" i="5"/>
  <c r="BQ177" i="5"/>
  <c r="BR177" i="5"/>
  <c r="BS177" i="5"/>
  <c r="BT177" i="5"/>
  <c r="BA178" i="5"/>
  <c r="BB178" i="5"/>
  <c r="BC178" i="5"/>
  <c r="BD178" i="5"/>
  <c r="BE178" i="5"/>
  <c r="BF178" i="5"/>
  <c r="BG178" i="5"/>
  <c r="BH178" i="5"/>
  <c r="BI178" i="5"/>
  <c r="BJ178" i="5"/>
  <c r="BK178" i="5"/>
  <c r="BL178" i="5"/>
  <c r="BM178" i="5"/>
  <c r="BN178" i="5"/>
  <c r="BO178" i="5"/>
  <c r="BP178" i="5"/>
  <c r="BQ178" i="5"/>
  <c r="BR178" i="5"/>
  <c r="BS178" i="5"/>
  <c r="BT178" i="5"/>
  <c r="BA179" i="5"/>
  <c r="BB179" i="5"/>
  <c r="BC179" i="5"/>
  <c r="BD179" i="5"/>
  <c r="BE179" i="5"/>
  <c r="BF179" i="5"/>
  <c r="BG179" i="5"/>
  <c r="BH179" i="5"/>
  <c r="BI179" i="5"/>
  <c r="BJ179" i="5"/>
  <c r="BK179" i="5"/>
  <c r="BL179" i="5"/>
  <c r="BM179" i="5"/>
  <c r="BN179" i="5"/>
  <c r="BO179" i="5"/>
  <c r="BP179" i="5"/>
  <c r="BQ179" i="5"/>
  <c r="BR179" i="5"/>
  <c r="BS179" i="5"/>
  <c r="BT179" i="5"/>
  <c r="BA180" i="5"/>
  <c r="BB180" i="5"/>
  <c r="BC180" i="5"/>
  <c r="BD180" i="5"/>
  <c r="BE180" i="5"/>
  <c r="BF180" i="5"/>
  <c r="BG180" i="5"/>
  <c r="BH180" i="5"/>
  <c r="BI180" i="5"/>
  <c r="BJ180" i="5"/>
  <c r="BK180" i="5"/>
  <c r="BL180" i="5"/>
  <c r="BM180" i="5"/>
  <c r="BN180" i="5"/>
  <c r="BO180" i="5"/>
  <c r="BP180" i="5"/>
  <c r="BQ180" i="5"/>
  <c r="BR180" i="5"/>
  <c r="BS180" i="5"/>
  <c r="BT180" i="5"/>
  <c r="BA181" i="5"/>
  <c r="BB181" i="5"/>
  <c r="BC181" i="5"/>
  <c r="BD181" i="5"/>
  <c r="BE181" i="5"/>
  <c r="BF181" i="5"/>
  <c r="BG181" i="5"/>
  <c r="BH181" i="5"/>
  <c r="BI181" i="5"/>
  <c r="BJ181" i="5"/>
  <c r="BK181" i="5"/>
  <c r="BL181" i="5"/>
  <c r="BM181" i="5"/>
  <c r="BN181" i="5"/>
  <c r="BO181" i="5"/>
  <c r="BP181" i="5"/>
  <c r="BQ181" i="5"/>
  <c r="BR181" i="5"/>
  <c r="BS181" i="5"/>
  <c r="BT181" i="5"/>
  <c r="BA182" i="5"/>
  <c r="BB182" i="5"/>
  <c r="BC182" i="5"/>
  <c r="BD182" i="5"/>
  <c r="BE182" i="5"/>
  <c r="BF182" i="5"/>
  <c r="BG182" i="5"/>
  <c r="BH182" i="5"/>
  <c r="BI182" i="5"/>
  <c r="BJ182" i="5"/>
  <c r="BK182" i="5"/>
  <c r="BL182" i="5"/>
  <c r="BM182" i="5"/>
  <c r="BN182" i="5"/>
  <c r="BO182" i="5"/>
  <c r="BP182" i="5"/>
  <c r="BQ182" i="5"/>
  <c r="BR182" i="5"/>
  <c r="BS182" i="5"/>
  <c r="BT182" i="5"/>
  <c r="BA183" i="5"/>
  <c r="BB183" i="5"/>
  <c r="BC183" i="5"/>
  <c r="BD183" i="5"/>
  <c r="BE183" i="5"/>
  <c r="BF183" i="5"/>
  <c r="BG183" i="5"/>
  <c r="BH183" i="5"/>
  <c r="BI183" i="5"/>
  <c r="BJ183" i="5"/>
  <c r="BK183" i="5"/>
  <c r="BL183" i="5"/>
  <c r="BM183" i="5"/>
  <c r="BN183" i="5"/>
  <c r="BO183" i="5"/>
  <c r="BP183" i="5"/>
  <c r="BQ183" i="5"/>
  <c r="BR183" i="5"/>
  <c r="BS183" i="5"/>
  <c r="BT183" i="5"/>
  <c r="BA184" i="5"/>
  <c r="BB184" i="5"/>
  <c r="BC184" i="5"/>
  <c r="BD184" i="5"/>
  <c r="BE184" i="5"/>
  <c r="BF184" i="5"/>
  <c r="BG184" i="5"/>
  <c r="BH184" i="5"/>
  <c r="BI184" i="5"/>
  <c r="BJ184" i="5"/>
  <c r="BK184" i="5"/>
  <c r="BL184" i="5"/>
  <c r="BM184" i="5"/>
  <c r="BN184" i="5"/>
  <c r="BO184" i="5"/>
  <c r="BP184" i="5"/>
  <c r="BQ184" i="5"/>
  <c r="BR184" i="5"/>
  <c r="BS184" i="5"/>
  <c r="BT184" i="5"/>
  <c r="BA185" i="5"/>
  <c r="BB185" i="5"/>
  <c r="BC185" i="5"/>
  <c r="BD185" i="5"/>
  <c r="BE185" i="5"/>
  <c r="BF185" i="5"/>
  <c r="BG185" i="5"/>
  <c r="BH185" i="5"/>
  <c r="BI185" i="5"/>
  <c r="BJ185" i="5"/>
  <c r="BK185" i="5"/>
  <c r="BL185" i="5"/>
  <c r="BM185" i="5"/>
  <c r="BN185" i="5"/>
  <c r="BO185" i="5"/>
  <c r="BP185" i="5"/>
  <c r="BQ185" i="5"/>
  <c r="BR185" i="5"/>
  <c r="BS185" i="5"/>
  <c r="BT185" i="5"/>
  <c r="BA186" i="5"/>
  <c r="BB186" i="5"/>
  <c r="BC186" i="5"/>
  <c r="BD186" i="5"/>
  <c r="BE186" i="5"/>
  <c r="BF186" i="5"/>
  <c r="BG186" i="5"/>
  <c r="BH186" i="5"/>
  <c r="BI186" i="5"/>
  <c r="BJ186" i="5"/>
  <c r="BK186" i="5"/>
  <c r="BL186" i="5"/>
  <c r="BM186" i="5"/>
  <c r="BN186" i="5"/>
  <c r="BO186" i="5"/>
  <c r="BP186" i="5"/>
  <c r="BQ186" i="5"/>
  <c r="BR186" i="5"/>
  <c r="BS186" i="5"/>
  <c r="BT186" i="5"/>
  <c r="EK34" i="5"/>
  <c r="EL34" i="5" s="1"/>
  <c r="DO34" i="5"/>
  <c r="DP34" i="5" s="1"/>
  <c r="DQ34" i="5" s="1"/>
  <c r="FD186" i="5"/>
  <c r="FC186" i="5"/>
  <c r="FB186" i="5"/>
  <c r="FA186" i="5"/>
  <c r="EZ186" i="5"/>
  <c r="EY186" i="5"/>
  <c r="EX186" i="5"/>
  <c r="EW186" i="5"/>
  <c r="EV186" i="5"/>
  <c r="EU186" i="5"/>
  <c r="ET186" i="5"/>
  <c r="ES186" i="5"/>
  <c r="ER186" i="5"/>
  <c r="EQ186" i="5"/>
  <c r="EP186" i="5"/>
  <c r="EO186" i="5"/>
  <c r="EN186" i="5"/>
  <c r="EM186" i="5"/>
  <c r="EL186" i="5"/>
  <c r="EK186" i="5"/>
  <c r="FD185" i="5"/>
  <c r="FC185" i="5"/>
  <c r="FB185" i="5"/>
  <c r="FA185" i="5"/>
  <c r="EZ185" i="5"/>
  <c r="EY185" i="5"/>
  <c r="EX185" i="5"/>
  <c r="EW185" i="5"/>
  <c r="EV185" i="5"/>
  <c r="EU185" i="5"/>
  <c r="ET185" i="5"/>
  <c r="ES185" i="5"/>
  <c r="ER185" i="5"/>
  <c r="EQ185" i="5"/>
  <c r="EP185" i="5"/>
  <c r="EO185" i="5"/>
  <c r="EN185" i="5"/>
  <c r="EM185" i="5"/>
  <c r="EL185" i="5"/>
  <c r="EK185" i="5"/>
  <c r="FD184" i="5"/>
  <c r="FC184" i="5"/>
  <c r="FB184" i="5"/>
  <c r="FA184" i="5"/>
  <c r="EZ184" i="5"/>
  <c r="EY184" i="5"/>
  <c r="EX184" i="5"/>
  <c r="EW184" i="5"/>
  <c r="EV184" i="5"/>
  <c r="EU184" i="5"/>
  <c r="ET184" i="5"/>
  <c r="ES184" i="5"/>
  <c r="ER184" i="5"/>
  <c r="EQ184" i="5"/>
  <c r="EP184" i="5"/>
  <c r="EO184" i="5"/>
  <c r="EN184" i="5"/>
  <c r="EM184" i="5"/>
  <c r="EL184" i="5"/>
  <c r="EK184" i="5"/>
  <c r="FD183" i="5"/>
  <c r="FC183" i="5"/>
  <c r="FB183" i="5"/>
  <c r="FA183" i="5"/>
  <c r="EZ183" i="5"/>
  <c r="EY183" i="5"/>
  <c r="EX183" i="5"/>
  <c r="EW183" i="5"/>
  <c r="EV183" i="5"/>
  <c r="EU183" i="5"/>
  <c r="ET183" i="5"/>
  <c r="ES183" i="5"/>
  <c r="ER183" i="5"/>
  <c r="EQ183" i="5"/>
  <c r="EP183" i="5"/>
  <c r="EO183" i="5"/>
  <c r="EN183" i="5"/>
  <c r="EM183" i="5"/>
  <c r="EL183" i="5"/>
  <c r="EK183" i="5"/>
  <c r="FD182" i="5"/>
  <c r="FC182" i="5"/>
  <c r="FB182" i="5"/>
  <c r="FA182" i="5"/>
  <c r="EZ182" i="5"/>
  <c r="EY182" i="5"/>
  <c r="EX182" i="5"/>
  <c r="EW182" i="5"/>
  <c r="EV182" i="5"/>
  <c r="EU182" i="5"/>
  <c r="ET182" i="5"/>
  <c r="ES182" i="5"/>
  <c r="ER182" i="5"/>
  <c r="EQ182" i="5"/>
  <c r="EP182" i="5"/>
  <c r="EO182" i="5"/>
  <c r="EN182" i="5"/>
  <c r="EM182" i="5"/>
  <c r="EL182" i="5"/>
  <c r="EK182" i="5"/>
  <c r="FD181" i="5"/>
  <c r="FC181" i="5"/>
  <c r="FB181" i="5"/>
  <c r="FA181" i="5"/>
  <c r="EZ181" i="5"/>
  <c r="EY181" i="5"/>
  <c r="EX181" i="5"/>
  <c r="EW181" i="5"/>
  <c r="EV181" i="5"/>
  <c r="EU181" i="5"/>
  <c r="ET181" i="5"/>
  <c r="ES181" i="5"/>
  <c r="ER181" i="5"/>
  <c r="EQ181" i="5"/>
  <c r="EP181" i="5"/>
  <c r="EO181" i="5"/>
  <c r="EN181" i="5"/>
  <c r="EM181" i="5"/>
  <c r="EL181" i="5"/>
  <c r="EK181" i="5"/>
  <c r="FD180" i="5"/>
  <c r="FC180" i="5"/>
  <c r="FB180" i="5"/>
  <c r="FA180" i="5"/>
  <c r="EZ180" i="5"/>
  <c r="EY180" i="5"/>
  <c r="EX180" i="5"/>
  <c r="EW180" i="5"/>
  <c r="EV180" i="5"/>
  <c r="EU180" i="5"/>
  <c r="ET180" i="5"/>
  <c r="ES180" i="5"/>
  <c r="ER180" i="5"/>
  <c r="EQ180" i="5"/>
  <c r="EP180" i="5"/>
  <c r="EO180" i="5"/>
  <c r="EN180" i="5"/>
  <c r="EM180" i="5"/>
  <c r="EL180" i="5"/>
  <c r="EK180" i="5"/>
  <c r="FD179" i="5"/>
  <c r="FC179" i="5"/>
  <c r="FB179" i="5"/>
  <c r="FA179" i="5"/>
  <c r="EZ179" i="5"/>
  <c r="EY179" i="5"/>
  <c r="EX179" i="5"/>
  <c r="EW179" i="5"/>
  <c r="EV179" i="5"/>
  <c r="EU179" i="5"/>
  <c r="ET179" i="5"/>
  <c r="ES179" i="5"/>
  <c r="ER179" i="5"/>
  <c r="EQ179" i="5"/>
  <c r="EP179" i="5"/>
  <c r="EO179" i="5"/>
  <c r="EN179" i="5"/>
  <c r="EM179" i="5"/>
  <c r="EL179" i="5"/>
  <c r="EK179" i="5"/>
  <c r="FD178" i="5"/>
  <c r="FC178" i="5"/>
  <c r="FB178" i="5"/>
  <c r="FA178" i="5"/>
  <c r="EZ178" i="5"/>
  <c r="EY178" i="5"/>
  <c r="EX178" i="5"/>
  <c r="EW178" i="5"/>
  <c r="EV178" i="5"/>
  <c r="EU178" i="5"/>
  <c r="ET178" i="5"/>
  <c r="ES178" i="5"/>
  <c r="ER178" i="5"/>
  <c r="EQ178" i="5"/>
  <c r="EP178" i="5"/>
  <c r="EO178" i="5"/>
  <c r="EN178" i="5"/>
  <c r="EM178" i="5"/>
  <c r="EL178" i="5"/>
  <c r="EK178" i="5"/>
  <c r="FD177" i="5"/>
  <c r="FC177" i="5"/>
  <c r="FB177" i="5"/>
  <c r="FA177" i="5"/>
  <c r="EZ177" i="5"/>
  <c r="EY177" i="5"/>
  <c r="EX177" i="5"/>
  <c r="EW177" i="5"/>
  <c r="EV177" i="5"/>
  <c r="EU177" i="5"/>
  <c r="ET177" i="5"/>
  <c r="ES177" i="5"/>
  <c r="ER177" i="5"/>
  <c r="EQ177" i="5"/>
  <c r="EP177" i="5"/>
  <c r="EO177" i="5"/>
  <c r="EN177" i="5"/>
  <c r="EM177" i="5"/>
  <c r="EL177" i="5"/>
  <c r="EK177" i="5"/>
  <c r="FD176" i="5"/>
  <c r="FC176" i="5"/>
  <c r="FB176" i="5"/>
  <c r="FA176" i="5"/>
  <c r="EZ176" i="5"/>
  <c r="EY176" i="5"/>
  <c r="EX176" i="5"/>
  <c r="EW176" i="5"/>
  <c r="EV176" i="5"/>
  <c r="EU176" i="5"/>
  <c r="ET176" i="5"/>
  <c r="ES176" i="5"/>
  <c r="ER176" i="5"/>
  <c r="EQ176" i="5"/>
  <c r="EP176" i="5"/>
  <c r="EO176" i="5"/>
  <c r="EN176" i="5"/>
  <c r="EM176" i="5"/>
  <c r="EL176" i="5"/>
  <c r="EK176" i="5"/>
  <c r="FD175" i="5"/>
  <c r="FC175" i="5"/>
  <c r="FB175" i="5"/>
  <c r="FA175" i="5"/>
  <c r="EZ175" i="5"/>
  <c r="EY175" i="5"/>
  <c r="EX175" i="5"/>
  <c r="EW175" i="5"/>
  <c r="EV175" i="5"/>
  <c r="EU175" i="5"/>
  <c r="ET175" i="5"/>
  <c r="ES175" i="5"/>
  <c r="ER175" i="5"/>
  <c r="EQ175" i="5"/>
  <c r="EP175" i="5"/>
  <c r="EO175" i="5"/>
  <c r="EN175" i="5"/>
  <c r="EM175" i="5"/>
  <c r="EL175" i="5"/>
  <c r="EK175" i="5"/>
  <c r="FD174" i="5"/>
  <c r="FC174" i="5"/>
  <c r="FB174" i="5"/>
  <c r="FA174" i="5"/>
  <c r="EZ174" i="5"/>
  <c r="EY174" i="5"/>
  <c r="EX174" i="5"/>
  <c r="EW174" i="5"/>
  <c r="EV174" i="5"/>
  <c r="EU174" i="5"/>
  <c r="ET174" i="5"/>
  <c r="ES174" i="5"/>
  <c r="ER174" i="5"/>
  <c r="EQ174" i="5"/>
  <c r="EP174" i="5"/>
  <c r="EO174" i="5"/>
  <c r="EN174" i="5"/>
  <c r="EM174" i="5"/>
  <c r="EL174" i="5"/>
  <c r="EK174" i="5"/>
  <c r="FD173" i="5"/>
  <c r="FC173" i="5"/>
  <c r="FB173" i="5"/>
  <c r="FA173" i="5"/>
  <c r="EZ173" i="5"/>
  <c r="EY173" i="5"/>
  <c r="EX173" i="5"/>
  <c r="EW173" i="5"/>
  <c r="EV173" i="5"/>
  <c r="EU173" i="5"/>
  <c r="ET173" i="5"/>
  <c r="ES173" i="5"/>
  <c r="ER173" i="5"/>
  <c r="EQ173" i="5"/>
  <c r="EP173" i="5"/>
  <c r="EO173" i="5"/>
  <c r="EN173" i="5"/>
  <c r="EM173" i="5"/>
  <c r="EL173" i="5"/>
  <c r="EK173" i="5"/>
  <c r="FD172" i="5"/>
  <c r="FC172" i="5"/>
  <c r="FB172" i="5"/>
  <c r="FA172" i="5"/>
  <c r="EZ172" i="5"/>
  <c r="EY172" i="5"/>
  <c r="EX172" i="5"/>
  <c r="EW172" i="5"/>
  <c r="EV172" i="5"/>
  <c r="EU172" i="5"/>
  <c r="ET172" i="5"/>
  <c r="ES172" i="5"/>
  <c r="ER172" i="5"/>
  <c r="EQ172" i="5"/>
  <c r="EP172" i="5"/>
  <c r="EO172" i="5"/>
  <c r="EN172" i="5"/>
  <c r="EM172" i="5"/>
  <c r="EL172" i="5"/>
  <c r="EK172" i="5"/>
  <c r="FD171" i="5"/>
  <c r="FC171" i="5"/>
  <c r="FB171" i="5"/>
  <c r="FA171" i="5"/>
  <c r="EZ171" i="5"/>
  <c r="EY171" i="5"/>
  <c r="EX171" i="5"/>
  <c r="EW171" i="5"/>
  <c r="EV171" i="5"/>
  <c r="EU171" i="5"/>
  <c r="ET171" i="5"/>
  <c r="ES171" i="5"/>
  <c r="ER171" i="5"/>
  <c r="EQ171" i="5"/>
  <c r="EP171" i="5"/>
  <c r="EO171" i="5"/>
  <c r="EN171" i="5"/>
  <c r="EM171" i="5"/>
  <c r="EL171" i="5"/>
  <c r="EK171" i="5"/>
  <c r="FD170" i="5"/>
  <c r="FC170" i="5"/>
  <c r="FB170" i="5"/>
  <c r="FA170" i="5"/>
  <c r="EZ170" i="5"/>
  <c r="EY170" i="5"/>
  <c r="EX170" i="5"/>
  <c r="EW170" i="5"/>
  <c r="EV170" i="5"/>
  <c r="EU170" i="5"/>
  <c r="ET170" i="5"/>
  <c r="ES170" i="5"/>
  <c r="ER170" i="5"/>
  <c r="EQ170" i="5"/>
  <c r="EP170" i="5"/>
  <c r="EO170" i="5"/>
  <c r="EN170" i="5"/>
  <c r="EM170" i="5"/>
  <c r="EL170" i="5"/>
  <c r="EK170" i="5"/>
  <c r="FD169" i="5"/>
  <c r="FC169" i="5"/>
  <c r="FB169" i="5"/>
  <c r="FA169" i="5"/>
  <c r="EZ169" i="5"/>
  <c r="EY169" i="5"/>
  <c r="EX169" i="5"/>
  <c r="EW169" i="5"/>
  <c r="EV169" i="5"/>
  <c r="EU169" i="5"/>
  <c r="ET169" i="5"/>
  <c r="ES169" i="5"/>
  <c r="ER169" i="5"/>
  <c r="EQ169" i="5"/>
  <c r="EP169" i="5"/>
  <c r="EO169" i="5"/>
  <c r="EN169" i="5"/>
  <c r="EM169" i="5"/>
  <c r="EL169" i="5"/>
  <c r="EK169" i="5"/>
  <c r="FD168" i="5"/>
  <c r="FC168" i="5"/>
  <c r="FB168" i="5"/>
  <c r="FA168" i="5"/>
  <c r="EZ168" i="5"/>
  <c r="EY168" i="5"/>
  <c r="EX168" i="5"/>
  <c r="EW168" i="5"/>
  <c r="EV168" i="5"/>
  <c r="EU168" i="5"/>
  <c r="ET168" i="5"/>
  <c r="ES168" i="5"/>
  <c r="ER168" i="5"/>
  <c r="EQ168" i="5"/>
  <c r="EP168" i="5"/>
  <c r="EO168" i="5"/>
  <c r="EN168" i="5"/>
  <c r="EM168" i="5"/>
  <c r="EL168" i="5"/>
  <c r="EK168" i="5"/>
  <c r="FD167" i="5"/>
  <c r="FC167" i="5"/>
  <c r="FB167" i="5"/>
  <c r="FA167" i="5"/>
  <c r="EZ167" i="5"/>
  <c r="EY167" i="5"/>
  <c r="EX167" i="5"/>
  <c r="EW167" i="5"/>
  <c r="EV167" i="5"/>
  <c r="EU167" i="5"/>
  <c r="ET167" i="5"/>
  <c r="ES167" i="5"/>
  <c r="ER167" i="5"/>
  <c r="EQ167" i="5"/>
  <c r="EP167" i="5"/>
  <c r="EO167" i="5"/>
  <c r="EN167" i="5"/>
  <c r="EM167" i="5"/>
  <c r="EL167" i="5"/>
  <c r="EK167" i="5"/>
  <c r="FD166" i="5"/>
  <c r="FC166" i="5"/>
  <c r="FB166" i="5"/>
  <c r="FA166" i="5"/>
  <c r="EZ166" i="5"/>
  <c r="EY166" i="5"/>
  <c r="EX166" i="5"/>
  <c r="EW166" i="5"/>
  <c r="EV166" i="5"/>
  <c r="EU166" i="5"/>
  <c r="ET166" i="5"/>
  <c r="ES166" i="5"/>
  <c r="ER166" i="5"/>
  <c r="EQ166" i="5"/>
  <c r="EP166" i="5"/>
  <c r="EO166" i="5"/>
  <c r="EN166" i="5"/>
  <c r="EM166" i="5"/>
  <c r="EL166" i="5"/>
  <c r="EK166" i="5"/>
  <c r="FD165" i="5"/>
  <c r="FC165" i="5"/>
  <c r="FB165" i="5"/>
  <c r="FA165" i="5"/>
  <c r="EZ165" i="5"/>
  <c r="EY165" i="5"/>
  <c r="EX165" i="5"/>
  <c r="EW165" i="5"/>
  <c r="EV165" i="5"/>
  <c r="EU165" i="5"/>
  <c r="ET165" i="5"/>
  <c r="ES165" i="5"/>
  <c r="ER165" i="5"/>
  <c r="EQ165" i="5"/>
  <c r="EP165" i="5"/>
  <c r="EO165" i="5"/>
  <c r="EN165" i="5"/>
  <c r="EM165" i="5"/>
  <c r="EL165" i="5"/>
  <c r="EK165" i="5"/>
  <c r="FD164" i="5"/>
  <c r="FC164" i="5"/>
  <c r="FB164" i="5"/>
  <c r="FA164" i="5"/>
  <c r="EZ164" i="5"/>
  <c r="EY164" i="5"/>
  <c r="EX164" i="5"/>
  <c r="EW164" i="5"/>
  <c r="EV164" i="5"/>
  <c r="EU164" i="5"/>
  <c r="ET164" i="5"/>
  <c r="ES164" i="5"/>
  <c r="ER164" i="5"/>
  <c r="EQ164" i="5"/>
  <c r="EP164" i="5"/>
  <c r="EO164" i="5"/>
  <c r="EN164" i="5"/>
  <c r="EM164" i="5"/>
  <c r="EL164" i="5"/>
  <c r="EK164" i="5"/>
  <c r="FD163" i="5"/>
  <c r="FC163" i="5"/>
  <c r="FB163" i="5"/>
  <c r="FA163" i="5"/>
  <c r="EZ163" i="5"/>
  <c r="EY163" i="5"/>
  <c r="EX163" i="5"/>
  <c r="EW163" i="5"/>
  <c r="EV163" i="5"/>
  <c r="EU163" i="5"/>
  <c r="ET163" i="5"/>
  <c r="ES163" i="5"/>
  <c r="ER163" i="5"/>
  <c r="EQ163" i="5"/>
  <c r="EP163" i="5"/>
  <c r="EO163" i="5"/>
  <c r="EN163" i="5"/>
  <c r="EM163" i="5"/>
  <c r="EL163" i="5"/>
  <c r="EK163" i="5"/>
  <c r="FD162" i="5"/>
  <c r="FC162" i="5"/>
  <c r="FB162" i="5"/>
  <c r="FA162" i="5"/>
  <c r="EZ162" i="5"/>
  <c r="EY162" i="5"/>
  <c r="EX162" i="5"/>
  <c r="EW162" i="5"/>
  <c r="EV162" i="5"/>
  <c r="EU162" i="5"/>
  <c r="ET162" i="5"/>
  <c r="ES162" i="5"/>
  <c r="ER162" i="5"/>
  <c r="EQ162" i="5"/>
  <c r="EP162" i="5"/>
  <c r="EO162" i="5"/>
  <c r="EN162" i="5"/>
  <c r="EM162" i="5"/>
  <c r="EL162" i="5"/>
  <c r="EK162" i="5"/>
  <c r="FD161" i="5"/>
  <c r="FC161" i="5"/>
  <c r="FB161" i="5"/>
  <c r="FA161" i="5"/>
  <c r="EZ161" i="5"/>
  <c r="EY161" i="5"/>
  <c r="EX161" i="5"/>
  <c r="EW161" i="5"/>
  <c r="EV161" i="5"/>
  <c r="EU161" i="5"/>
  <c r="ET161" i="5"/>
  <c r="ES161" i="5"/>
  <c r="ER161" i="5"/>
  <c r="EQ161" i="5"/>
  <c r="EP161" i="5"/>
  <c r="EO161" i="5"/>
  <c r="EN161" i="5"/>
  <c r="EM161" i="5"/>
  <c r="EL161" i="5"/>
  <c r="EK161" i="5"/>
  <c r="FD160" i="5"/>
  <c r="FC160" i="5"/>
  <c r="FB160" i="5"/>
  <c r="FA160" i="5"/>
  <c r="EZ160" i="5"/>
  <c r="EY160" i="5"/>
  <c r="EX160" i="5"/>
  <c r="EW160" i="5"/>
  <c r="EV160" i="5"/>
  <c r="EU160" i="5"/>
  <c r="ET160" i="5"/>
  <c r="ES160" i="5"/>
  <c r="ER160" i="5"/>
  <c r="EQ160" i="5"/>
  <c r="EP160" i="5"/>
  <c r="EO160" i="5"/>
  <c r="EN160" i="5"/>
  <c r="EM160" i="5"/>
  <c r="EL160" i="5"/>
  <c r="EK160" i="5"/>
  <c r="FD159" i="5"/>
  <c r="FC159" i="5"/>
  <c r="FB159" i="5"/>
  <c r="FA159" i="5"/>
  <c r="EZ159" i="5"/>
  <c r="EY159" i="5"/>
  <c r="EX159" i="5"/>
  <c r="EW159" i="5"/>
  <c r="EV159" i="5"/>
  <c r="EU159" i="5"/>
  <c r="ET159" i="5"/>
  <c r="ES159" i="5"/>
  <c r="ER159" i="5"/>
  <c r="EQ159" i="5"/>
  <c r="EP159" i="5"/>
  <c r="EO159" i="5"/>
  <c r="EN159" i="5"/>
  <c r="EM159" i="5"/>
  <c r="EL159" i="5"/>
  <c r="EK159" i="5"/>
  <c r="FD158" i="5"/>
  <c r="FC158" i="5"/>
  <c r="FB158" i="5"/>
  <c r="FA158" i="5"/>
  <c r="EZ158" i="5"/>
  <c r="EY158" i="5"/>
  <c r="EX158" i="5"/>
  <c r="EW158" i="5"/>
  <c r="EV158" i="5"/>
  <c r="EU158" i="5"/>
  <c r="ET158" i="5"/>
  <c r="ES158" i="5"/>
  <c r="ER158" i="5"/>
  <c r="EQ158" i="5"/>
  <c r="EP158" i="5"/>
  <c r="EO158" i="5"/>
  <c r="EN158" i="5"/>
  <c r="EM158" i="5"/>
  <c r="EL158" i="5"/>
  <c r="EK158" i="5"/>
  <c r="FD157" i="5"/>
  <c r="FC157" i="5"/>
  <c r="FB157" i="5"/>
  <c r="FA157" i="5"/>
  <c r="EZ157" i="5"/>
  <c r="EY157" i="5"/>
  <c r="EX157" i="5"/>
  <c r="EW157" i="5"/>
  <c r="EV157" i="5"/>
  <c r="EU157" i="5"/>
  <c r="ET157" i="5"/>
  <c r="ES157" i="5"/>
  <c r="ER157" i="5"/>
  <c r="EQ157" i="5"/>
  <c r="EP157" i="5"/>
  <c r="EO157" i="5"/>
  <c r="EN157" i="5"/>
  <c r="EM157" i="5"/>
  <c r="EL157" i="5"/>
  <c r="EK157" i="5"/>
  <c r="FD156" i="5"/>
  <c r="FC156" i="5"/>
  <c r="FB156" i="5"/>
  <c r="FA156" i="5"/>
  <c r="EZ156" i="5"/>
  <c r="EY156" i="5"/>
  <c r="EX156" i="5"/>
  <c r="EW156" i="5"/>
  <c r="EV156" i="5"/>
  <c r="EU156" i="5"/>
  <c r="ET156" i="5"/>
  <c r="ES156" i="5"/>
  <c r="ER156" i="5"/>
  <c r="EQ156" i="5"/>
  <c r="EP156" i="5"/>
  <c r="EO156" i="5"/>
  <c r="EN156" i="5"/>
  <c r="EM156" i="5"/>
  <c r="EL156" i="5"/>
  <c r="EK156" i="5"/>
  <c r="FD155" i="5"/>
  <c r="FC155" i="5"/>
  <c r="FB155" i="5"/>
  <c r="FA155" i="5"/>
  <c r="EZ155" i="5"/>
  <c r="EY155" i="5"/>
  <c r="EX155" i="5"/>
  <c r="EW155" i="5"/>
  <c r="EV155" i="5"/>
  <c r="EU155" i="5"/>
  <c r="ET155" i="5"/>
  <c r="ES155" i="5"/>
  <c r="ER155" i="5"/>
  <c r="EQ155" i="5"/>
  <c r="EP155" i="5"/>
  <c r="EO155" i="5"/>
  <c r="EN155" i="5"/>
  <c r="EM155" i="5"/>
  <c r="EL155" i="5"/>
  <c r="EK155" i="5"/>
  <c r="FD154" i="5"/>
  <c r="FC154" i="5"/>
  <c r="FB154" i="5"/>
  <c r="FA154" i="5"/>
  <c r="EZ154" i="5"/>
  <c r="EY154" i="5"/>
  <c r="EX154" i="5"/>
  <c r="EW154" i="5"/>
  <c r="EV154" i="5"/>
  <c r="EU154" i="5"/>
  <c r="ET154" i="5"/>
  <c r="ES154" i="5"/>
  <c r="ER154" i="5"/>
  <c r="EQ154" i="5"/>
  <c r="EP154" i="5"/>
  <c r="EO154" i="5"/>
  <c r="EN154" i="5"/>
  <c r="EM154" i="5"/>
  <c r="EL154" i="5"/>
  <c r="EK154" i="5"/>
  <c r="FD153" i="5"/>
  <c r="FC153" i="5"/>
  <c r="FB153" i="5"/>
  <c r="FA153" i="5"/>
  <c r="EZ153" i="5"/>
  <c r="EY153" i="5"/>
  <c r="EX153" i="5"/>
  <c r="EW153" i="5"/>
  <c r="EV153" i="5"/>
  <c r="EU153" i="5"/>
  <c r="ET153" i="5"/>
  <c r="ES153" i="5"/>
  <c r="ER153" i="5"/>
  <c r="EQ153" i="5"/>
  <c r="EP153" i="5"/>
  <c r="EO153" i="5"/>
  <c r="EN153" i="5"/>
  <c r="EM153" i="5"/>
  <c r="EL153" i="5"/>
  <c r="EK153" i="5"/>
  <c r="FD152" i="5"/>
  <c r="FC152" i="5"/>
  <c r="FB152" i="5"/>
  <c r="FA152" i="5"/>
  <c r="EZ152" i="5"/>
  <c r="EY152" i="5"/>
  <c r="EX152" i="5"/>
  <c r="EW152" i="5"/>
  <c r="EV152" i="5"/>
  <c r="EU152" i="5"/>
  <c r="ET152" i="5"/>
  <c r="ES152" i="5"/>
  <c r="ER152" i="5"/>
  <c r="EQ152" i="5"/>
  <c r="EP152" i="5"/>
  <c r="EO152" i="5"/>
  <c r="EN152" i="5"/>
  <c r="EM152" i="5"/>
  <c r="EL152" i="5"/>
  <c r="EK152" i="5"/>
  <c r="FD151" i="5"/>
  <c r="FC151" i="5"/>
  <c r="FB151" i="5"/>
  <c r="FA151" i="5"/>
  <c r="EZ151" i="5"/>
  <c r="EY151" i="5"/>
  <c r="EX151" i="5"/>
  <c r="EW151" i="5"/>
  <c r="EV151" i="5"/>
  <c r="EU151" i="5"/>
  <c r="ET151" i="5"/>
  <c r="ES151" i="5"/>
  <c r="ER151" i="5"/>
  <c r="EQ151" i="5"/>
  <c r="EP151" i="5"/>
  <c r="EO151" i="5"/>
  <c r="EN151" i="5"/>
  <c r="EM151" i="5"/>
  <c r="EL151" i="5"/>
  <c r="EK151" i="5"/>
  <c r="FD150" i="5"/>
  <c r="FC150" i="5"/>
  <c r="FB150" i="5"/>
  <c r="FA150" i="5"/>
  <c r="EZ150" i="5"/>
  <c r="EY150" i="5"/>
  <c r="EX150" i="5"/>
  <c r="EW150" i="5"/>
  <c r="EV150" i="5"/>
  <c r="EU150" i="5"/>
  <c r="ET150" i="5"/>
  <c r="ES150" i="5"/>
  <c r="ER150" i="5"/>
  <c r="EQ150" i="5"/>
  <c r="EP150" i="5"/>
  <c r="EO150" i="5"/>
  <c r="EN150" i="5"/>
  <c r="EM150" i="5"/>
  <c r="EL150" i="5"/>
  <c r="EK150" i="5"/>
  <c r="FD149" i="5"/>
  <c r="FC149" i="5"/>
  <c r="FB149" i="5"/>
  <c r="FA149" i="5"/>
  <c r="EZ149" i="5"/>
  <c r="EY149" i="5"/>
  <c r="EX149" i="5"/>
  <c r="EW149" i="5"/>
  <c r="EV149" i="5"/>
  <c r="EU149" i="5"/>
  <c r="ET149" i="5"/>
  <c r="ES149" i="5"/>
  <c r="ER149" i="5"/>
  <c r="EQ149" i="5"/>
  <c r="EP149" i="5"/>
  <c r="EO149" i="5"/>
  <c r="EN149" i="5"/>
  <c r="EM149" i="5"/>
  <c r="EL149" i="5"/>
  <c r="EK149" i="5"/>
  <c r="FD148" i="5"/>
  <c r="FC148" i="5"/>
  <c r="FB148" i="5"/>
  <c r="FA148" i="5"/>
  <c r="EZ148" i="5"/>
  <c r="EY148" i="5"/>
  <c r="EX148" i="5"/>
  <c r="EW148" i="5"/>
  <c r="EV148" i="5"/>
  <c r="EU148" i="5"/>
  <c r="ET148" i="5"/>
  <c r="ES148" i="5"/>
  <c r="ER148" i="5"/>
  <c r="EQ148" i="5"/>
  <c r="EP148" i="5"/>
  <c r="EO148" i="5"/>
  <c r="EN148" i="5"/>
  <c r="EM148" i="5"/>
  <c r="EL148" i="5"/>
  <c r="EK148" i="5"/>
  <c r="FD147" i="5"/>
  <c r="FC147" i="5"/>
  <c r="FB147" i="5"/>
  <c r="FA147" i="5"/>
  <c r="EZ147" i="5"/>
  <c r="EY147" i="5"/>
  <c r="EX147" i="5"/>
  <c r="EW147" i="5"/>
  <c r="EV147" i="5"/>
  <c r="EU147" i="5"/>
  <c r="ET147" i="5"/>
  <c r="ES147" i="5"/>
  <c r="ER147" i="5"/>
  <c r="EQ147" i="5"/>
  <c r="EP147" i="5"/>
  <c r="EO147" i="5"/>
  <c r="EN147" i="5"/>
  <c r="EM147" i="5"/>
  <c r="EL147" i="5"/>
  <c r="EK147" i="5"/>
  <c r="FD146" i="5"/>
  <c r="FC146" i="5"/>
  <c r="FB146" i="5"/>
  <c r="FA146" i="5"/>
  <c r="EZ146" i="5"/>
  <c r="EY146" i="5"/>
  <c r="EX146" i="5"/>
  <c r="EW146" i="5"/>
  <c r="EV146" i="5"/>
  <c r="EU146" i="5"/>
  <c r="ET146" i="5"/>
  <c r="ES146" i="5"/>
  <c r="ER146" i="5"/>
  <c r="EQ146" i="5"/>
  <c r="EP146" i="5"/>
  <c r="EO146" i="5"/>
  <c r="EN146" i="5"/>
  <c r="EM146" i="5"/>
  <c r="EL146" i="5"/>
  <c r="EK146" i="5"/>
  <c r="FD145" i="5"/>
  <c r="FC145" i="5"/>
  <c r="FB145" i="5"/>
  <c r="FA145" i="5"/>
  <c r="EZ145" i="5"/>
  <c r="EY145" i="5"/>
  <c r="EX145" i="5"/>
  <c r="EW145" i="5"/>
  <c r="EV145" i="5"/>
  <c r="EU145" i="5"/>
  <c r="ET145" i="5"/>
  <c r="ES145" i="5"/>
  <c r="ER145" i="5"/>
  <c r="EQ145" i="5"/>
  <c r="EP145" i="5"/>
  <c r="EO145" i="5"/>
  <c r="EN145" i="5"/>
  <c r="EM145" i="5"/>
  <c r="EL145" i="5"/>
  <c r="EK145" i="5"/>
  <c r="FD144" i="5"/>
  <c r="FC144" i="5"/>
  <c r="FB144" i="5"/>
  <c r="FA144" i="5"/>
  <c r="EZ144" i="5"/>
  <c r="EY144" i="5"/>
  <c r="EX144" i="5"/>
  <c r="EW144" i="5"/>
  <c r="EV144" i="5"/>
  <c r="EU144" i="5"/>
  <c r="ET144" i="5"/>
  <c r="ES144" i="5"/>
  <c r="ER144" i="5"/>
  <c r="EQ144" i="5"/>
  <c r="EP144" i="5"/>
  <c r="EO144" i="5"/>
  <c r="EN144" i="5"/>
  <c r="EM144" i="5"/>
  <c r="EL144" i="5"/>
  <c r="EK144" i="5"/>
  <c r="FD143" i="5"/>
  <c r="FC143" i="5"/>
  <c r="FB143" i="5"/>
  <c r="FA143" i="5"/>
  <c r="EZ143" i="5"/>
  <c r="EY143" i="5"/>
  <c r="EX143" i="5"/>
  <c r="EW143" i="5"/>
  <c r="EV143" i="5"/>
  <c r="EU143" i="5"/>
  <c r="ET143" i="5"/>
  <c r="ES143" i="5"/>
  <c r="ER143" i="5"/>
  <c r="EQ143" i="5"/>
  <c r="EP143" i="5"/>
  <c r="EO143" i="5"/>
  <c r="EN143" i="5"/>
  <c r="EM143" i="5"/>
  <c r="EL143" i="5"/>
  <c r="EK143" i="5"/>
  <c r="FD142" i="5"/>
  <c r="FC142" i="5"/>
  <c r="FB142" i="5"/>
  <c r="FA142" i="5"/>
  <c r="EZ142" i="5"/>
  <c r="EY142" i="5"/>
  <c r="EX142" i="5"/>
  <c r="EW142" i="5"/>
  <c r="EV142" i="5"/>
  <c r="EU142" i="5"/>
  <c r="ET142" i="5"/>
  <c r="ES142" i="5"/>
  <c r="ER142" i="5"/>
  <c r="EQ142" i="5"/>
  <c r="EP142" i="5"/>
  <c r="EO142" i="5"/>
  <c r="EN142" i="5"/>
  <c r="EM142" i="5"/>
  <c r="EL142" i="5"/>
  <c r="EK142" i="5"/>
  <c r="FD141" i="5"/>
  <c r="FC141" i="5"/>
  <c r="FB141" i="5"/>
  <c r="FA141" i="5"/>
  <c r="EZ141" i="5"/>
  <c r="EY141" i="5"/>
  <c r="EX141" i="5"/>
  <c r="EW141" i="5"/>
  <c r="EV141" i="5"/>
  <c r="EU141" i="5"/>
  <c r="ET141" i="5"/>
  <c r="ES141" i="5"/>
  <c r="ER141" i="5"/>
  <c r="EQ141" i="5"/>
  <c r="EP141" i="5"/>
  <c r="EO141" i="5"/>
  <c r="EN141" i="5"/>
  <c r="EM141" i="5"/>
  <c r="EL141" i="5"/>
  <c r="EK141" i="5"/>
  <c r="FD140" i="5"/>
  <c r="FC140" i="5"/>
  <c r="FB140" i="5"/>
  <c r="FA140" i="5"/>
  <c r="EZ140" i="5"/>
  <c r="EY140" i="5"/>
  <c r="EX140" i="5"/>
  <c r="EW140" i="5"/>
  <c r="EV140" i="5"/>
  <c r="EU140" i="5"/>
  <c r="ET140" i="5"/>
  <c r="ES140" i="5"/>
  <c r="ER140" i="5"/>
  <c r="EQ140" i="5"/>
  <c r="EP140" i="5"/>
  <c r="EO140" i="5"/>
  <c r="EN140" i="5"/>
  <c r="EM140" i="5"/>
  <c r="EL140" i="5"/>
  <c r="EK140" i="5"/>
  <c r="FD139" i="5"/>
  <c r="FC139" i="5"/>
  <c r="FB139" i="5"/>
  <c r="FA139" i="5"/>
  <c r="EZ139" i="5"/>
  <c r="EY139" i="5"/>
  <c r="EX139" i="5"/>
  <c r="EW139" i="5"/>
  <c r="EV139" i="5"/>
  <c r="EU139" i="5"/>
  <c r="ET139" i="5"/>
  <c r="ES139" i="5"/>
  <c r="ER139" i="5"/>
  <c r="EQ139" i="5"/>
  <c r="EP139" i="5"/>
  <c r="EO139" i="5"/>
  <c r="EN139" i="5"/>
  <c r="EM139" i="5"/>
  <c r="EL139" i="5"/>
  <c r="EK139" i="5"/>
  <c r="FD138" i="5"/>
  <c r="FC138" i="5"/>
  <c r="FB138" i="5"/>
  <c r="FA138" i="5"/>
  <c r="EZ138" i="5"/>
  <c r="EY138" i="5"/>
  <c r="EX138" i="5"/>
  <c r="EW138" i="5"/>
  <c r="EV138" i="5"/>
  <c r="EU138" i="5"/>
  <c r="ET138" i="5"/>
  <c r="ES138" i="5"/>
  <c r="ER138" i="5"/>
  <c r="EQ138" i="5"/>
  <c r="EP138" i="5"/>
  <c r="EO138" i="5"/>
  <c r="EN138" i="5"/>
  <c r="EM138" i="5"/>
  <c r="EL138" i="5"/>
  <c r="EK138" i="5"/>
  <c r="FD137" i="5"/>
  <c r="FC137" i="5"/>
  <c r="FB137" i="5"/>
  <c r="FA137" i="5"/>
  <c r="EZ137" i="5"/>
  <c r="EY137" i="5"/>
  <c r="EX137" i="5"/>
  <c r="EW137" i="5"/>
  <c r="EV137" i="5"/>
  <c r="EU137" i="5"/>
  <c r="ET137" i="5"/>
  <c r="ES137" i="5"/>
  <c r="ER137" i="5"/>
  <c r="EQ137" i="5"/>
  <c r="EP137" i="5"/>
  <c r="EO137" i="5"/>
  <c r="EN137" i="5"/>
  <c r="EM137" i="5"/>
  <c r="EL137" i="5"/>
  <c r="EK137" i="5"/>
  <c r="FD136" i="5"/>
  <c r="FC136" i="5"/>
  <c r="FB136" i="5"/>
  <c r="FA136" i="5"/>
  <c r="EZ136" i="5"/>
  <c r="EY136" i="5"/>
  <c r="EX136" i="5"/>
  <c r="EW136" i="5"/>
  <c r="EV136" i="5"/>
  <c r="EU136" i="5"/>
  <c r="ET136" i="5"/>
  <c r="ES136" i="5"/>
  <c r="ER136" i="5"/>
  <c r="EQ136" i="5"/>
  <c r="EP136" i="5"/>
  <c r="EO136" i="5"/>
  <c r="EN136" i="5"/>
  <c r="EM136" i="5"/>
  <c r="EL136" i="5"/>
  <c r="EK136" i="5"/>
  <c r="FD135" i="5"/>
  <c r="FC135" i="5"/>
  <c r="FB135" i="5"/>
  <c r="FA135" i="5"/>
  <c r="EZ135" i="5"/>
  <c r="EY135" i="5"/>
  <c r="EX135" i="5"/>
  <c r="EW135" i="5"/>
  <c r="EV135" i="5"/>
  <c r="EU135" i="5"/>
  <c r="ET135" i="5"/>
  <c r="ES135" i="5"/>
  <c r="ER135" i="5"/>
  <c r="EQ135" i="5"/>
  <c r="EP135" i="5"/>
  <c r="EO135" i="5"/>
  <c r="EN135" i="5"/>
  <c r="EM135" i="5"/>
  <c r="EL135" i="5"/>
  <c r="EK135" i="5"/>
  <c r="FE88" i="5"/>
  <c r="EJ88" i="5"/>
  <c r="EH186" i="5"/>
  <c r="EG186" i="5"/>
  <c r="EF186" i="5"/>
  <c r="EE186" i="5"/>
  <c r="ED186" i="5"/>
  <c r="EC186" i="5"/>
  <c r="EB186" i="5"/>
  <c r="EA186" i="5"/>
  <c r="DZ186" i="5"/>
  <c r="DY186" i="5"/>
  <c r="DX186" i="5"/>
  <c r="DW186" i="5"/>
  <c r="DV186" i="5"/>
  <c r="DU186" i="5"/>
  <c r="DT186" i="5"/>
  <c r="DS186" i="5"/>
  <c r="DR186" i="5"/>
  <c r="DQ186" i="5"/>
  <c r="DP186" i="5"/>
  <c r="DO186" i="5"/>
  <c r="EH185" i="5"/>
  <c r="EG185" i="5"/>
  <c r="EF185" i="5"/>
  <c r="EE185" i="5"/>
  <c r="ED185" i="5"/>
  <c r="EC185" i="5"/>
  <c r="EB185" i="5"/>
  <c r="EA185" i="5"/>
  <c r="DZ185" i="5"/>
  <c r="DY185" i="5"/>
  <c r="DX185" i="5"/>
  <c r="DW185" i="5"/>
  <c r="DV185" i="5"/>
  <c r="DU185" i="5"/>
  <c r="DT185" i="5"/>
  <c r="DS185" i="5"/>
  <c r="DR185" i="5"/>
  <c r="DQ185" i="5"/>
  <c r="DP185" i="5"/>
  <c r="DO185" i="5"/>
  <c r="EH184" i="5"/>
  <c r="EG184" i="5"/>
  <c r="EF184" i="5"/>
  <c r="EE184" i="5"/>
  <c r="ED184" i="5"/>
  <c r="EC184" i="5"/>
  <c r="EB184" i="5"/>
  <c r="EA184" i="5"/>
  <c r="DZ184" i="5"/>
  <c r="DY184" i="5"/>
  <c r="DX184" i="5"/>
  <c r="DW184" i="5"/>
  <c r="DV184" i="5"/>
  <c r="DU184" i="5"/>
  <c r="DT184" i="5"/>
  <c r="DS184" i="5"/>
  <c r="DR184" i="5"/>
  <c r="DQ184" i="5"/>
  <c r="DP184" i="5"/>
  <c r="DO184" i="5"/>
  <c r="EH183" i="5"/>
  <c r="EG183" i="5"/>
  <c r="EF183" i="5"/>
  <c r="EE183" i="5"/>
  <c r="ED183" i="5"/>
  <c r="EC183" i="5"/>
  <c r="EB183" i="5"/>
  <c r="EA183" i="5"/>
  <c r="DZ183" i="5"/>
  <c r="DY183" i="5"/>
  <c r="DX183" i="5"/>
  <c r="DW183" i="5"/>
  <c r="DV183" i="5"/>
  <c r="DU183" i="5"/>
  <c r="DT183" i="5"/>
  <c r="DS183" i="5"/>
  <c r="DR183" i="5"/>
  <c r="DQ183" i="5"/>
  <c r="DP183" i="5"/>
  <c r="DO183" i="5"/>
  <c r="EH182" i="5"/>
  <c r="EG182" i="5"/>
  <c r="EF182" i="5"/>
  <c r="EE182" i="5"/>
  <c r="ED182" i="5"/>
  <c r="EC182" i="5"/>
  <c r="EB182" i="5"/>
  <c r="EA182" i="5"/>
  <c r="DZ182" i="5"/>
  <c r="DY182" i="5"/>
  <c r="DX182" i="5"/>
  <c r="DW182" i="5"/>
  <c r="DV182" i="5"/>
  <c r="DU182" i="5"/>
  <c r="DT182" i="5"/>
  <c r="DS182" i="5"/>
  <c r="DR182" i="5"/>
  <c r="DQ182" i="5"/>
  <c r="DP182" i="5"/>
  <c r="DO182" i="5"/>
  <c r="EH181" i="5"/>
  <c r="EG181" i="5"/>
  <c r="EF181" i="5"/>
  <c r="EE181" i="5"/>
  <c r="ED181" i="5"/>
  <c r="EC181" i="5"/>
  <c r="EB181" i="5"/>
  <c r="EA181" i="5"/>
  <c r="DZ181" i="5"/>
  <c r="DY181" i="5"/>
  <c r="DX181" i="5"/>
  <c r="DW181" i="5"/>
  <c r="DV181" i="5"/>
  <c r="DU181" i="5"/>
  <c r="DT181" i="5"/>
  <c r="DS181" i="5"/>
  <c r="DR181" i="5"/>
  <c r="DQ181" i="5"/>
  <c r="DP181" i="5"/>
  <c r="DO181" i="5"/>
  <c r="EH180" i="5"/>
  <c r="EG180" i="5"/>
  <c r="EF180" i="5"/>
  <c r="EE180" i="5"/>
  <c r="ED180" i="5"/>
  <c r="EC180" i="5"/>
  <c r="EB180" i="5"/>
  <c r="EA180" i="5"/>
  <c r="DZ180" i="5"/>
  <c r="DY180" i="5"/>
  <c r="DX180" i="5"/>
  <c r="DW180" i="5"/>
  <c r="DV180" i="5"/>
  <c r="DU180" i="5"/>
  <c r="DT180" i="5"/>
  <c r="DS180" i="5"/>
  <c r="DR180" i="5"/>
  <c r="DQ180" i="5"/>
  <c r="DP180" i="5"/>
  <c r="DO180" i="5"/>
  <c r="EH179" i="5"/>
  <c r="EG179" i="5"/>
  <c r="EF179" i="5"/>
  <c r="EE179" i="5"/>
  <c r="ED179" i="5"/>
  <c r="EC179" i="5"/>
  <c r="EB179" i="5"/>
  <c r="EA179" i="5"/>
  <c r="DZ179" i="5"/>
  <c r="DY179" i="5"/>
  <c r="DX179" i="5"/>
  <c r="DW179" i="5"/>
  <c r="DV179" i="5"/>
  <c r="DU179" i="5"/>
  <c r="DT179" i="5"/>
  <c r="DS179" i="5"/>
  <c r="DR179" i="5"/>
  <c r="DQ179" i="5"/>
  <c r="DP179" i="5"/>
  <c r="DO179" i="5"/>
  <c r="EH178" i="5"/>
  <c r="EG178" i="5"/>
  <c r="EF178" i="5"/>
  <c r="EE178" i="5"/>
  <c r="ED178" i="5"/>
  <c r="EC178" i="5"/>
  <c r="EB178" i="5"/>
  <c r="EA178" i="5"/>
  <c r="DZ178" i="5"/>
  <c r="DY178" i="5"/>
  <c r="DX178" i="5"/>
  <c r="DW178" i="5"/>
  <c r="DV178" i="5"/>
  <c r="DU178" i="5"/>
  <c r="DT178" i="5"/>
  <c r="DS178" i="5"/>
  <c r="DR178" i="5"/>
  <c r="DQ178" i="5"/>
  <c r="DP178" i="5"/>
  <c r="DO178" i="5"/>
  <c r="EH177" i="5"/>
  <c r="EG177" i="5"/>
  <c r="EF177" i="5"/>
  <c r="EE177" i="5"/>
  <c r="ED177" i="5"/>
  <c r="EC177" i="5"/>
  <c r="EB177" i="5"/>
  <c r="EA177" i="5"/>
  <c r="DZ177" i="5"/>
  <c r="DY177" i="5"/>
  <c r="DX177" i="5"/>
  <c r="DW177" i="5"/>
  <c r="DV177" i="5"/>
  <c r="DU177" i="5"/>
  <c r="DT177" i="5"/>
  <c r="DS177" i="5"/>
  <c r="DR177" i="5"/>
  <c r="DQ177" i="5"/>
  <c r="DP177" i="5"/>
  <c r="DO177" i="5"/>
  <c r="EH176" i="5"/>
  <c r="EG176" i="5"/>
  <c r="EF176" i="5"/>
  <c r="EE176" i="5"/>
  <c r="ED176" i="5"/>
  <c r="EC176" i="5"/>
  <c r="EB176" i="5"/>
  <c r="EA176" i="5"/>
  <c r="DZ176" i="5"/>
  <c r="DY176" i="5"/>
  <c r="DX176" i="5"/>
  <c r="DW176" i="5"/>
  <c r="DV176" i="5"/>
  <c r="DU176" i="5"/>
  <c r="DT176" i="5"/>
  <c r="DS176" i="5"/>
  <c r="DR176" i="5"/>
  <c r="DQ176" i="5"/>
  <c r="DP176" i="5"/>
  <c r="DO176" i="5"/>
  <c r="EH175" i="5"/>
  <c r="EG175" i="5"/>
  <c r="EF175" i="5"/>
  <c r="EE175" i="5"/>
  <c r="ED175" i="5"/>
  <c r="EC175" i="5"/>
  <c r="EB175" i="5"/>
  <c r="EA175" i="5"/>
  <c r="DZ175" i="5"/>
  <c r="DY175" i="5"/>
  <c r="DX175" i="5"/>
  <c r="DW175" i="5"/>
  <c r="DV175" i="5"/>
  <c r="DU175" i="5"/>
  <c r="DT175" i="5"/>
  <c r="DS175" i="5"/>
  <c r="DR175" i="5"/>
  <c r="DQ175" i="5"/>
  <c r="DP175" i="5"/>
  <c r="DO175" i="5"/>
  <c r="EH174" i="5"/>
  <c r="EG174" i="5"/>
  <c r="EF174" i="5"/>
  <c r="EE174" i="5"/>
  <c r="ED174" i="5"/>
  <c r="EC174" i="5"/>
  <c r="EB174" i="5"/>
  <c r="EA174" i="5"/>
  <c r="DZ174" i="5"/>
  <c r="DY174" i="5"/>
  <c r="DX174" i="5"/>
  <c r="DW174" i="5"/>
  <c r="DV174" i="5"/>
  <c r="DU174" i="5"/>
  <c r="DT174" i="5"/>
  <c r="DS174" i="5"/>
  <c r="DR174" i="5"/>
  <c r="DQ174" i="5"/>
  <c r="DP174" i="5"/>
  <c r="DO174" i="5"/>
  <c r="EH173" i="5"/>
  <c r="EG173" i="5"/>
  <c r="EF173" i="5"/>
  <c r="EE173" i="5"/>
  <c r="ED173" i="5"/>
  <c r="EC173" i="5"/>
  <c r="EB173" i="5"/>
  <c r="EA173" i="5"/>
  <c r="DZ173" i="5"/>
  <c r="DY173" i="5"/>
  <c r="DX173" i="5"/>
  <c r="DW173" i="5"/>
  <c r="DV173" i="5"/>
  <c r="DU173" i="5"/>
  <c r="DT173" i="5"/>
  <c r="DS173" i="5"/>
  <c r="DR173" i="5"/>
  <c r="DQ173" i="5"/>
  <c r="DP173" i="5"/>
  <c r="DO173" i="5"/>
  <c r="EH172" i="5"/>
  <c r="EG172" i="5"/>
  <c r="EF172" i="5"/>
  <c r="EE172" i="5"/>
  <c r="ED172" i="5"/>
  <c r="EC172" i="5"/>
  <c r="EB172" i="5"/>
  <c r="EA172" i="5"/>
  <c r="DZ172" i="5"/>
  <c r="DY172" i="5"/>
  <c r="DX172" i="5"/>
  <c r="DW172" i="5"/>
  <c r="DV172" i="5"/>
  <c r="DU172" i="5"/>
  <c r="DT172" i="5"/>
  <c r="DS172" i="5"/>
  <c r="DR172" i="5"/>
  <c r="DQ172" i="5"/>
  <c r="DP172" i="5"/>
  <c r="DO172" i="5"/>
  <c r="EH171" i="5"/>
  <c r="EG171" i="5"/>
  <c r="EF171" i="5"/>
  <c r="EE171" i="5"/>
  <c r="ED171" i="5"/>
  <c r="EC171" i="5"/>
  <c r="EB171" i="5"/>
  <c r="EA171" i="5"/>
  <c r="DZ171" i="5"/>
  <c r="DY171" i="5"/>
  <c r="DX171" i="5"/>
  <c r="DW171" i="5"/>
  <c r="DV171" i="5"/>
  <c r="DU171" i="5"/>
  <c r="DT171" i="5"/>
  <c r="DS171" i="5"/>
  <c r="DR171" i="5"/>
  <c r="DQ171" i="5"/>
  <c r="DP171" i="5"/>
  <c r="DO171" i="5"/>
  <c r="EH170" i="5"/>
  <c r="EG170" i="5"/>
  <c r="EF170" i="5"/>
  <c r="EE170" i="5"/>
  <c r="ED170" i="5"/>
  <c r="EC170" i="5"/>
  <c r="EB170" i="5"/>
  <c r="EA170" i="5"/>
  <c r="DZ170" i="5"/>
  <c r="DY170" i="5"/>
  <c r="DX170" i="5"/>
  <c r="DW170" i="5"/>
  <c r="DV170" i="5"/>
  <c r="DU170" i="5"/>
  <c r="DT170" i="5"/>
  <c r="DS170" i="5"/>
  <c r="DR170" i="5"/>
  <c r="DQ170" i="5"/>
  <c r="DP170" i="5"/>
  <c r="DO170" i="5"/>
  <c r="EH169" i="5"/>
  <c r="EG169" i="5"/>
  <c r="EF169" i="5"/>
  <c r="EE169" i="5"/>
  <c r="ED169" i="5"/>
  <c r="EC169" i="5"/>
  <c r="EB169" i="5"/>
  <c r="EA169" i="5"/>
  <c r="DZ169" i="5"/>
  <c r="DY169" i="5"/>
  <c r="DX169" i="5"/>
  <c r="DW169" i="5"/>
  <c r="DV169" i="5"/>
  <c r="DU169" i="5"/>
  <c r="DT169" i="5"/>
  <c r="DS169" i="5"/>
  <c r="DR169" i="5"/>
  <c r="DQ169" i="5"/>
  <c r="DP169" i="5"/>
  <c r="DO169" i="5"/>
  <c r="EH168" i="5"/>
  <c r="EG168" i="5"/>
  <c r="EF168" i="5"/>
  <c r="EE168" i="5"/>
  <c r="ED168" i="5"/>
  <c r="EC168" i="5"/>
  <c r="EB168" i="5"/>
  <c r="EA168" i="5"/>
  <c r="DZ168" i="5"/>
  <c r="DY168" i="5"/>
  <c r="DX168" i="5"/>
  <c r="DW168" i="5"/>
  <c r="DV168" i="5"/>
  <c r="DU168" i="5"/>
  <c r="DT168" i="5"/>
  <c r="DS168" i="5"/>
  <c r="DR168" i="5"/>
  <c r="DQ168" i="5"/>
  <c r="DP168" i="5"/>
  <c r="DO168" i="5"/>
  <c r="EH167" i="5"/>
  <c r="EG167" i="5"/>
  <c r="EF167" i="5"/>
  <c r="EE167" i="5"/>
  <c r="ED167" i="5"/>
  <c r="EC167" i="5"/>
  <c r="EB167" i="5"/>
  <c r="EA167" i="5"/>
  <c r="DZ167" i="5"/>
  <c r="DY167" i="5"/>
  <c r="DX167" i="5"/>
  <c r="DW167" i="5"/>
  <c r="DV167" i="5"/>
  <c r="DU167" i="5"/>
  <c r="DT167" i="5"/>
  <c r="DS167" i="5"/>
  <c r="DR167" i="5"/>
  <c r="DQ167" i="5"/>
  <c r="DP167" i="5"/>
  <c r="DO167" i="5"/>
  <c r="EH166" i="5"/>
  <c r="EG166" i="5"/>
  <c r="EF166" i="5"/>
  <c r="EE166" i="5"/>
  <c r="ED166" i="5"/>
  <c r="EC166" i="5"/>
  <c r="EB166" i="5"/>
  <c r="EA166" i="5"/>
  <c r="DZ166" i="5"/>
  <c r="DY166" i="5"/>
  <c r="DX166" i="5"/>
  <c r="DW166" i="5"/>
  <c r="DV166" i="5"/>
  <c r="DU166" i="5"/>
  <c r="DT166" i="5"/>
  <c r="DS166" i="5"/>
  <c r="DR166" i="5"/>
  <c r="DQ166" i="5"/>
  <c r="DP166" i="5"/>
  <c r="DO166" i="5"/>
  <c r="EH165" i="5"/>
  <c r="EG165" i="5"/>
  <c r="EF165" i="5"/>
  <c r="EE165" i="5"/>
  <c r="ED165" i="5"/>
  <c r="EC165" i="5"/>
  <c r="EB165" i="5"/>
  <c r="EA165" i="5"/>
  <c r="DZ165" i="5"/>
  <c r="DY165" i="5"/>
  <c r="DX165" i="5"/>
  <c r="DW165" i="5"/>
  <c r="DV165" i="5"/>
  <c r="DU165" i="5"/>
  <c r="DT165" i="5"/>
  <c r="DS165" i="5"/>
  <c r="DR165" i="5"/>
  <c r="DQ165" i="5"/>
  <c r="DP165" i="5"/>
  <c r="DO165" i="5"/>
  <c r="EH164" i="5"/>
  <c r="EG164" i="5"/>
  <c r="EF164" i="5"/>
  <c r="EE164" i="5"/>
  <c r="ED164" i="5"/>
  <c r="EC164" i="5"/>
  <c r="EB164" i="5"/>
  <c r="EA164" i="5"/>
  <c r="DZ164" i="5"/>
  <c r="DY164" i="5"/>
  <c r="DX164" i="5"/>
  <c r="DW164" i="5"/>
  <c r="DV164" i="5"/>
  <c r="DU164" i="5"/>
  <c r="DT164" i="5"/>
  <c r="DS164" i="5"/>
  <c r="DR164" i="5"/>
  <c r="DQ164" i="5"/>
  <c r="DP164" i="5"/>
  <c r="DO164" i="5"/>
  <c r="EH163" i="5"/>
  <c r="EG163" i="5"/>
  <c r="EF163" i="5"/>
  <c r="EE163" i="5"/>
  <c r="ED163" i="5"/>
  <c r="EC163" i="5"/>
  <c r="EB163" i="5"/>
  <c r="EA163" i="5"/>
  <c r="DZ163" i="5"/>
  <c r="DY163" i="5"/>
  <c r="DX163" i="5"/>
  <c r="DW163" i="5"/>
  <c r="DV163" i="5"/>
  <c r="DU163" i="5"/>
  <c r="DT163" i="5"/>
  <c r="DS163" i="5"/>
  <c r="DR163" i="5"/>
  <c r="DQ163" i="5"/>
  <c r="DP163" i="5"/>
  <c r="DO163" i="5"/>
  <c r="EH162" i="5"/>
  <c r="EG162" i="5"/>
  <c r="EF162" i="5"/>
  <c r="EE162" i="5"/>
  <c r="ED162" i="5"/>
  <c r="EC162" i="5"/>
  <c r="EB162" i="5"/>
  <c r="EA162" i="5"/>
  <c r="DZ162" i="5"/>
  <c r="DY162" i="5"/>
  <c r="DX162" i="5"/>
  <c r="DW162" i="5"/>
  <c r="DV162" i="5"/>
  <c r="DU162" i="5"/>
  <c r="DT162" i="5"/>
  <c r="DS162" i="5"/>
  <c r="DR162" i="5"/>
  <c r="DQ162" i="5"/>
  <c r="DP162" i="5"/>
  <c r="DO162" i="5"/>
  <c r="EH161" i="5"/>
  <c r="EG161" i="5"/>
  <c r="EF161" i="5"/>
  <c r="EE161" i="5"/>
  <c r="ED161" i="5"/>
  <c r="EC161" i="5"/>
  <c r="EB161" i="5"/>
  <c r="EA161" i="5"/>
  <c r="DZ161" i="5"/>
  <c r="DY161" i="5"/>
  <c r="DX161" i="5"/>
  <c r="DW161" i="5"/>
  <c r="DV161" i="5"/>
  <c r="DU161" i="5"/>
  <c r="DT161" i="5"/>
  <c r="DS161" i="5"/>
  <c r="DR161" i="5"/>
  <c r="DQ161" i="5"/>
  <c r="DP161" i="5"/>
  <c r="DO161" i="5"/>
  <c r="EH160" i="5"/>
  <c r="EG160" i="5"/>
  <c r="EF160" i="5"/>
  <c r="EE160" i="5"/>
  <c r="ED160" i="5"/>
  <c r="EC160" i="5"/>
  <c r="EB160" i="5"/>
  <c r="EA160" i="5"/>
  <c r="DZ160" i="5"/>
  <c r="DY160" i="5"/>
  <c r="DX160" i="5"/>
  <c r="DW160" i="5"/>
  <c r="DV160" i="5"/>
  <c r="DU160" i="5"/>
  <c r="DT160" i="5"/>
  <c r="DS160" i="5"/>
  <c r="DR160" i="5"/>
  <c r="DQ160" i="5"/>
  <c r="DP160" i="5"/>
  <c r="DO160" i="5"/>
  <c r="EH159" i="5"/>
  <c r="EG159" i="5"/>
  <c r="EF159" i="5"/>
  <c r="EE159" i="5"/>
  <c r="ED159" i="5"/>
  <c r="EC159" i="5"/>
  <c r="EB159" i="5"/>
  <c r="EA159" i="5"/>
  <c r="DZ159" i="5"/>
  <c r="DY159" i="5"/>
  <c r="DX159" i="5"/>
  <c r="DW159" i="5"/>
  <c r="DV159" i="5"/>
  <c r="DU159" i="5"/>
  <c r="DT159" i="5"/>
  <c r="DS159" i="5"/>
  <c r="DR159" i="5"/>
  <c r="DQ159" i="5"/>
  <c r="DP159" i="5"/>
  <c r="DO159" i="5"/>
  <c r="EH158" i="5"/>
  <c r="EG158" i="5"/>
  <c r="EF158" i="5"/>
  <c r="EE158" i="5"/>
  <c r="ED158" i="5"/>
  <c r="EC158" i="5"/>
  <c r="EB158" i="5"/>
  <c r="EA158" i="5"/>
  <c r="DZ158" i="5"/>
  <c r="DY158" i="5"/>
  <c r="DX158" i="5"/>
  <c r="DW158" i="5"/>
  <c r="DV158" i="5"/>
  <c r="DU158" i="5"/>
  <c r="DT158" i="5"/>
  <c r="DS158" i="5"/>
  <c r="DR158" i="5"/>
  <c r="DQ158" i="5"/>
  <c r="DP158" i="5"/>
  <c r="DO158" i="5"/>
  <c r="EH157" i="5"/>
  <c r="EG157" i="5"/>
  <c r="EF157" i="5"/>
  <c r="EE157" i="5"/>
  <c r="ED157" i="5"/>
  <c r="EC157" i="5"/>
  <c r="EB157" i="5"/>
  <c r="EA157" i="5"/>
  <c r="DZ157" i="5"/>
  <c r="DY157" i="5"/>
  <c r="DX157" i="5"/>
  <c r="DW157" i="5"/>
  <c r="DV157" i="5"/>
  <c r="DU157" i="5"/>
  <c r="DT157" i="5"/>
  <c r="DS157" i="5"/>
  <c r="DR157" i="5"/>
  <c r="DQ157" i="5"/>
  <c r="DP157" i="5"/>
  <c r="DO157" i="5"/>
  <c r="EH156" i="5"/>
  <c r="EG156" i="5"/>
  <c r="EF156" i="5"/>
  <c r="EE156" i="5"/>
  <c r="ED156" i="5"/>
  <c r="EC156" i="5"/>
  <c r="EB156" i="5"/>
  <c r="EA156" i="5"/>
  <c r="DZ156" i="5"/>
  <c r="DY156" i="5"/>
  <c r="DX156" i="5"/>
  <c r="DW156" i="5"/>
  <c r="DV156" i="5"/>
  <c r="DU156" i="5"/>
  <c r="DT156" i="5"/>
  <c r="DS156" i="5"/>
  <c r="DR156" i="5"/>
  <c r="DQ156" i="5"/>
  <c r="DP156" i="5"/>
  <c r="DO156" i="5"/>
  <c r="EH155" i="5"/>
  <c r="EG155" i="5"/>
  <c r="EF155" i="5"/>
  <c r="EE155" i="5"/>
  <c r="ED155" i="5"/>
  <c r="EC155" i="5"/>
  <c r="EB155" i="5"/>
  <c r="EA155" i="5"/>
  <c r="DZ155" i="5"/>
  <c r="DY155" i="5"/>
  <c r="DX155" i="5"/>
  <c r="DW155" i="5"/>
  <c r="DV155" i="5"/>
  <c r="DU155" i="5"/>
  <c r="DT155" i="5"/>
  <c r="DS155" i="5"/>
  <c r="DR155" i="5"/>
  <c r="DQ155" i="5"/>
  <c r="DP155" i="5"/>
  <c r="DO155" i="5"/>
  <c r="EH154" i="5"/>
  <c r="EG154" i="5"/>
  <c r="EF154" i="5"/>
  <c r="EE154" i="5"/>
  <c r="ED154" i="5"/>
  <c r="EC154" i="5"/>
  <c r="EB154" i="5"/>
  <c r="EA154" i="5"/>
  <c r="DZ154" i="5"/>
  <c r="DY154" i="5"/>
  <c r="DX154" i="5"/>
  <c r="DW154" i="5"/>
  <c r="DV154" i="5"/>
  <c r="DU154" i="5"/>
  <c r="DT154" i="5"/>
  <c r="DS154" i="5"/>
  <c r="DR154" i="5"/>
  <c r="DQ154" i="5"/>
  <c r="DP154" i="5"/>
  <c r="DO154" i="5"/>
  <c r="EH153" i="5"/>
  <c r="EG153" i="5"/>
  <c r="EF153" i="5"/>
  <c r="EE153" i="5"/>
  <c r="ED153" i="5"/>
  <c r="EC153" i="5"/>
  <c r="EB153" i="5"/>
  <c r="EA153" i="5"/>
  <c r="DZ153" i="5"/>
  <c r="DY153" i="5"/>
  <c r="DX153" i="5"/>
  <c r="DW153" i="5"/>
  <c r="DV153" i="5"/>
  <c r="DU153" i="5"/>
  <c r="DT153" i="5"/>
  <c r="DS153" i="5"/>
  <c r="DR153" i="5"/>
  <c r="DQ153" i="5"/>
  <c r="DP153" i="5"/>
  <c r="DO153" i="5"/>
  <c r="EH152" i="5"/>
  <c r="EG152" i="5"/>
  <c r="EF152" i="5"/>
  <c r="EE152" i="5"/>
  <c r="ED152" i="5"/>
  <c r="EC152" i="5"/>
  <c r="EB152" i="5"/>
  <c r="EA152" i="5"/>
  <c r="DZ152" i="5"/>
  <c r="DY152" i="5"/>
  <c r="DX152" i="5"/>
  <c r="DW152" i="5"/>
  <c r="DV152" i="5"/>
  <c r="DU152" i="5"/>
  <c r="DT152" i="5"/>
  <c r="DS152" i="5"/>
  <c r="DR152" i="5"/>
  <c r="DQ152" i="5"/>
  <c r="DP152" i="5"/>
  <c r="DO152" i="5"/>
  <c r="EH151" i="5"/>
  <c r="EG151" i="5"/>
  <c r="EF151" i="5"/>
  <c r="EE151" i="5"/>
  <c r="ED151" i="5"/>
  <c r="EC151" i="5"/>
  <c r="EB151" i="5"/>
  <c r="EA151" i="5"/>
  <c r="DZ151" i="5"/>
  <c r="DY151" i="5"/>
  <c r="DX151" i="5"/>
  <c r="DW151" i="5"/>
  <c r="DV151" i="5"/>
  <c r="DU151" i="5"/>
  <c r="DT151" i="5"/>
  <c r="DS151" i="5"/>
  <c r="DR151" i="5"/>
  <c r="DQ151" i="5"/>
  <c r="DP151" i="5"/>
  <c r="DO151" i="5"/>
  <c r="EH150" i="5"/>
  <c r="EG150" i="5"/>
  <c r="EF150" i="5"/>
  <c r="EE150" i="5"/>
  <c r="ED150" i="5"/>
  <c r="EC150" i="5"/>
  <c r="EB150" i="5"/>
  <c r="EA150" i="5"/>
  <c r="DZ150" i="5"/>
  <c r="DY150" i="5"/>
  <c r="DX150" i="5"/>
  <c r="DW150" i="5"/>
  <c r="DV150" i="5"/>
  <c r="DU150" i="5"/>
  <c r="DT150" i="5"/>
  <c r="DS150" i="5"/>
  <c r="DR150" i="5"/>
  <c r="DQ150" i="5"/>
  <c r="DP150" i="5"/>
  <c r="DO150" i="5"/>
  <c r="EH149" i="5"/>
  <c r="EG149" i="5"/>
  <c r="EF149" i="5"/>
  <c r="EE149" i="5"/>
  <c r="ED149" i="5"/>
  <c r="EC149" i="5"/>
  <c r="EB149" i="5"/>
  <c r="EA149" i="5"/>
  <c r="DZ149" i="5"/>
  <c r="DY149" i="5"/>
  <c r="DX149" i="5"/>
  <c r="DW149" i="5"/>
  <c r="DV149" i="5"/>
  <c r="DU149" i="5"/>
  <c r="DT149" i="5"/>
  <c r="DS149" i="5"/>
  <c r="DR149" i="5"/>
  <c r="DQ149" i="5"/>
  <c r="DP149" i="5"/>
  <c r="DO149" i="5"/>
  <c r="EH148" i="5"/>
  <c r="EG148" i="5"/>
  <c r="EF148" i="5"/>
  <c r="EE148" i="5"/>
  <c r="ED148" i="5"/>
  <c r="EC148" i="5"/>
  <c r="EB148" i="5"/>
  <c r="EA148" i="5"/>
  <c r="DZ148" i="5"/>
  <c r="DY148" i="5"/>
  <c r="DX148" i="5"/>
  <c r="DW148" i="5"/>
  <c r="DV148" i="5"/>
  <c r="DU148" i="5"/>
  <c r="DT148" i="5"/>
  <c r="DS148" i="5"/>
  <c r="DR148" i="5"/>
  <c r="DQ148" i="5"/>
  <c r="DP148" i="5"/>
  <c r="DO148" i="5"/>
  <c r="EH147" i="5"/>
  <c r="EG147" i="5"/>
  <c r="EF147" i="5"/>
  <c r="EE147" i="5"/>
  <c r="ED147" i="5"/>
  <c r="EC147" i="5"/>
  <c r="EB147" i="5"/>
  <c r="EA147" i="5"/>
  <c r="DZ147" i="5"/>
  <c r="DY147" i="5"/>
  <c r="DX147" i="5"/>
  <c r="DW147" i="5"/>
  <c r="DV147" i="5"/>
  <c r="DU147" i="5"/>
  <c r="DT147" i="5"/>
  <c r="DS147" i="5"/>
  <c r="DR147" i="5"/>
  <c r="DQ147" i="5"/>
  <c r="DP147" i="5"/>
  <c r="DO147" i="5"/>
  <c r="EH146" i="5"/>
  <c r="EG146" i="5"/>
  <c r="EF146" i="5"/>
  <c r="EE146" i="5"/>
  <c r="ED146" i="5"/>
  <c r="EC146" i="5"/>
  <c r="EB146" i="5"/>
  <c r="EA146" i="5"/>
  <c r="DZ146" i="5"/>
  <c r="DY146" i="5"/>
  <c r="DX146" i="5"/>
  <c r="DW146" i="5"/>
  <c r="DV146" i="5"/>
  <c r="DU146" i="5"/>
  <c r="DT146" i="5"/>
  <c r="DS146" i="5"/>
  <c r="DR146" i="5"/>
  <c r="DQ146" i="5"/>
  <c r="DP146" i="5"/>
  <c r="DO146" i="5"/>
  <c r="EH145" i="5"/>
  <c r="EG145" i="5"/>
  <c r="EF145" i="5"/>
  <c r="EE145" i="5"/>
  <c r="ED145" i="5"/>
  <c r="EC145" i="5"/>
  <c r="EB145" i="5"/>
  <c r="EA145" i="5"/>
  <c r="DZ145" i="5"/>
  <c r="DY145" i="5"/>
  <c r="DX145" i="5"/>
  <c r="DW145" i="5"/>
  <c r="DV145" i="5"/>
  <c r="DU145" i="5"/>
  <c r="DT145" i="5"/>
  <c r="DS145" i="5"/>
  <c r="DR145" i="5"/>
  <c r="DQ145" i="5"/>
  <c r="DP145" i="5"/>
  <c r="DO145" i="5"/>
  <c r="EH144" i="5"/>
  <c r="EG144" i="5"/>
  <c r="EF144" i="5"/>
  <c r="EE144" i="5"/>
  <c r="ED144" i="5"/>
  <c r="EC144" i="5"/>
  <c r="EB144" i="5"/>
  <c r="EA144" i="5"/>
  <c r="DZ144" i="5"/>
  <c r="DY144" i="5"/>
  <c r="DX144" i="5"/>
  <c r="DW144" i="5"/>
  <c r="DV144" i="5"/>
  <c r="DU144" i="5"/>
  <c r="DT144" i="5"/>
  <c r="DS144" i="5"/>
  <c r="DR144" i="5"/>
  <c r="DQ144" i="5"/>
  <c r="DP144" i="5"/>
  <c r="DO144" i="5"/>
  <c r="EH143" i="5"/>
  <c r="EG143" i="5"/>
  <c r="EF143" i="5"/>
  <c r="EE143" i="5"/>
  <c r="ED143" i="5"/>
  <c r="EC143" i="5"/>
  <c r="EB143" i="5"/>
  <c r="EA143" i="5"/>
  <c r="DZ143" i="5"/>
  <c r="DY143" i="5"/>
  <c r="DX143" i="5"/>
  <c r="DW143" i="5"/>
  <c r="DV143" i="5"/>
  <c r="DU143" i="5"/>
  <c r="DT143" i="5"/>
  <c r="DS143" i="5"/>
  <c r="DR143" i="5"/>
  <c r="DQ143" i="5"/>
  <c r="DP143" i="5"/>
  <c r="DO143" i="5"/>
  <c r="EH142" i="5"/>
  <c r="EG142" i="5"/>
  <c r="EF142" i="5"/>
  <c r="EE142" i="5"/>
  <c r="ED142" i="5"/>
  <c r="EC142" i="5"/>
  <c r="EB142" i="5"/>
  <c r="EA142" i="5"/>
  <c r="DZ142" i="5"/>
  <c r="DY142" i="5"/>
  <c r="DX142" i="5"/>
  <c r="DW142" i="5"/>
  <c r="DV142" i="5"/>
  <c r="DU142" i="5"/>
  <c r="DT142" i="5"/>
  <c r="DS142" i="5"/>
  <c r="DR142" i="5"/>
  <c r="DQ142" i="5"/>
  <c r="DP142" i="5"/>
  <c r="DO142" i="5"/>
  <c r="EH141" i="5"/>
  <c r="EG141" i="5"/>
  <c r="EF141" i="5"/>
  <c r="EE141" i="5"/>
  <c r="ED141" i="5"/>
  <c r="EC141" i="5"/>
  <c r="EB141" i="5"/>
  <c r="EA141" i="5"/>
  <c r="DZ141" i="5"/>
  <c r="DY141" i="5"/>
  <c r="DX141" i="5"/>
  <c r="DW141" i="5"/>
  <c r="DV141" i="5"/>
  <c r="DU141" i="5"/>
  <c r="DT141" i="5"/>
  <c r="DS141" i="5"/>
  <c r="DR141" i="5"/>
  <c r="DQ141" i="5"/>
  <c r="DP141" i="5"/>
  <c r="DO141" i="5"/>
  <c r="EH140" i="5"/>
  <c r="EG140" i="5"/>
  <c r="EF140" i="5"/>
  <c r="EE140" i="5"/>
  <c r="ED140" i="5"/>
  <c r="EC140" i="5"/>
  <c r="EB140" i="5"/>
  <c r="EA140" i="5"/>
  <c r="DZ140" i="5"/>
  <c r="DY140" i="5"/>
  <c r="DX140" i="5"/>
  <c r="DW140" i="5"/>
  <c r="DV140" i="5"/>
  <c r="DU140" i="5"/>
  <c r="DT140" i="5"/>
  <c r="DS140" i="5"/>
  <c r="DR140" i="5"/>
  <c r="DQ140" i="5"/>
  <c r="DP140" i="5"/>
  <c r="DO140" i="5"/>
  <c r="EH139" i="5"/>
  <c r="EG139" i="5"/>
  <c r="EF139" i="5"/>
  <c r="EE139" i="5"/>
  <c r="ED139" i="5"/>
  <c r="EC139" i="5"/>
  <c r="EB139" i="5"/>
  <c r="EA139" i="5"/>
  <c r="DZ139" i="5"/>
  <c r="DY139" i="5"/>
  <c r="DX139" i="5"/>
  <c r="DW139" i="5"/>
  <c r="DV139" i="5"/>
  <c r="DU139" i="5"/>
  <c r="DT139" i="5"/>
  <c r="DS139" i="5"/>
  <c r="DR139" i="5"/>
  <c r="DQ139" i="5"/>
  <c r="DP139" i="5"/>
  <c r="DO139" i="5"/>
  <c r="EH138" i="5"/>
  <c r="EG138" i="5"/>
  <c r="EF138" i="5"/>
  <c r="EE138" i="5"/>
  <c r="ED138" i="5"/>
  <c r="EC138" i="5"/>
  <c r="EB138" i="5"/>
  <c r="EA138" i="5"/>
  <c r="DZ138" i="5"/>
  <c r="DY138" i="5"/>
  <c r="DX138" i="5"/>
  <c r="DW138" i="5"/>
  <c r="DV138" i="5"/>
  <c r="DU138" i="5"/>
  <c r="DT138" i="5"/>
  <c r="DS138" i="5"/>
  <c r="DR138" i="5"/>
  <c r="DQ138" i="5"/>
  <c r="DP138" i="5"/>
  <c r="DO138" i="5"/>
  <c r="EH137" i="5"/>
  <c r="EG137" i="5"/>
  <c r="EF137" i="5"/>
  <c r="EE137" i="5"/>
  <c r="ED137" i="5"/>
  <c r="EC137" i="5"/>
  <c r="EB137" i="5"/>
  <c r="EA137" i="5"/>
  <c r="DZ137" i="5"/>
  <c r="DY137" i="5"/>
  <c r="DX137" i="5"/>
  <c r="DW137" i="5"/>
  <c r="DV137" i="5"/>
  <c r="DU137" i="5"/>
  <c r="DT137" i="5"/>
  <c r="DS137" i="5"/>
  <c r="DR137" i="5"/>
  <c r="DQ137" i="5"/>
  <c r="DP137" i="5"/>
  <c r="DO137" i="5"/>
  <c r="EH136" i="5"/>
  <c r="EG136" i="5"/>
  <c r="EF136" i="5"/>
  <c r="EE136" i="5"/>
  <c r="ED136" i="5"/>
  <c r="EC136" i="5"/>
  <c r="EB136" i="5"/>
  <c r="EA136" i="5"/>
  <c r="DZ136" i="5"/>
  <c r="DY136" i="5"/>
  <c r="DX136" i="5"/>
  <c r="DW136" i="5"/>
  <c r="DV136" i="5"/>
  <c r="DU136" i="5"/>
  <c r="DT136" i="5"/>
  <c r="DS136" i="5"/>
  <c r="DR136" i="5"/>
  <c r="DQ136" i="5"/>
  <c r="DP136" i="5"/>
  <c r="DO136" i="5"/>
  <c r="EH135" i="5"/>
  <c r="EG135" i="5"/>
  <c r="EF135" i="5"/>
  <c r="EE135" i="5"/>
  <c r="ED135" i="5"/>
  <c r="EC135" i="5"/>
  <c r="EB135" i="5"/>
  <c r="EA135" i="5"/>
  <c r="DZ135" i="5"/>
  <c r="DY135" i="5"/>
  <c r="DX135" i="5"/>
  <c r="DW135" i="5"/>
  <c r="DV135" i="5"/>
  <c r="DU135" i="5"/>
  <c r="DT135" i="5"/>
  <c r="DS135" i="5"/>
  <c r="DR135" i="5"/>
  <c r="DQ135" i="5"/>
  <c r="DP135" i="5"/>
  <c r="DO135" i="5"/>
  <c r="EI88" i="5"/>
  <c r="DM88" i="5"/>
  <c r="BA34" i="5"/>
  <c r="BB34" i="5" s="1"/>
  <c r="AE34" i="5"/>
  <c r="AF34" i="5" s="1"/>
  <c r="AD114" i="5"/>
  <c r="AD113" i="5"/>
  <c r="Y352" i="8"/>
  <c r="T352" i="8"/>
  <c r="Q352" i="8"/>
  <c r="O352" i="8"/>
  <c r="N352" i="8"/>
  <c r="L352" i="8"/>
  <c r="M352" i="8" s="1"/>
  <c r="Y326" i="8"/>
  <c r="X326" i="8"/>
  <c r="W326" i="8"/>
  <c r="V326" i="8"/>
  <c r="U326" i="8"/>
  <c r="T326" i="8"/>
  <c r="S326" i="8"/>
  <c r="R326" i="8"/>
  <c r="Q326" i="8"/>
  <c r="P326" i="8"/>
  <c r="O326" i="8"/>
  <c r="N326" i="8"/>
  <c r="L326" i="8"/>
  <c r="M326" i="8" s="1"/>
  <c r="G326" i="8"/>
  <c r="J326" i="8" s="1"/>
  <c r="Y318" i="8"/>
  <c r="X318" i="8"/>
  <c r="W318" i="8"/>
  <c r="V318" i="8"/>
  <c r="U318" i="8"/>
  <c r="T318" i="8"/>
  <c r="S318" i="8"/>
  <c r="R318" i="8"/>
  <c r="Q318" i="8"/>
  <c r="P318" i="8"/>
  <c r="O318" i="8"/>
  <c r="N318" i="8"/>
  <c r="L318" i="8"/>
  <c r="M318" i="8" s="1"/>
  <c r="G318" i="8"/>
  <c r="K318" i="8" s="1"/>
  <c r="Y328" i="8"/>
  <c r="X328" i="8"/>
  <c r="W328" i="8"/>
  <c r="V328" i="8"/>
  <c r="U328" i="8"/>
  <c r="T328" i="8"/>
  <c r="S328" i="8"/>
  <c r="R328" i="8"/>
  <c r="Q328" i="8"/>
  <c r="P328" i="8"/>
  <c r="O328" i="8"/>
  <c r="N328" i="8"/>
  <c r="L328" i="8"/>
  <c r="M328" i="8" s="1"/>
  <c r="G328" i="8"/>
  <c r="J328" i="8" s="1"/>
  <c r="Y334" i="8"/>
  <c r="X334" i="8"/>
  <c r="W334" i="8"/>
  <c r="V334" i="8"/>
  <c r="U334" i="8"/>
  <c r="T334" i="8"/>
  <c r="S334" i="8"/>
  <c r="R334" i="8"/>
  <c r="Q334" i="8"/>
  <c r="P334" i="8"/>
  <c r="O334" i="8"/>
  <c r="N334" i="8"/>
  <c r="L334" i="8"/>
  <c r="M334" i="8" s="1"/>
  <c r="G334" i="8"/>
  <c r="I334" i="8" s="1"/>
  <c r="Y338" i="8"/>
  <c r="X338" i="8"/>
  <c r="W338" i="8"/>
  <c r="V338" i="8"/>
  <c r="U338" i="8"/>
  <c r="T338" i="8"/>
  <c r="S338" i="8"/>
  <c r="R338" i="8"/>
  <c r="Q338" i="8"/>
  <c r="P338" i="8"/>
  <c r="O338" i="8"/>
  <c r="N338" i="8"/>
  <c r="L338" i="8"/>
  <c r="M338" i="8" s="1"/>
  <c r="G338" i="8"/>
  <c r="I338" i="8" s="1"/>
  <c r="Y363" i="8"/>
  <c r="X363" i="8"/>
  <c r="W363" i="8"/>
  <c r="V363" i="8"/>
  <c r="U363" i="8"/>
  <c r="T363" i="8"/>
  <c r="S363" i="8"/>
  <c r="R363" i="8"/>
  <c r="Q363" i="8"/>
  <c r="P363" i="8"/>
  <c r="O363" i="8"/>
  <c r="N363" i="8"/>
  <c r="M363" i="8"/>
  <c r="L363" i="8"/>
  <c r="G363" i="8"/>
  <c r="Y362" i="8"/>
  <c r="X362" i="8"/>
  <c r="W362" i="8"/>
  <c r="V362" i="8"/>
  <c r="U362" i="8"/>
  <c r="T362" i="8"/>
  <c r="S362" i="8"/>
  <c r="R362" i="8"/>
  <c r="Q362" i="8"/>
  <c r="P362" i="8"/>
  <c r="O362" i="8"/>
  <c r="N362" i="8"/>
  <c r="L362" i="8"/>
  <c r="M362" i="8" s="1"/>
  <c r="G362" i="8"/>
  <c r="J362" i="8" s="1"/>
  <c r="Y361" i="8"/>
  <c r="X361" i="8"/>
  <c r="W361" i="8"/>
  <c r="V361" i="8"/>
  <c r="U361" i="8"/>
  <c r="T361" i="8"/>
  <c r="S361" i="8"/>
  <c r="R361" i="8"/>
  <c r="Q361" i="8"/>
  <c r="P361" i="8"/>
  <c r="O361" i="8"/>
  <c r="N361" i="8"/>
  <c r="L361" i="8"/>
  <c r="M361" i="8" s="1"/>
  <c r="G361" i="8"/>
  <c r="I361" i="8" s="1"/>
  <c r="Y360" i="8"/>
  <c r="X360" i="8"/>
  <c r="W360" i="8"/>
  <c r="V360" i="8"/>
  <c r="U360" i="8"/>
  <c r="T360" i="8"/>
  <c r="S360" i="8"/>
  <c r="R360" i="8"/>
  <c r="Q360" i="8"/>
  <c r="P360" i="8"/>
  <c r="O360" i="8"/>
  <c r="N360" i="8"/>
  <c r="L360" i="8"/>
  <c r="M360" i="8" s="1"/>
  <c r="G360" i="8"/>
  <c r="J360" i="8" s="1"/>
  <c r="Y359" i="8"/>
  <c r="X359" i="8"/>
  <c r="W359" i="8"/>
  <c r="V359" i="8"/>
  <c r="U359" i="8"/>
  <c r="T359" i="8"/>
  <c r="S359" i="8"/>
  <c r="R359" i="8"/>
  <c r="Q359" i="8"/>
  <c r="P359" i="8"/>
  <c r="O359" i="8"/>
  <c r="N359" i="8"/>
  <c r="L359" i="8"/>
  <c r="M359" i="8" s="1"/>
  <c r="G359" i="8"/>
  <c r="K359" i="8" s="1"/>
  <c r="Y358" i="8"/>
  <c r="X358" i="8"/>
  <c r="W358" i="8"/>
  <c r="V358" i="8"/>
  <c r="U358" i="8"/>
  <c r="T358" i="8"/>
  <c r="S358" i="8"/>
  <c r="R358" i="8"/>
  <c r="Q358" i="8"/>
  <c r="P358" i="8"/>
  <c r="O358" i="8"/>
  <c r="N358" i="8"/>
  <c r="L358" i="8"/>
  <c r="M358" i="8" s="1"/>
  <c r="G358" i="8"/>
  <c r="J358" i="8" s="1"/>
  <c r="Y357" i="8"/>
  <c r="X357" i="8"/>
  <c r="W357" i="8"/>
  <c r="V357" i="8"/>
  <c r="U357" i="8"/>
  <c r="T357" i="8"/>
  <c r="Q357" i="8"/>
  <c r="O357" i="8"/>
  <c r="N357" i="8"/>
  <c r="M357" i="8"/>
  <c r="L357" i="8"/>
  <c r="Y355" i="8"/>
  <c r="X355" i="8"/>
  <c r="W355" i="8"/>
  <c r="V355" i="8"/>
  <c r="U355" i="8"/>
  <c r="T355" i="8"/>
  <c r="S355" i="8"/>
  <c r="R355" i="8"/>
  <c r="Q355" i="8"/>
  <c r="P355" i="8"/>
  <c r="O355" i="8"/>
  <c r="N355" i="8"/>
  <c r="L355" i="8"/>
  <c r="M355" i="8" s="1"/>
  <c r="G355" i="8"/>
  <c r="J355" i="8" s="1"/>
  <c r="Y354" i="8"/>
  <c r="X354" i="8"/>
  <c r="W354" i="8"/>
  <c r="V354" i="8"/>
  <c r="U354" i="8"/>
  <c r="T354" i="8"/>
  <c r="S354" i="8"/>
  <c r="R354" i="8"/>
  <c r="Q354" i="8"/>
  <c r="P354" i="8"/>
  <c r="O354" i="8"/>
  <c r="N354" i="8"/>
  <c r="L354" i="8"/>
  <c r="M354" i="8" s="1"/>
  <c r="G354" i="8"/>
  <c r="K354" i="8" s="1"/>
  <c r="Y351" i="8"/>
  <c r="X351" i="8"/>
  <c r="W351" i="8"/>
  <c r="V351" i="8"/>
  <c r="U351" i="8"/>
  <c r="T351" i="8"/>
  <c r="S351" i="8"/>
  <c r="R351" i="8"/>
  <c r="Q351" i="8"/>
  <c r="P351" i="8"/>
  <c r="O351" i="8"/>
  <c r="N351" i="8"/>
  <c r="L351" i="8"/>
  <c r="M351" i="8" s="1"/>
  <c r="G351" i="8"/>
  <c r="J351" i="8" s="1"/>
  <c r="Y349" i="8"/>
  <c r="X349" i="8"/>
  <c r="W349" i="8"/>
  <c r="V349" i="8"/>
  <c r="U349" i="8"/>
  <c r="T349" i="8"/>
  <c r="S349" i="8"/>
  <c r="R349" i="8"/>
  <c r="Q349" i="8"/>
  <c r="P349" i="8"/>
  <c r="O349" i="8"/>
  <c r="N349" i="8"/>
  <c r="L349" i="8"/>
  <c r="M349" i="8" s="1"/>
  <c r="G349" i="8"/>
  <c r="I349" i="8" s="1"/>
  <c r="Y348" i="8"/>
  <c r="X348" i="8"/>
  <c r="W348" i="8"/>
  <c r="V348" i="8"/>
  <c r="U348" i="8"/>
  <c r="T348" i="8"/>
  <c r="S348" i="8"/>
  <c r="R348" i="8"/>
  <c r="Q348" i="8"/>
  <c r="P348" i="8"/>
  <c r="O348" i="8"/>
  <c r="N348" i="8"/>
  <c r="L348" i="8"/>
  <c r="M348" i="8" s="1"/>
  <c r="G348" i="8"/>
  <c r="J348" i="8" s="1"/>
  <c r="Y346" i="8"/>
  <c r="X346" i="8"/>
  <c r="W346" i="8"/>
  <c r="V346" i="8"/>
  <c r="U346" i="8"/>
  <c r="T346" i="8"/>
  <c r="S346" i="8"/>
  <c r="R346" i="8"/>
  <c r="Q346" i="8"/>
  <c r="P346" i="8"/>
  <c r="O346" i="8"/>
  <c r="N346" i="8"/>
  <c r="M346" i="8"/>
  <c r="L346" i="8"/>
  <c r="G346" i="8"/>
  <c r="K346" i="8" s="1"/>
  <c r="Y343" i="8"/>
  <c r="X343" i="8"/>
  <c r="W343" i="8"/>
  <c r="V343" i="8"/>
  <c r="U343" i="8"/>
  <c r="T343" i="8"/>
  <c r="S343" i="8"/>
  <c r="R343" i="8"/>
  <c r="Q343" i="8"/>
  <c r="P343" i="8"/>
  <c r="O343" i="8"/>
  <c r="N343" i="8"/>
  <c r="L343" i="8"/>
  <c r="M343" i="8" s="1"/>
  <c r="G343" i="8"/>
  <c r="J343" i="8" s="1"/>
  <c r="Y341" i="8"/>
  <c r="X341" i="8"/>
  <c r="W341" i="8"/>
  <c r="V341" i="8"/>
  <c r="U341" i="8"/>
  <c r="T341" i="8"/>
  <c r="S341" i="8"/>
  <c r="R341" i="8"/>
  <c r="Q341" i="8"/>
  <c r="P341" i="8"/>
  <c r="O341" i="8"/>
  <c r="N341" i="8"/>
  <c r="L341" i="8"/>
  <c r="M341" i="8" s="1"/>
  <c r="G341" i="8"/>
  <c r="I341" i="8" s="1"/>
  <c r="Y340" i="8"/>
  <c r="X340" i="8"/>
  <c r="W340" i="8"/>
  <c r="V340" i="8"/>
  <c r="U340" i="8"/>
  <c r="T340" i="8"/>
  <c r="S340" i="8"/>
  <c r="R340" i="8"/>
  <c r="Q340" i="8"/>
  <c r="P340" i="8"/>
  <c r="O340" i="8"/>
  <c r="N340" i="8"/>
  <c r="L340" i="8"/>
  <c r="M340" i="8" s="1"/>
  <c r="G340" i="8"/>
  <c r="J340" i="8" s="1"/>
  <c r="Y339" i="8"/>
  <c r="X339" i="8"/>
  <c r="W339" i="8"/>
  <c r="V339" i="8"/>
  <c r="U339" i="8"/>
  <c r="T339" i="8"/>
  <c r="S339" i="8"/>
  <c r="R339" i="8"/>
  <c r="Q339" i="8"/>
  <c r="P339" i="8"/>
  <c r="O339" i="8"/>
  <c r="N339" i="8"/>
  <c r="L339" i="8"/>
  <c r="M339" i="8" s="1"/>
  <c r="G339" i="8"/>
  <c r="K339" i="8" s="1"/>
  <c r="Y337" i="8"/>
  <c r="X337" i="8"/>
  <c r="W337" i="8"/>
  <c r="V337" i="8"/>
  <c r="U337" i="8"/>
  <c r="T337" i="8"/>
  <c r="S337" i="8"/>
  <c r="R337" i="8"/>
  <c r="Q337" i="8"/>
  <c r="P337" i="8"/>
  <c r="O337" i="8"/>
  <c r="N337" i="8"/>
  <c r="M337" i="8"/>
  <c r="L337" i="8"/>
  <c r="G337" i="8"/>
  <c r="J337" i="8" s="1"/>
  <c r="Y336" i="8"/>
  <c r="X336" i="8"/>
  <c r="W336" i="8"/>
  <c r="V336" i="8"/>
  <c r="U336" i="8"/>
  <c r="T336" i="8"/>
  <c r="S336" i="8"/>
  <c r="R336" i="8"/>
  <c r="Q336" i="8"/>
  <c r="P336" i="8"/>
  <c r="O336" i="8"/>
  <c r="N336" i="8"/>
  <c r="L336" i="8"/>
  <c r="M336" i="8" s="1"/>
  <c r="G336" i="8"/>
  <c r="I336" i="8" s="1"/>
  <c r="Y335" i="8"/>
  <c r="X335" i="8"/>
  <c r="W335" i="8"/>
  <c r="V335" i="8"/>
  <c r="U335" i="8"/>
  <c r="T335" i="8"/>
  <c r="S335" i="8"/>
  <c r="R335" i="8"/>
  <c r="Q335" i="8"/>
  <c r="P335" i="8"/>
  <c r="O335" i="8"/>
  <c r="N335" i="8"/>
  <c r="L335" i="8"/>
  <c r="M335" i="8" s="1"/>
  <c r="G335" i="8"/>
  <c r="J335" i="8" s="1"/>
  <c r="Y333" i="8"/>
  <c r="X333" i="8"/>
  <c r="W333" i="8"/>
  <c r="V333" i="8"/>
  <c r="U333" i="8"/>
  <c r="T333" i="8"/>
  <c r="S333" i="8"/>
  <c r="R333" i="8"/>
  <c r="Q333" i="8"/>
  <c r="P333" i="8"/>
  <c r="O333" i="8"/>
  <c r="N333" i="8"/>
  <c r="L333" i="8"/>
  <c r="M333" i="8" s="1"/>
  <c r="G333" i="8"/>
  <c r="K333" i="8" s="1"/>
  <c r="Y331" i="8"/>
  <c r="X331" i="8"/>
  <c r="W331" i="8"/>
  <c r="V331" i="8"/>
  <c r="U331" i="8"/>
  <c r="T331" i="8"/>
  <c r="S331" i="8"/>
  <c r="R331" i="8"/>
  <c r="Q331" i="8"/>
  <c r="P331" i="8"/>
  <c r="O331" i="8"/>
  <c r="N331" i="8"/>
  <c r="L331" i="8"/>
  <c r="M331" i="8" s="1"/>
  <c r="G331" i="8"/>
  <c r="J331" i="8" s="1"/>
  <c r="Y330" i="8"/>
  <c r="X330" i="8"/>
  <c r="W330" i="8"/>
  <c r="V330" i="8"/>
  <c r="U330" i="8"/>
  <c r="T330" i="8"/>
  <c r="S330" i="8"/>
  <c r="R330" i="8"/>
  <c r="Q330" i="8"/>
  <c r="P330" i="8"/>
  <c r="O330" i="8"/>
  <c r="N330" i="8"/>
  <c r="L330" i="8"/>
  <c r="M330" i="8" s="1"/>
  <c r="G330" i="8"/>
  <c r="I330" i="8" s="1"/>
  <c r="Y329" i="8"/>
  <c r="X329" i="8"/>
  <c r="W329" i="8"/>
  <c r="V329" i="8"/>
  <c r="U329" i="8"/>
  <c r="T329" i="8"/>
  <c r="S329" i="8"/>
  <c r="R329" i="8"/>
  <c r="Q329" i="8"/>
  <c r="P329" i="8"/>
  <c r="O329" i="8"/>
  <c r="N329" i="8"/>
  <c r="L329" i="8"/>
  <c r="M329" i="8" s="1"/>
  <c r="G329" i="8"/>
  <c r="J329" i="8" s="1"/>
  <c r="Y327" i="8"/>
  <c r="X327" i="8"/>
  <c r="W327" i="8"/>
  <c r="V327" i="8"/>
  <c r="U327" i="8"/>
  <c r="T327" i="8"/>
  <c r="S327" i="8"/>
  <c r="R327" i="8"/>
  <c r="Q327" i="8"/>
  <c r="P327" i="8"/>
  <c r="O327" i="8"/>
  <c r="N327" i="8"/>
  <c r="L327" i="8"/>
  <c r="M327" i="8" s="1"/>
  <c r="G327" i="8"/>
  <c r="K327" i="8" s="1"/>
  <c r="Y321" i="8"/>
  <c r="X321" i="8"/>
  <c r="W321" i="8"/>
  <c r="V321" i="8"/>
  <c r="U321" i="8"/>
  <c r="T321" i="8"/>
  <c r="S321" i="8"/>
  <c r="R321" i="8"/>
  <c r="Q321" i="8"/>
  <c r="P321" i="8"/>
  <c r="O321" i="8"/>
  <c r="N321" i="8"/>
  <c r="L321" i="8"/>
  <c r="M321" i="8" s="1"/>
  <c r="G321" i="8"/>
  <c r="J321" i="8" s="1"/>
  <c r="Y320" i="8"/>
  <c r="X320" i="8"/>
  <c r="W320" i="8"/>
  <c r="V320" i="8"/>
  <c r="U320" i="8"/>
  <c r="T320" i="8"/>
  <c r="S320" i="8"/>
  <c r="R320" i="8"/>
  <c r="Q320" i="8"/>
  <c r="P320" i="8"/>
  <c r="O320" i="8"/>
  <c r="N320" i="8"/>
  <c r="L320" i="8"/>
  <c r="M320" i="8" s="1"/>
  <c r="G320" i="8"/>
  <c r="I320" i="8" s="1"/>
  <c r="Y319" i="8"/>
  <c r="X319" i="8"/>
  <c r="W319" i="8"/>
  <c r="V319" i="8"/>
  <c r="U319" i="8"/>
  <c r="T319" i="8"/>
  <c r="S319" i="8"/>
  <c r="R319" i="8"/>
  <c r="Q319" i="8"/>
  <c r="P319" i="8"/>
  <c r="O319" i="8"/>
  <c r="N319" i="8"/>
  <c r="L319" i="8"/>
  <c r="M319" i="8" s="1"/>
  <c r="G319" i="8"/>
  <c r="J319" i="8" s="1"/>
  <c r="Y316" i="8"/>
  <c r="X316" i="8"/>
  <c r="W316" i="8"/>
  <c r="V316" i="8"/>
  <c r="U316" i="8"/>
  <c r="T316" i="8"/>
  <c r="S316" i="8"/>
  <c r="R316" i="8"/>
  <c r="Q316" i="8"/>
  <c r="P316" i="8"/>
  <c r="O316" i="8"/>
  <c r="N316" i="8"/>
  <c r="L316" i="8"/>
  <c r="M316" i="8" s="1"/>
  <c r="G316" i="8"/>
  <c r="K316" i="8" s="1"/>
  <c r="Y315" i="8"/>
  <c r="X315" i="8"/>
  <c r="W315" i="8"/>
  <c r="V315" i="8"/>
  <c r="U315" i="8"/>
  <c r="T315" i="8"/>
  <c r="S315" i="8"/>
  <c r="R315" i="8"/>
  <c r="Q315" i="8"/>
  <c r="P315" i="8"/>
  <c r="O315" i="8"/>
  <c r="N315" i="8"/>
  <c r="L315" i="8"/>
  <c r="M315" i="8" s="1"/>
  <c r="G315" i="8"/>
  <c r="J315" i="8" s="1"/>
  <c r="Y314" i="8"/>
  <c r="X314" i="8"/>
  <c r="W314" i="8"/>
  <c r="V314" i="8"/>
  <c r="U314" i="8"/>
  <c r="T314" i="8"/>
  <c r="S314" i="8"/>
  <c r="R314" i="8"/>
  <c r="Q314" i="8"/>
  <c r="P314" i="8"/>
  <c r="O314" i="8"/>
  <c r="N314" i="8"/>
  <c r="L314" i="8"/>
  <c r="M314" i="8" s="1"/>
  <c r="G314" i="8"/>
  <c r="I314" i="8" s="1"/>
  <c r="G414" i="8"/>
  <c r="I414" i="8" s="1"/>
  <c r="L414" i="8"/>
  <c r="M414" i="8" s="1"/>
  <c r="N414" i="8"/>
  <c r="O414" i="8"/>
  <c r="P414" i="8"/>
  <c r="Q414" i="8"/>
  <c r="R414" i="8"/>
  <c r="S414" i="8"/>
  <c r="T414" i="8"/>
  <c r="U414" i="8"/>
  <c r="V414" i="8"/>
  <c r="W414" i="8"/>
  <c r="X414" i="8"/>
  <c r="Y414" i="8"/>
  <c r="G415" i="8"/>
  <c r="J415" i="8" s="1"/>
  <c r="L415" i="8"/>
  <c r="M415" i="8" s="1"/>
  <c r="N415" i="8"/>
  <c r="O415" i="8"/>
  <c r="P415" i="8"/>
  <c r="Q415" i="8"/>
  <c r="R415" i="8"/>
  <c r="S415" i="8"/>
  <c r="T415" i="8"/>
  <c r="U415" i="8"/>
  <c r="V415" i="8"/>
  <c r="W415" i="8"/>
  <c r="X415" i="8"/>
  <c r="Y415" i="8"/>
  <c r="G416" i="8"/>
  <c r="I416" i="8" s="1"/>
  <c r="L416" i="8"/>
  <c r="M416" i="8" s="1"/>
  <c r="N416" i="8"/>
  <c r="O416" i="8"/>
  <c r="P416" i="8"/>
  <c r="Q416" i="8"/>
  <c r="R416" i="8"/>
  <c r="S416" i="8"/>
  <c r="T416" i="8"/>
  <c r="U416" i="8"/>
  <c r="V416" i="8"/>
  <c r="W416" i="8"/>
  <c r="X416" i="8"/>
  <c r="Y416" i="8"/>
  <c r="G419" i="8"/>
  <c r="H419" i="8" s="1"/>
  <c r="L419" i="8"/>
  <c r="M419" i="8" s="1"/>
  <c r="N419" i="8"/>
  <c r="O419" i="8"/>
  <c r="P419" i="8"/>
  <c r="Q419" i="8"/>
  <c r="R419" i="8"/>
  <c r="S419" i="8"/>
  <c r="T419" i="8"/>
  <c r="U419" i="8"/>
  <c r="V419" i="8"/>
  <c r="W419" i="8"/>
  <c r="X419" i="8"/>
  <c r="Y419" i="8"/>
  <c r="G420" i="8"/>
  <c r="I420" i="8" s="1"/>
  <c r="L420" i="8"/>
  <c r="M420" i="8" s="1"/>
  <c r="N420" i="8"/>
  <c r="O420" i="8"/>
  <c r="P420" i="8"/>
  <c r="Q420" i="8"/>
  <c r="R420" i="8"/>
  <c r="S420" i="8"/>
  <c r="T420" i="8"/>
  <c r="U420" i="8"/>
  <c r="V420" i="8"/>
  <c r="W420" i="8"/>
  <c r="X420" i="8"/>
  <c r="Y420" i="8"/>
  <c r="G421" i="8"/>
  <c r="J421" i="8" s="1"/>
  <c r="L421" i="8"/>
  <c r="M421" i="8" s="1"/>
  <c r="N421" i="8"/>
  <c r="O421" i="8"/>
  <c r="P421" i="8"/>
  <c r="Q421" i="8"/>
  <c r="R421" i="8"/>
  <c r="S421" i="8"/>
  <c r="T421" i="8"/>
  <c r="U421" i="8"/>
  <c r="V421" i="8"/>
  <c r="W421" i="8"/>
  <c r="X421" i="8"/>
  <c r="Y421" i="8"/>
  <c r="G427" i="8"/>
  <c r="H427" i="8" s="1"/>
  <c r="L427" i="8"/>
  <c r="M427" i="8" s="1"/>
  <c r="N427" i="8"/>
  <c r="O427" i="8"/>
  <c r="P427" i="8"/>
  <c r="Q427" i="8"/>
  <c r="R427" i="8"/>
  <c r="S427" i="8"/>
  <c r="T427" i="8"/>
  <c r="U427" i="8"/>
  <c r="V427" i="8"/>
  <c r="W427" i="8"/>
  <c r="X427" i="8"/>
  <c r="Y427" i="8"/>
  <c r="G429" i="8"/>
  <c r="H429" i="8" s="1"/>
  <c r="L429" i="8"/>
  <c r="M429" i="8" s="1"/>
  <c r="N429" i="8"/>
  <c r="O429" i="8"/>
  <c r="P429" i="8"/>
  <c r="Q429" i="8"/>
  <c r="R429" i="8"/>
  <c r="S429" i="8"/>
  <c r="T429" i="8"/>
  <c r="U429" i="8"/>
  <c r="V429" i="8"/>
  <c r="W429" i="8"/>
  <c r="X429" i="8"/>
  <c r="Y429" i="8"/>
  <c r="G430" i="8"/>
  <c r="I430" i="8" s="1"/>
  <c r="L430" i="8"/>
  <c r="M430" i="8" s="1"/>
  <c r="N430" i="8"/>
  <c r="O430" i="8"/>
  <c r="P430" i="8"/>
  <c r="Q430" i="8"/>
  <c r="R430" i="8"/>
  <c r="S430" i="8"/>
  <c r="T430" i="8"/>
  <c r="U430" i="8"/>
  <c r="V430" i="8"/>
  <c r="W430" i="8"/>
  <c r="X430" i="8"/>
  <c r="Y430" i="8"/>
  <c r="G431" i="8"/>
  <c r="J431" i="8" s="1"/>
  <c r="L431" i="8"/>
  <c r="M431" i="8" s="1"/>
  <c r="N431" i="8"/>
  <c r="O431" i="8"/>
  <c r="P431" i="8"/>
  <c r="Q431" i="8"/>
  <c r="R431" i="8"/>
  <c r="S431" i="8"/>
  <c r="T431" i="8"/>
  <c r="U431" i="8"/>
  <c r="V431" i="8"/>
  <c r="W431" i="8"/>
  <c r="X431" i="8"/>
  <c r="Y431" i="8"/>
  <c r="G433" i="8"/>
  <c r="H433" i="8" s="1"/>
  <c r="L433" i="8"/>
  <c r="M433" i="8" s="1"/>
  <c r="N433" i="8"/>
  <c r="O433" i="8"/>
  <c r="P433" i="8"/>
  <c r="Q433" i="8"/>
  <c r="R433" i="8"/>
  <c r="S433" i="8"/>
  <c r="T433" i="8"/>
  <c r="U433" i="8"/>
  <c r="V433" i="8"/>
  <c r="W433" i="8"/>
  <c r="X433" i="8"/>
  <c r="Y433" i="8"/>
  <c r="G435" i="8"/>
  <c r="H435" i="8" s="1"/>
  <c r="L435" i="8"/>
  <c r="M435" i="8" s="1"/>
  <c r="N435" i="8"/>
  <c r="O435" i="8"/>
  <c r="P435" i="8"/>
  <c r="Q435" i="8"/>
  <c r="R435" i="8"/>
  <c r="S435" i="8"/>
  <c r="T435" i="8"/>
  <c r="U435" i="8"/>
  <c r="V435" i="8"/>
  <c r="W435" i="8"/>
  <c r="X435" i="8"/>
  <c r="Y435" i="8"/>
  <c r="G436" i="8"/>
  <c r="I436" i="8" s="1"/>
  <c r="L436" i="8"/>
  <c r="M436" i="8" s="1"/>
  <c r="N436" i="8"/>
  <c r="O436" i="8"/>
  <c r="P436" i="8"/>
  <c r="Q436" i="8"/>
  <c r="R436" i="8"/>
  <c r="S436" i="8"/>
  <c r="T436" i="8"/>
  <c r="U436" i="8"/>
  <c r="V436" i="8"/>
  <c r="W436" i="8"/>
  <c r="X436" i="8"/>
  <c r="Y436" i="8"/>
  <c r="G437" i="8"/>
  <c r="J437" i="8" s="1"/>
  <c r="L437" i="8"/>
  <c r="M437" i="8"/>
  <c r="N437" i="8"/>
  <c r="O437" i="8"/>
  <c r="P437" i="8"/>
  <c r="Q437" i="8"/>
  <c r="R437" i="8"/>
  <c r="S437" i="8"/>
  <c r="T437" i="8"/>
  <c r="U437" i="8"/>
  <c r="V437" i="8"/>
  <c r="W437" i="8"/>
  <c r="X437" i="8"/>
  <c r="Y437" i="8"/>
  <c r="G439" i="8"/>
  <c r="I439" i="8" s="1"/>
  <c r="L439" i="8"/>
  <c r="M439" i="8" s="1"/>
  <c r="N439" i="8"/>
  <c r="O439" i="8"/>
  <c r="P439" i="8"/>
  <c r="Q439" i="8"/>
  <c r="R439" i="8"/>
  <c r="S439" i="8"/>
  <c r="T439" i="8"/>
  <c r="U439" i="8"/>
  <c r="V439" i="8"/>
  <c r="W439" i="8"/>
  <c r="X439" i="8"/>
  <c r="Y439" i="8"/>
  <c r="G440" i="8"/>
  <c r="H440" i="8" s="1"/>
  <c r="L440" i="8"/>
  <c r="M440" i="8" s="1"/>
  <c r="N440" i="8"/>
  <c r="O440" i="8"/>
  <c r="P440" i="8"/>
  <c r="Q440" i="8"/>
  <c r="R440" i="8"/>
  <c r="S440" i="8"/>
  <c r="T440" i="8"/>
  <c r="U440" i="8"/>
  <c r="V440" i="8"/>
  <c r="W440" i="8"/>
  <c r="X440" i="8"/>
  <c r="Y440" i="8"/>
  <c r="G441" i="8"/>
  <c r="I441" i="8" s="1"/>
  <c r="L441" i="8"/>
  <c r="M441" i="8" s="1"/>
  <c r="N441" i="8"/>
  <c r="O441" i="8"/>
  <c r="P441" i="8"/>
  <c r="Q441" i="8"/>
  <c r="R441" i="8"/>
  <c r="S441" i="8"/>
  <c r="T441" i="8"/>
  <c r="U441" i="8"/>
  <c r="V441" i="8"/>
  <c r="W441" i="8"/>
  <c r="X441" i="8"/>
  <c r="Y441" i="8"/>
  <c r="G443" i="8"/>
  <c r="J443" i="8" s="1"/>
  <c r="L443" i="8"/>
  <c r="M443" i="8" s="1"/>
  <c r="N443" i="8"/>
  <c r="O443" i="8"/>
  <c r="P443" i="8"/>
  <c r="Q443" i="8"/>
  <c r="R443" i="8"/>
  <c r="S443" i="8"/>
  <c r="T443" i="8"/>
  <c r="U443" i="8"/>
  <c r="V443" i="8"/>
  <c r="W443" i="8"/>
  <c r="X443" i="8"/>
  <c r="Y443" i="8"/>
  <c r="G446" i="8"/>
  <c r="H446" i="8" s="1"/>
  <c r="L446" i="8"/>
  <c r="M446" i="8" s="1"/>
  <c r="N446" i="8"/>
  <c r="O446" i="8"/>
  <c r="P446" i="8"/>
  <c r="Q446" i="8"/>
  <c r="R446" i="8"/>
  <c r="S446" i="8"/>
  <c r="T446" i="8"/>
  <c r="U446" i="8"/>
  <c r="V446" i="8"/>
  <c r="W446" i="8"/>
  <c r="X446" i="8"/>
  <c r="Y446" i="8"/>
  <c r="G448" i="8"/>
  <c r="H448" i="8" s="1"/>
  <c r="L448" i="8"/>
  <c r="M448" i="8" s="1"/>
  <c r="N448" i="8"/>
  <c r="O448" i="8"/>
  <c r="P448" i="8"/>
  <c r="Q448" i="8"/>
  <c r="R448" i="8"/>
  <c r="S448" i="8"/>
  <c r="T448" i="8"/>
  <c r="U448" i="8"/>
  <c r="V448" i="8"/>
  <c r="W448" i="8"/>
  <c r="X448" i="8"/>
  <c r="Y448" i="8"/>
  <c r="G449" i="8"/>
  <c r="I449" i="8" s="1"/>
  <c r="L449" i="8"/>
  <c r="M449" i="8" s="1"/>
  <c r="N449" i="8"/>
  <c r="O449" i="8"/>
  <c r="P449" i="8"/>
  <c r="Q449" i="8"/>
  <c r="R449" i="8"/>
  <c r="S449" i="8"/>
  <c r="T449" i="8"/>
  <c r="U449" i="8"/>
  <c r="V449" i="8"/>
  <c r="W449" i="8"/>
  <c r="X449" i="8"/>
  <c r="Y449" i="8"/>
  <c r="G451" i="8"/>
  <c r="J451" i="8" s="1"/>
  <c r="L451" i="8"/>
  <c r="M451" i="8" s="1"/>
  <c r="N451" i="8"/>
  <c r="O451" i="8"/>
  <c r="P451" i="8"/>
  <c r="Q451" i="8"/>
  <c r="R451" i="8"/>
  <c r="S451" i="8"/>
  <c r="T451" i="8"/>
  <c r="U451" i="8"/>
  <c r="V451" i="8"/>
  <c r="W451" i="8"/>
  <c r="X451" i="8"/>
  <c r="Y451" i="8"/>
  <c r="G452" i="8"/>
  <c r="I452" i="8" s="1"/>
  <c r="L452" i="8"/>
  <c r="M452" i="8" s="1"/>
  <c r="N452" i="8"/>
  <c r="O452" i="8"/>
  <c r="P452" i="8"/>
  <c r="Q452" i="8"/>
  <c r="R452" i="8"/>
  <c r="S452" i="8"/>
  <c r="T452" i="8"/>
  <c r="U452" i="8"/>
  <c r="V452" i="8"/>
  <c r="W452" i="8"/>
  <c r="X452" i="8"/>
  <c r="Y452" i="8"/>
  <c r="G454" i="8"/>
  <c r="H454" i="8" s="1"/>
  <c r="L454" i="8"/>
  <c r="M454" i="8" s="1"/>
  <c r="N454" i="8"/>
  <c r="O454" i="8"/>
  <c r="P454" i="8"/>
  <c r="Q454" i="8"/>
  <c r="R454" i="8"/>
  <c r="S454" i="8"/>
  <c r="T454" i="8"/>
  <c r="U454" i="8"/>
  <c r="V454" i="8"/>
  <c r="W454" i="8"/>
  <c r="X454" i="8"/>
  <c r="Y454" i="8"/>
  <c r="G455" i="8"/>
  <c r="I455" i="8" s="1"/>
  <c r="L455" i="8"/>
  <c r="M455" i="8" s="1"/>
  <c r="N455" i="8"/>
  <c r="O455" i="8"/>
  <c r="P455" i="8"/>
  <c r="Q455" i="8"/>
  <c r="R455" i="8"/>
  <c r="S455" i="8"/>
  <c r="T455" i="8"/>
  <c r="U455" i="8"/>
  <c r="V455" i="8"/>
  <c r="W455" i="8"/>
  <c r="X455" i="8"/>
  <c r="Y455" i="8"/>
  <c r="G456" i="8"/>
  <c r="J456" i="8" s="1"/>
  <c r="L456" i="8"/>
  <c r="M456" i="8" s="1"/>
  <c r="N456" i="8"/>
  <c r="O456" i="8"/>
  <c r="P456" i="8"/>
  <c r="Q456" i="8"/>
  <c r="R456" i="8"/>
  <c r="S456" i="8"/>
  <c r="T456" i="8"/>
  <c r="U456" i="8"/>
  <c r="V456" i="8"/>
  <c r="W456" i="8"/>
  <c r="X456" i="8"/>
  <c r="Y456" i="8"/>
  <c r="G457" i="8"/>
  <c r="J457" i="8" s="1"/>
  <c r="L457" i="8"/>
  <c r="M457" i="8" s="1"/>
  <c r="N457" i="8"/>
  <c r="O457" i="8"/>
  <c r="P457" i="8"/>
  <c r="Q457" i="8"/>
  <c r="R457" i="8"/>
  <c r="S457" i="8"/>
  <c r="T457" i="8"/>
  <c r="U457" i="8"/>
  <c r="V457" i="8"/>
  <c r="W457" i="8"/>
  <c r="X457" i="8"/>
  <c r="Y457" i="8"/>
  <c r="G458" i="8"/>
  <c r="H458" i="8" s="1"/>
  <c r="L458" i="8"/>
  <c r="M458" i="8" s="1"/>
  <c r="N458" i="8"/>
  <c r="O458" i="8"/>
  <c r="P458" i="8"/>
  <c r="Q458" i="8"/>
  <c r="R458" i="8"/>
  <c r="S458" i="8"/>
  <c r="T458" i="8"/>
  <c r="U458" i="8"/>
  <c r="V458" i="8"/>
  <c r="W458" i="8"/>
  <c r="X458" i="8"/>
  <c r="Y458" i="8"/>
  <c r="G459" i="8"/>
  <c r="I459" i="8" s="1"/>
  <c r="L459" i="8"/>
  <c r="M459" i="8" s="1"/>
  <c r="N459" i="8"/>
  <c r="O459" i="8"/>
  <c r="P459" i="8"/>
  <c r="Q459" i="8"/>
  <c r="R459" i="8"/>
  <c r="S459" i="8"/>
  <c r="T459" i="8"/>
  <c r="U459" i="8"/>
  <c r="V459" i="8"/>
  <c r="W459" i="8"/>
  <c r="X459" i="8"/>
  <c r="Y459" i="8"/>
  <c r="G460" i="8"/>
  <c r="J460" i="8" s="1"/>
  <c r="L460" i="8"/>
  <c r="M460" i="8" s="1"/>
  <c r="N460" i="8"/>
  <c r="O460" i="8"/>
  <c r="P460" i="8"/>
  <c r="Q460" i="8"/>
  <c r="R460" i="8"/>
  <c r="S460" i="8"/>
  <c r="T460" i="8"/>
  <c r="U460" i="8"/>
  <c r="V460" i="8"/>
  <c r="W460" i="8"/>
  <c r="X460" i="8"/>
  <c r="Y460" i="8"/>
  <c r="G461" i="8"/>
  <c r="I461" i="8" s="1"/>
  <c r="L461" i="8"/>
  <c r="M461" i="8" s="1"/>
  <c r="N461" i="8"/>
  <c r="O461" i="8"/>
  <c r="P461" i="8"/>
  <c r="Q461" i="8"/>
  <c r="R461" i="8"/>
  <c r="S461" i="8"/>
  <c r="T461" i="8"/>
  <c r="U461" i="8"/>
  <c r="V461" i="8"/>
  <c r="W461" i="8"/>
  <c r="X461" i="8"/>
  <c r="Y461" i="8"/>
  <c r="G462" i="8"/>
  <c r="H462" i="8" s="1"/>
  <c r="L462" i="8"/>
  <c r="M462" i="8" s="1"/>
  <c r="N462" i="8"/>
  <c r="O462" i="8"/>
  <c r="P462" i="8"/>
  <c r="Q462" i="8"/>
  <c r="R462" i="8"/>
  <c r="S462" i="8"/>
  <c r="T462" i="8"/>
  <c r="U462" i="8"/>
  <c r="V462" i="8"/>
  <c r="W462" i="8"/>
  <c r="X462" i="8"/>
  <c r="Y462" i="8"/>
  <c r="G463" i="8"/>
  <c r="L463" i="8"/>
  <c r="M463" i="8"/>
  <c r="N463" i="8"/>
  <c r="O463" i="8"/>
  <c r="P463" i="8"/>
  <c r="Q463" i="8"/>
  <c r="R463" i="8"/>
  <c r="S463" i="8"/>
  <c r="T463" i="8"/>
  <c r="U463" i="8"/>
  <c r="V463" i="8"/>
  <c r="W463" i="8"/>
  <c r="X463" i="8"/>
  <c r="Y463" i="8"/>
  <c r="AG88" i="5"/>
  <c r="AX137" i="5"/>
  <c r="AW137" i="5"/>
  <c r="AV137" i="5"/>
  <c r="AU137" i="5"/>
  <c r="AT137" i="5"/>
  <c r="AS137" i="5"/>
  <c r="AR137" i="5"/>
  <c r="AQ137" i="5"/>
  <c r="AP137" i="5"/>
  <c r="AO137" i="5"/>
  <c r="AN137" i="5"/>
  <c r="AM137" i="5"/>
  <c r="AL137" i="5"/>
  <c r="AK137" i="5"/>
  <c r="AJ137" i="5"/>
  <c r="AI137" i="5"/>
  <c r="AH137" i="5"/>
  <c r="AG137" i="5"/>
  <c r="AF137" i="5"/>
  <c r="AE137" i="5"/>
  <c r="CQ88" i="5"/>
  <c r="BU88" i="5"/>
  <c r="AX135" i="5"/>
  <c r="AE128" i="5"/>
  <c r="AE186" i="5"/>
  <c r="AE185" i="5"/>
  <c r="AE184" i="5"/>
  <c r="AE183" i="5"/>
  <c r="AE182" i="5"/>
  <c r="AE181" i="5"/>
  <c r="AE180" i="5"/>
  <c r="AE179" i="5"/>
  <c r="AE178" i="5"/>
  <c r="AE177" i="5"/>
  <c r="AE176" i="5"/>
  <c r="AE175" i="5"/>
  <c r="AE174" i="5"/>
  <c r="AE173" i="5"/>
  <c r="AE172" i="5"/>
  <c r="AE171" i="5"/>
  <c r="AE170" i="5"/>
  <c r="AE169" i="5"/>
  <c r="AE168" i="5"/>
  <c r="AE167" i="5"/>
  <c r="AE166" i="5"/>
  <c r="AE165" i="5"/>
  <c r="AE164" i="5"/>
  <c r="AE163" i="5"/>
  <c r="AE162" i="5"/>
  <c r="AE161" i="5"/>
  <c r="AE160" i="5"/>
  <c r="AE159" i="5"/>
  <c r="AE158" i="5"/>
  <c r="AE157" i="5"/>
  <c r="AE156" i="5"/>
  <c r="AE155" i="5"/>
  <c r="AE154" i="5"/>
  <c r="AE153" i="5"/>
  <c r="AE152" i="5"/>
  <c r="AE151" i="5"/>
  <c r="AE150" i="5"/>
  <c r="AE149" i="5"/>
  <c r="AE148" i="5"/>
  <c r="AE147" i="5"/>
  <c r="AE146" i="5"/>
  <c r="AE145" i="5"/>
  <c r="AE144" i="5"/>
  <c r="AE143" i="5"/>
  <c r="AE142" i="5"/>
  <c r="AE141" i="5"/>
  <c r="AE140" i="5"/>
  <c r="AE139" i="5"/>
  <c r="AE138" i="5"/>
  <c r="AE136" i="5"/>
  <c r="CS34" i="5"/>
  <c r="CT34" i="5" s="1"/>
  <c r="BW34" i="5"/>
  <c r="BX34" i="5" s="1"/>
  <c r="DL186" i="5"/>
  <c r="DK186" i="5"/>
  <c r="DJ186" i="5"/>
  <c r="DI186" i="5"/>
  <c r="DH186" i="5"/>
  <c r="DG186" i="5"/>
  <c r="DF186" i="5"/>
  <c r="DE186" i="5"/>
  <c r="DD186" i="5"/>
  <c r="DC186" i="5"/>
  <c r="DB186" i="5"/>
  <c r="DA186" i="5"/>
  <c r="CZ186" i="5"/>
  <c r="CY186" i="5"/>
  <c r="CX186" i="5"/>
  <c r="CW186" i="5"/>
  <c r="CV186" i="5"/>
  <c r="CU186" i="5"/>
  <c r="CT186" i="5"/>
  <c r="CS186" i="5"/>
  <c r="DL185" i="5"/>
  <c r="DK185" i="5"/>
  <c r="DJ185" i="5"/>
  <c r="DI185" i="5"/>
  <c r="DH185" i="5"/>
  <c r="DG185" i="5"/>
  <c r="DF185" i="5"/>
  <c r="DE185" i="5"/>
  <c r="DD185" i="5"/>
  <c r="DC185" i="5"/>
  <c r="DB185" i="5"/>
  <c r="DA185" i="5"/>
  <c r="CZ185" i="5"/>
  <c r="CY185" i="5"/>
  <c r="CX185" i="5"/>
  <c r="CW185" i="5"/>
  <c r="CV185" i="5"/>
  <c r="CU185" i="5"/>
  <c r="CT185" i="5"/>
  <c r="CS185" i="5"/>
  <c r="DL184" i="5"/>
  <c r="DK184" i="5"/>
  <c r="DJ184" i="5"/>
  <c r="DI184" i="5"/>
  <c r="DH184" i="5"/>
  <c r="DG184" i="5"/>
  <c r="DF184" i="5"/>
  <c r="DE184" i="5"/>
  <c r="DD184" i="5"/>
  <c r="DC184" i="5"/>
  <c r="DB184" i="5"/>
  <c r="DA184" i="5"/>
  <c r="CZ184" i="5"/>
  <c r="CY184" i="5"/>
  <c r="CX184" i="5"/>
  <c r="CW184" i="5"/>
  <c r="CV184" i="5"/>
  <c r="CU184" i="5"/>
  <c r="CT184" i="5"/>
  <c r="CS184" i="5"/>
  <c r="DL183" i="5"/>
  <c r="DK183" i="5"/>
  <c r="DJ183" i="5"/>
  <c r="DI183" i="5"/>
  <c r="DH183" i="5"/>
  <c r="DG183" i="5"/>
  <c r="DF183" i="5"/>
  <c r="DE183" i="5"/>
  <c r="DD183" i="5"/>
  <c r="DC183" i="5"/>
  <c r="DB183" i="5"/>
  <c r="DA183" i="5"/>
  <c r="CZ183" i="5"/>
  <c r="CY183" i="5"/>
  <c r="CX183" i="5"/>
  <c r="CW183" i="5"/>
  <c r="CV183" i="5"/>
  <c r="CU183" i="5"/>
  <c r="CT183" i="5"/>
  <c r="CS183" i="5"/>
  <c r="DL182" i="5"/>
  <c r="DK182" i="5"/>
  <c r="DJ182" i="5"/>
  <c r="DI182" i="5"/>
  <c r="DH182" i="5"/>
  <c r="DG182" i="5"/>
  <c r="DF182" i="5"/>
  <c r="DE182" i="5"/>
  <c r="DD182" i="5"/>
  <c r="DC182" i="5"/>
  <c r="DB182" i="5"/>
  <c r="DA182" i="5"/>
  <c r="CZ182" i="5"/>
  <c r="CY182" i="5"/>
  <c r="CX182" i="5"/>
  <c r="CW182" i="5"/>
  <c r="CV182" i="5"/>
  <c r="CU182" i="5"/>
  <c r="CT182" i="5"/>
  <c r="CS182" i="5"/>
  <c r="DL181" i="5"/>
  <c r="DK181" i="5"/>
  <c r="DJ181" i="5"/>
  <c r="DI181" i="5"/>
  <c r="DH181" i="5"/>
  <c r="DG181" i="5"/>
  <c r="DF181" i="5"/>
  <c r="DE181" i="5"/>
  <c r="DD181" i="5"/>
  <c r="DC181" i="5"/>
  <c r="DB181" i="5"/>
  <c r="DA181" i="5"/>
  <c r="CZ181" i="5"/>
  <c r="CY181" i="5"/>
  <c r="CX181" i="5"/>
  <c r="CW181" i="5"/>
  <c r="CV181" i="5"/>
  <c r="CU181" i="5"/>
  <c r="CT181" i="5"/>
  <c r="CS181" i="5"/>
  <c r="DL180" i="5"/>
  <c r="DK180" i="5"/>
  <c r="DJ180" i="5"/>
  <c r="DI180" i="5"/>
  <c r="DH180" i="5"/>
  <c r="DG180" i="5"/>
  <c r="DF180" i="5"/>
  <c r="DE180" i="5"/>
  <c r="DD180" i="5"/>
  <c r="DC180" i="5"/>
  <c r="DB180" i="5"/>
  <c r="DA180" i="5"/>
  <c r="CZ180" i="5"/>
  <c r="CY180" i="5"/>
  <c r="CX180" i="5"/>
  <c r="CW180" i="5"/>
  <c r="CV180" i="5"/>
  <c r="CU180" i="5"/>
  <c r="CT180" i="5"/>
  <c r="CS180" i="5"/>
  <c r="DL179" i="5"/>
  <c r="DK179" i="5"/>
  <c r="DJ179" i="5"/>
  <c r="DI179" i="5"/>
  <c r="DH179" i="5"/>
  <c r="DG179" i="5"/>
  <c r="DF179" i="5"/>
  <c r="DE179" i="5"/>
  <c r="DD179" i="5"/>
  <c r="DC179" i="5"/>
  <c r="DB179" i="5"/>
  <c r="DA179" i="5"/>
  <c r="CZ179" i="5"/>
  <c r="CY179" i="5"/>
  <c r="CX179" i="5"/>
  <c r="CW179" i="5"/>
  <c r="CV179" i="5"/>
  <c r="CU179" i="5"/>
  <c r="CT179" i="5"/>
  <c r="CS179" i="5"/>
  <c r="DL178" i="5"/>
  <c r="DK178" i="5"/>
  <c r="DJ178" i="5"/>
  <c r="DI178" i="5"/>
  <c r="DH178" i="5"/>
  <c r="DG178" i="5"/>
  <c r="DF178" i="5"/>
  <c r="DE178" i="5"/>
  <c r="DD178" i="5"/>
  <c r="DC178" i="5"/>
  <c r="DB178" i="5"/>
  <c r="DA178" i="5"/>
  <c r="CZ178" i="5"/>
  <c r="CY178" i="5"/>
  <c r="CX178" i="5"/>
  <c r="CW178" i="5"/>
  <c r="CV178" i="5"/>
  <c r="CU178" i="5"/>
  <c r="CT178" i="5"/>
  <c r="CS178" i="5"/>
  <c r="DL177" i="5"/>
  <c r="DK177" i="5"/>
  <c r="DJ177" i="5"/>
  <c r="DI177" i="5"/>
  <c r="DH177" i="5"/>
  <c r="DG177" i="5"/>
  <c r="DF177" i="5"/>
  <c r="DE177" i="5"/>
  <c r="DD177" i="5"/>
  <c r="DC177" i="5"/>
  <c r="DB177" i="5"/>
  <c r="DA177" i="5"/>
  <c r="CZ177" i="5"/>
  <c r="CY177" i="5"/>
  <c r="CX177" i="5"/>
  <c r="CW177" i="5"/>
  <c r="CV177" i="5"/>
  <c r="CU177" i="5"/>
  <c r="CT177" i="5"/>
  <c r="CS177" i="5"/>
  <c r="DL176" i="5"/>
  <c r="DK176" i="5"/>
  <c r="DJ176" i="5"/>
  <c r="DI176" i="5"/>
  <c r="DH176" i="5"/>
  <c r="DG176" i="5"/>
  <c r="DF176" i="5"/>
  <c r="DE176" i="5"/>
  <c r="DD176" i="5"/>
  <c r="DC176" i="5"/>
  <c r="DB176" i="5"/>
  <c r="DA176" i="5"/>
  <c r="CZ176" i="5"/>
  <c r="CY176" i="5"/>
  <c r="CX176" i="5"/>
  <c r="CW176" i="5"/>
  <c r="CV176" i="5"/>
  <c r="CU176" i="5"/>
  <c r="CT176" i="5"/>
  <c r="CS176" i="5"/>
  <c r="DL175" i="5"/>
  <c r="DK175" i="5"/>
  <c r="DJ175" i="5"/>
  <c r="DI175" i="5"/>
  <c r="DH175" i="5"/>
  <c r="DG175" i="5"/>
  <c r="DF175" i="5"/>
  <c r="DE175" i="5"/>
  <c r="DD175" i="5"/>
  <c r="DC175" i="5"/>
  <c r="DB175" i="5"/>
  <c r="DA175" i="5"/>
  <c r="CZ175" i="5"/>
  <c r="CY175" i="5"/>
  <c r="CX175" i="5"/>
  <c r="CW175" i="5"/>
  <c r="CV175" i="5"/>
  <c r="CU175" i="5"/>
  <c r="CT175" i="5"/>
  <c r="CS175" i="5"/>
  <c r="DL174" i="5"/>
  <c r="DK174" i="5"/>
  <c r="DJ174" i="5"/>
  <c r="DI174" i="5"/>
  <c r="DH174" i="5"/>
  <c r="DG174" i="5"/>
  <c r="DF174" i="5"/>
  <c r="DE174" i="5"/>
  <c r="DD174" i="5"/>
  <c r="DC174" i="5"/>
  <c r="DB174" i="5"/>
  <c r="DA174" i="5"/>
  <c r="CZ174" i="5"/>
  <c r="CY174" i="5"/>
  <c r="CX174" i="5"/>
  <c r="CW174" i="5"/>
  <c r="CV174" i="5"/>
  <c r="CU174" i="5"/>
  <c r="CT174" i="5"/>
  <c r="CS174" i="5"/>
  <c r="DL173" i="5"/>
  <c r="DK173" i="5"/>
  <c r="DJ173" i="5"/>
  <c r="DI173" i="5"/>
  <c r="DH173" i="5"/>
  <c r="DG173" i="5"/>
  <c r="DF173" i="5"/>
  <c r="DE173" i="5"/>
  <c r="DD173" i="5"/>
  <c r="DC173" i="5"/>
  <c r="DB173" i="5"/>
  <c r="DA173" i="5"/>
  <c r="CZ173" i="5"/>
  <c r="CY173" i="5"/>
  <c r="CX173" i="5"/>
  <c r="CW173" i="5"/>
  <c r="CV173" i="5"/>
  <c r="CU173" i="5"/>
  <c r="CT173" i="5"/>
  <c r="CS173" i="5"/>
  <c r="DL172" i="5"/>
  <c r="DK172" i="5"/>
  <c r="DJ172" i="5"/>
  <c r="DI172" i="5"/>
  <c r="DH172" i="5"/>
  <c r="DG172" i="5"/>
  <c r="DF172" i="5"/>
  <c r="DE172" i="5"/>
  <c r="DD172" i="5"/>
  <c r="DC172" i="5"/>
  <c r="DB172" i="5"/>
  <c r="DA172" i="5"/>
  <c r="CZ172" i="5"/>
  <c r="CY172" i="5"/>
  <c r="CX172" i="5"/>
  <c r="CW172" i="5"/>
  <c r="CV172" i="5"/>
  <c r="CU172" i="5"/>
  <c r="CT172" i="5"/>
  <c r="CS172" i="5"/>
  <c r="DL171" i="5"/>
  <c r="DK171" i="5"/>
  <c r="DJ171" i="5"/>
  <c r="DI171" i="5"/>
  <c r="DH171" i="5"/>
  <c r="DG171" i="5"/>
  <c r="DF171" i="5"/>
  <c r="DE171" i="5"/>
  <c r="DD171" i="5"/>
  <c r="DC171" i="5"/>
  <c r="DB171" i="5"/>
  <c r="DA171" i="5"/>
  <c r="CZ171" i="5"/>
  <c r="CY171" i="5"/>
  <c r="CX171" i="5"/>
  <c r="CW171" i="5"/>
  <c r="CV171" i="5"/>
  <c r="CU171" i="5"/>
  <c r="CT171" i="5"/>
  <c r="CS171" i="5"/>
  <c r="DL170" i="5"/>
  <c r="DK170" i="5"/>
  <c r="DJ170" i="5"/>
  <c r="DI170" i="5"/>
  <c r="DH170" i="5"/>
  <c r="DG170" i="5"/>
  <c r="DF170" i="5"/>
  <c r="DE170" i="5"/>
  <c r="DD170" i="5"/>
  <c r="DC170" i="5"/>
  <c r="DB170" i="5"/>
  <c r="DA170" i="5"/>
  <c r="CZ170" i="5"/>
  <c r="CY170" i="5"/>
  <c r="CX170" i="5"/>
  <c r="CW170" i="5"/>
  <c r="CV170" i="5"/>
  <c r="CU170" i="5"/>
  <c r="CT170" i="5"/>
  <c r="CS170" i="5"/>
  <c r="DL169" i="5"/>
  <c r="DK169" i="5"/>
  <c r="DJ169" i="5"/>
  <c r="DI169" i="5"/>
  <c r="DH169" i="5"/>
  <c r="DG169" i="5"/>
  <c r="DF169" i="5"/>
  <c r="DE169" i="5"/>
  <c r="DD169" i="5"/>
  <c r="DC169" i="5"/>
  <c r="DB169" i="5"/>
  <c r="DA169" i="5"/>
  <c r="CZ169" i="5"/>
  <c r="CY169" i="5"/>
  <c r="CX169" i="5"/>
  <c r="CW169" i="5"/>
  <c r="CV169" i="5"/>
  <c r="CU169" i="5"/>
  <c r="CT169" i="5"/>
  <c r="CS169" i="5"/>
  <c r="DL168" i="5"/>
  <c r="DK168" i="5"/>
  <c r="DJ168" i="5"/>
  <c r="DI168" i="5"/>
  <c r="DH168" i="5"/>
  <c r="DG168" i="5"/>
  <c r="DF168" i="5"/>
  <c r="DE168" i="5"/>
  <c r="DD168" i="5"/>
  <c r="DC168" i="5"/>
  <c r="DB168" i="5"/>
  <c r="DA168" i="5"/>
  <c r="CZ168" i="5"/>
  <c r="CY168" i="5"/>
  <c r="CX168" i="5"/>
  <c r="CW168" i="5"/>
  <c r="CV168" i="5"/>
  <c r="CU168" i="5"/>
  <c r="CT168" i="5"/>
  <c r="CS168" i="5"/>
  <c r="DL167" i="5"/>
  <c r="DK167" i="5"/>
  <c r="DJ167" i="5"/>
  <c r="DI167" i="5"/>
  <c r="DH167" i="5"/>
  <c r="DG167" i="5"/>
  <c r="DF167" i="5"/>
  <c r="DE167" i="5"/>
  <c r="DD167" i="5"/>
  <c r="DC167" i="5"/>
  <c r="DB167" i="5"/>
  <c r="DA167" i="5"/>
  <c r="CZ167" i="5"/>
  <c r="CY167" i="5"/>
  <c r="CX167" i="5"/>
  <c r="CW167" i="5"/>
  <c r="CV167" i="5"/>
  <c r="CU167" i="5"/>
  <c r="CT167" i="5"/>
  <c r="CS167" i="5"/>
  <c r="DL166" i="5"/>
  <c r="DK166" i="5"/>
  <c r="DJ166" i="5"/>
  <c r="DI166" i="5"/>
  <c r="DH166" i="5"/>
  <c r="DG166" i="5"/>
  <c r="DF166" i="5"/>
  <c r="DE166" i="5"/>
  <c r="DD166" i="5"/>
  <c r="DC166" i="5"/>
  <c r="DB166" i="5"/>
  <c r="DA166" i="5"/>
  <c r="CZ166" i="5"/>
  <c r="CY166" i="5"/>
  <c r="CX166" i="5"/>
  <c r="CW166" i="5"/>
  <c r="CV166" i="5"/>
  <c r="CU166" i="5"/>
  <c r="CT166" i="5"/>
  <c r="CS166" i="5"/>
  <c r="DL165" i="5"/>
  <c r="DK165" i="5"/>
  <c r="DJ165" i="5"/>
  <c r="DI165" i="5"/>
  <c r="DH165" i="5"/>
  <c r="DG165" i="5"/>
  <c r="DF165" i="5"/>
  <c r="DE165" i="5"/>
  <c r="DD165" i="5"/>
  <c r="DC165" i="5"/>
  <c r="DB165" i="5"/>
  <c r="DA165" i="5"/>
  <c r="CZ165" i="5"/>
  <c r="CY165" i="5"/>
  <c r="CX165" i="5"/>
  <c r="CW165" i="5"/>
  <c r="CV165" i="5"/>
  <c r="CU165" i="5"/>
  <c r="CT165" i="5"/>
  <c r="CS165" i="5"/>
  <c r="DL164" i="5"/>
  <c r="DK164" i="5"/>
  <c r="DJ164" i="5"/>
  <c r="DI164" i="5"/>
  <c r="DH164" i="5"/>
  <c r="DG164" i="5"/>
  <c r="DF164" i="5"/>
  <c r="DE164" i="5"/>
  <c r="DD164" i="5"/>
  <c r="DC164" i="5"/>
  <c r="DB164" i="5"/>
  <c r="DA164" i="5"/>
  <c r="CZ164" i="5"/>
  <c r="CY164" i="5"/>
  <c r="CX164" i="5"/>
  <c r="CW164" i="5"/>
  <c r="CV164" i="5"/>
  <c r="CU164" i="5"/>
  <c r="CT164" i="5"/>
  <c r="CS164" i="5"/>
  <c r="DL163" i="5"/>
  <c r="DK163" i="5"/>
  <c r="DJ163" i="5"/>
  <c r="DI163" i="5"/>
  <c r="DH163" i="5"/>
  <c r="DG163" i="5"/>
  <c r="DF163" i="5"/>
  <c r="DE163" i="5"/>
  <c r="DD163" i="5"/>
  <c r="DC163" i="5"/>
  <c r="DB163" i="5"/>
  <c r="DA163" i="5"/>
  <c r="CZ163" i="5"/>
  <c r="CY163" i="5"/>
  <c r="CX163" i="5"/>
  <c r="CW163" i="5"/>
  <c r="CV163" i="5"/>
  <c r="CU163" i="5"/>
  <c r="CT163" i="5"/>
  <c r="CS163" i="5"/>
  <c r="DL162" i="5"/>
  <c r="DK162" i="5"/>
  <c r="DJ162" i="5"/>
  <c r="DI162" i="5"/>
  <c r="DH162" i="5"/>
  <c r="DG162" i="5"/>
  <c r="DF162" i="5"/>
  <c r="DE162" i="5"/>
  <c r="DD162" i="5"/>
  <c r="DC162" i="5"/>
  <c r="DB162" i="5"/>
  <c r="DA162" i="5"/>
  <c r="CZ162" i="5"/>
  <c r="CY162" i="5"/>
  <c r="CX162" i="5"/>
  <c r="CW162" i="5"/>
  <c r="CV162" i="5"/>
  <c r="CU162" i="5"/>
  <c r="CT162" i="5"/>
  <c r="CS162" i="5"/>
  <c r="DL161" i="5"/>
  <c r="DK161" i="5"/>
  <c r="DJ161" i="5"/>
  <c r="DI161" i="5"/>
  <c r="DH161" i="5"/>
  <c r="DG161" i="5"/>
  <c r="DF161" i="5"/>
  <c r="DE161" i="5"/>
  <c r="DD161" i="5"/>
  <c r="DC161" i="5"/>
  <c r="DB161" i="5"/>
  <c r="DA161" i="5"/>
  <c r="CZ161" i="5"/>
  <c r="CY161" i="5"/>
  <c r="CX161" i="5"/>
  <c r="CW161" i="5"/>
  <c r="CV161" i="5"/>
  <c r="CU161" i="5"/>
  <c r="CT161" i="5"/>
  <c r="CS161" i="5"/>
  <c r="DL160" i="5"/>
  <c r="DK160" i="5"/>
  <c r="DJ160" i="5"/>
  <c r="DI160" i="5"/>
  <c r="DH160" i="5"/>
  <c r="DG160" i="5"/>
  <c r="DF160" i="5"/>
  <c r="DE160" i="5"/>
  <c r="DD160" i="5"/>
  <c r="DC160" i="5"/>
  <c r="DB160" i="5"/>
  <c r="DA160" i="5"/>
  <c r="CZ160" i="5"/>
  <c r="CY160" i="5"/>
  <c r="CX160" i="5"/>
  <c r="CW160" i="5"/>
  <c r="CV160" i="5"/>
  <c r="CU160" i="5"/>
  <c r="CT160" i="5"/>
  <c r="CS160" i="5"/>
  <c r="DL159" i="5"/>
  <c r="DK159" i="5"/>
  <c r="DJ159" i="5"/>
  <c r="DI159" i="5"/>
  <c r="DH159" i="5"/>
  <c r="DG159" i="5"/>
  <c r="DF159" i="5"/>
  <c r="DE159" i="5"/>
  <c r="DD159" i="5"/>
  <c r="DC159" i="5"/>
  <c r="DB159" i="5"/>
  <c r="DA159" i="5"/>
  <c r="CZ159" i="5"/>
  <c r="CY159" i="5"/>
  <c r="CX159" i="5"/>
  <c r="CW159" i="5"/>
  <c r="CV159" i="5"/>
  <c r="CU159" i="5"/>
  <c r="CT159" i="5"/>
  <c r="CS159" i="5"/>
  <c r="DL158" i="5"/>
  <c r="DK158" i="5"/>
  <c r="DJ158" i="5"/>
  <c r="DI158" i="5"/>
  <c r="DH158" i="5"/>
  <c r="DG158" i="5"/>
  <c r="DF158" i="5"/>
  <c r="DE158" i="5"/>
  <c r="DD158" i="5"/>
  <c r="DC158" i="5"/>
  <c r="DB158" i="5"/>
  <c r="DA158" i="5"/>
  <c r="CZ158" i="5"/>
  <c r="CY158" i="5"/>
  <c r="CX158" i="5"/>
  <c r="CW158" i="5"/>
  <c r="CV158" i="5"/>
  <c r="CU158" i="5"/>
  <c r="CT158" i="5"/>
  <c r="CS158" i="5"/>
  <c r="DL157" i="5"/>
  <c r="DK157" i="5"/>
  <c r="DJ157" i="5"/>
  <c r="DI157" i="5"/>
  <c r="DH157" i="5"/>
  <c r="DG157" i="5"/>
  <c r="DF157" i="5"/>
  <c r="DE157" i="5"/>
  <c r="DD157" i="5"/>
  <c r="DC157" i="5"/>
  <c r="DB157" i="5"/>
  <c r="DA157" i="5"/>
  <c r="CZ157" i="5"/>
  <c r="CY157" i="5"/>
  <c r="CX157" i="5"/>
  <c r="CW157" i="5"/>
  <c r="CV157" i="5"/>
  <c r="CU157" i="5"/>
  <c r="CT157" i="5"/>
  <c r="CS157" i="5"/>
  <c r="DL156" i="5"/>
  <c r="DK156" i="5"/>
  <c r="DJ156" i="5"/>
  <c r="DI156" i="5"/>
  <c r="DH156" i="5"/>
  <c r="DG156" i="5"/>
  <c r="DF156" i="5"/>
  <c r="DE156" i="5"/>
  <c r="DD156" i="5"/>
  <c r="DC156" i="5"/>
  <c r="DB156" i="5"/>
  <c r="DA156" i="5"/>
  <c r="CZ156" i="5"/>
  <c r="CY156" i="5"/>
  <c r="CX156" i="5"/>
  <c r="CW156" i="5"/>
  <c r="CV156" i="5"/>
  <c r="CU156" i="5"/>
  <c r="CT156" i="5"/>
  <c r="CS156" i="5"/>
  <c r="DL155" i="5"/>
  <c r="DK155" i="5"/>
  <c r="DJ155" i="5"/>
  <c r="DI155" i="5"/>
  <c r="DH155" i="5"/>
  <c r="DG155" i="5"/>
  <c r="DF155" i="5"/>
  <c r="DE155" i="5"/>
  <c r="DD155" i="5"/>
  <c r="DC155" i="5"/>
  <c r="DB155" i="5"/>
  <c r="DA155" i="5"/>
  <c r="CZ155" i="5"/>
  <c r="CY155" i="5"/>
  <c r="CX155" i="5"/>
  <c r="CW155" i="5"/>
  <c r="CV155" i="5"/>
  <c r="CU155" i="5"/>
  <c r="CT155" i="5"/>
  <c r="CS155" i="5"/>
  <c r="DL154" i="5"/>
  <c r="DK154" i="5"/>
  <c r="DJ154" i="5"/>
  <c r="DI154" i="5"/>
  <c r="DH154" i="5"/>
  <c r="DG154" i="5"/>
  <c r="DF154" i="5"/>
  <c r="DE154" i="5"/>
  <c r="DD154" i="5"/>
  <c r="DC154" i="5"/>
  <c r="DB154" i="5"/>
  <c r="DA154" i="5"/>
  <c r="CZ154" i="5"/>
  <c r="CY154" i="5"/>
  <c r="CX154" i="5"/>
  <c r="CW154" i="5"/>
  <c r="CV154" i="5"/>
  <c r="CU154" i="5"/>
  <c r="CT154" i="5"/>
  <c r="CS154" i="5"/>
  <c r="DL153" i="5"/>
  <c r="DK153" i="5"/>
  <c r="DJ153" i="5"/>
  <c r="DI153" i="5"/>
  <c r="DH153" i="5"/>
  <c r="DG153" i="5"/>
  <c r="DF153" i="5"/>
  <c r="DE153" i="5"/>
  <c r="DD153" i="5"/>
  <c r="DC153" i="5"/>
  <c r="DB153" i="5"/>
  <c r="DA153" i="5"/>
  <c r="CZ153" i="5"/>
  <c r="CY153" i="5"/>
  <c r="CX153" i="5"/>
  <c r="CW153" i="5"/>
  <c r="CV153" i="5"/>
  <c r="CU153" i="5"/>
  <c r="CT153" i="5"/>
  <c r="CS153" i="5"/>
  <c r="DL152" i="5"/>
  <c r="DK152" i="5"/>
  <c r="DJ152" i="5"/>
  <c r="DI152" i="5"/>
  <c r="DH152" i="5"/>
  <c r="DG152" i="5"/>
  <c r="DF152" i="5"/>
  <c r="DE152" i="5"/>
  <c r="DD152" i="5"/>
  <c r="DC152" i="5"/>
  <c r="DB152" i="5"/>
  <c r="DA152" i="5"/>
  <c r="CZ152" i="5"/>
  <c r="CY152" i="5"/>
  <c r="CX152" i="5"/>
  <c r="CW152" i="5"/>
  <c r="CV152" i="5"/>
  <c r="CU152" i="5"/>
  <c r="CT152" i="5"/>
  <c r="CS152" i="5"/>
  <c r="DL151" i="5"/>
  <c r="DK151" i="5"/>
  <c r="DJ151" i="5"/>
  <c r="DI151" i="5"/>
  <c r="DH151" i="5"/>
  <c r="DG151" i="5"/>
  <c r="DF151" i="5"/>
  <c r="DE151" i="5"/>
  <c r="DD151" i="5"/>
  <c r="DC151" i="5"/>
  <c r="DB151" i="5"/>
  <c r="DA151" i="5"/>
  <c r="CZ151" i="5"/>
  <c r="CY151" i="5"/>
  <c r="CX151" i="5"/>
  <c r="CW151" i="5"/>
  <c r="CV151" i="5"/>
  <c r="CU151" i="5"/>
  <c r="CT151" i="5"/>
  <c r="CS151" i="5"/>
  <c r="DL150" i="5"/>
  <c r="DK150" i="5"/>
  <c r="DJ150" i="5"/>
  <c r="DI150" i="5"/>
  <c r="DH150" i="5"/>
  <c r="DG150" i="5"/>
  <c r="DF150" i="5"/>
  <c r="DE150" i="5"/>
  <c r="DD150" i="5"/>
  <c r="DC150" i="5"/>
  <c r="DB150" i="5"/>
  <c r="DA150" i="5"/>
  <c r="CZ150" i="5"/>
  <c r="CY150" i="5"/>
  <c r="CX150" i="5"/>
  <c r="CW150" i="5"/>
  <c r="CV150" i="5"/>
  <c r="CU150" i="5"/>
  <c r="CT150" i="5"/>
  <c r="CS150" i="5"/>
  <c r="DL149" i="5"/>
  <c r="DK149" i="5"/>
  <c r="DJ149" i="5"/>
  <c r="DI149" i="5"/>
  <c r="DH149" i="5"/>
  <c r="DG149" i="5"/>
  <c r="DF149" i="5"/>
  <c r="DE149" i="5"/>
  <c r="DD149" i="5"/>
  <c r="DC149" i="5"/>
  <c r="DB149" i="5"/>
  <c r="DA149" i="5"/>
  <c r="CZ149" i="5"/>
  <c r="CY149" i="5"/>
  <c r="CX149" i="5"/>
  <c r="CW149" i="5"/>
  <c r="CV149" i="5"/>
  <c r="CU149" i="5"/>
  <c r="CT149" i="5"/>
  <c r="CS149" i="5"/>
  <c r="DL148" i="5"/>
  <c r="DK148" i="5"/>
  <c r="DJ148" i="5"/>
  <c r="DI148" i="5"/>
  <c r="DH148" i="5"/>
  <c r="DG148" i="5"/>
  <c r="DF148" i="5"/>
  <c r="DE148" i="5"/>
  <c r="DD148" i="5"/>
  <c r="DC148" i="5"/>
  <c r="DB148" i="5"/>
  <c r="DA148" i="5"/>
  <c r="CZ148" i="5"/>
  <c r="CY148" i="5"/>
  <c r="CX148" i="5"/>
  <c r="CW148" i="5"/>
  <c r="CV148" i="5"/>
  <c r="CU148" i="5"/>
  <c r="CT148" i="5"/>
  <c r="CS148" i="5"/>
  <c r="DL147" i="5"/>
  <c r="DK147" i="5"/>
  <c r="DJ147" i="5"/>
  <c r="DI147" i="5"/>
  <c r="DH147" i="5"/>
  <c r="DG147" i="5"/>
  <c r="DF147" i="5"/>
  <c r="DE147" i="5"/>
  <c r="DD147" i="5"/>
  <c r="DC147" i="5"/>
  <c r="DB147" i="5"/>
  <c r="DA147" i="5"/>
  <c r="CZ147" i="5"/>
  <c r="CY147" i="5"/>
  <c r="CX147" i="5"/>
  <c r="CW147" i="5"/>
  <c r="CV147" i="5"/>
  <c r="CU147" i="5"/>
  <c r="CT147" i="5"/>
  <c r="CS147" i="5"/>
  <c r="DL146" i="5"/>
  <c r="DK146" i="5"/>
  <c r="DJ146" i="5"/>
  <c r="DI146" i="5"/>
  <c r="DH146" i="5"/>
  <c r="DG146" i="5"/>
  <c r="DF146" i="5"/>
  <c r="DE146" i="5"/>
  <c r="DD146" i="5"/>
  <c r="DC146" i="5"/>
  <c r="DB146" i="5"/>
  <c r="DA146" i="5"/>
  <c r="CZ146" i="5"/>
  <c r="CY146" i="5"/>
  <c r="CX146" i="5"/>
  <c r="CW146" i="5"/>
  <c r="CV146" i="5"/>
  <c r="CU146" i="5"/>
  <c r="CT146" i="5"/>
  <c r="CS146" i="5"/>
  <c r="DL145" i="5"/>
  <c r="DK145" i="5"/>
  <c r="DJ145" i="5"/>
  <c r="DI145" i="5"/>
  <c r="DH145" i="5"/>
  <c r="DG145" i="5"/>
  <c r="DF145" i="5"/>
  <c r="DE145" i="5"/>
  <c r="DD145" i="5"/>
  <c r="DC145" i="5"/>
  <c r="DB145" i="5"/>
  <c r="DA145" i="5"/>
  <c r="CZ145" i="5"/>
  <c r="CY145" i="5"/>
  <c r="CX145" i="5"/>
  <c r="CW145" i="5"/>
  <c r="CV145" i="5"/>
  <c r="CU145" i="5"/>
  <c r="CT145" i="5"/>
  <c r="CS145" i="5"/>
  <c r="DL144" i="5"/>
  <c r="DK144" i="5"/>
  <c r="DJ144" i="5"/>
  <c r="DI144" i="5"/>
  <c r="DH144" i="5"/>
  <c r="DG144" i="5"/>
  <c r="DF144" i="5"/>
  <c r="DE144" i="5"/>
  <c r="DD144" i="5"/>
  <c r="DC144" i="5"/>
  <c r="DB144" i="5"/>
  <c r="DA144" i="5"/>
  <c r="CZ144" i="5"/>
  <c r="CY144" i="5"/>
  <c r="CX144" i="5"/>
  <c r="CW144" i="5"/>
  <c r="CV144" i="5"/>
  <c r="CU144" i="5"/>
  <c r="CT144" i="5"/>
  <c r="CS144" i="5"/>
  <c r="DL143" i="5"/>
  <c r="DK143" i="5"/>
  <c r="DJ143" i="5"/>
  <c r="DI143" i="5"/>
  <c r="DH143" i="5"/>
  <c r="DG143" i="5"/>
  <c r="DF143" i="5"/>
  <c r="DE143" i="5"/>
  <c r="DD143" i="5"/>
  <c r="DC143" i="5"/>
  <c r="DB143" i="5"/>
  <c r="DA143" i="5"/>
  <c r="CZ143" i="5"/>
  <c r="CY143" i="5"/>
  <c r="CX143" i="5"/>
  <c r="CW143" i="5"/>
  <c r="CV143" i="5"/>
  <c r="CU143" i="5"/>
  <c r="CT143" i="5"/>
  <c r="CS143" i="5"/>
  <c r="DL142" i="5"/>
  <c r="DK142" i="5"/>
  <c r="DJ142" i="5"/>
  <c r="DI142" i="5"/>
  <c r="DH142" i="5"/>
  <c r="DG142" i="5"/>
  <c r="DF142" i="5"/>
  <c r="DE142" i="5"/>
  <c r="DD142" i="5"/>
  <c r="DC142" i="5"/>
  <c r="DB142" i="5"/>
  <c r="DA142" i="5"/>
  <c r="CZ142" i="5"/>
  <c r="CY142" i="5"/>
  <c r="CX142" i="5"/>
  <c r="CW142" i="5"/>
  <c r="CV142" i="5"/>
  <c r="CU142" i="5"/>
  <c r="CT142" i="5"/>
  <c r="CS142" i="5"/>
  <c r="DL141" i="5"/>
  <c r="DK141" i="5"/>
  <c r="DJ141" i="5"/>
  <c r="DI141" i="5"/>
  <c r="DH141" i="5"/>
  <c r="DG141" i="5"/>
  <c r="DF141" i="5"/>
  <c r="DE141" i="5"/>
  <c r="DD141" i="5"/>
  <c r="DC141" i="5"/>
  <c r="DB141" i="5"/>
  <c r="DA141" i="5"/>
  <c r="CZ141" i="5"/>
  <c r="CY141" i="5"/>
  <c r="CX141" i="5"/>
  <c r="CW141" i="5"/>
  <c r="CV141" i="5"/>
  <c r="CU141" i="5"/>
  <c r="CT141" i="5"/>
  <c r="CS141" i="5"/>
  <c r="DL140" i="5"/>
  <c r="DK140" i="5"/>
  <c r="DJ140" i="5"/>
  <c r="DI140" i="5"/>
  <c r="DH140" i="5"/>
  <c r="DG140" i="5"/>
  <c r="DF140" i="5"/>
  <c r="DE140" i="5"/>
  <c r="DD140" i="5"/>
  <c r="DC140" i="5"/>
  <c r="DB140" i="5"/>
  <c r="DA140" i="5"/>
  <c r="CZ140" i="5"/>
  <c r="CY140" i="5"/>
  <c r="CX140" i="5"/>
  <c r="CW140" i="5"/>
  <c r="CV140" i="5"/>
  <c r="CU140" i="5"/>
  <c r="CT140" i="5"/>
  <c r="CS140" i="5"/>
  <c r="DL139" i="5"/>
  <c r="DK139" i="5"/>
  <c r="DJ139" i="5"/>
  <c r="DI139" i="5"/>
  <c r="DH139" i="5"/>
  <c r="DG139" i="5"/>
  <c r="DF139" i="5"/>
  <c r="DE139" i="5"/>
  <c r="DD139" i="5"/>
  <c r="DC139" i="5"/>
  <c r="DB139" i="5"/>
  <c r="DA139" i="5"/>
  <c r="CZ139" i="5"/>
  <c r="CY139" i="5"/>
  <c r="CX139" i="5"/>
  <c r="CW139" i="5"/>
  <c r="CV139" i="5"/>
  <c r="CU139" i="5"/>
  <c r="CT139" i="5"/>
  <c r="CS139" i="5"/>
  <c r="DL138" i="5"/>
  <c r="DK138" i="5"/>
  <c r="DJ138" i="5"/>
  <c r="DI138" i="5"/>
  <c r="DH138" i="5"/>
  <c r="DG138" i="5"/>
  <c r="DF138" i="5"/>
  <c r="DE138" i="5"/>
  <c r="DD138" i="5"/>
  <c r="DC138" i="5"/>
  <c r="DB138" i="5"/>
  <c r="DA138" i="5"/>
  <c r="CZ138" i="5"/>
  <c r="CY138" i="5"/>
  <c r="CX138" i="5"/>
  <c r="CW138" i="5"/>
  <c r="CV138" i="5"/>
  <c r="CU138" i="5"/>
  <c r="CT138" i="5"/>
  <c r="CS138" i="5"/>
  <c r="DL137" i="5"/>
  <c r="DK137" i="5"/>
  <c r="DJ137" i="5"/>
  <c r="DI137" i="5"/>
  <c r="DH137" i="5"/>
  <c r="DG137" i="5"/>
  <c r="DF137" i="5"/>
  <c r="DE137" i="5"/>
  <c r="DD137" i="5"/>
  <c r="DC137" i="5"/>
  <c r="DB137" i="5"/>
  <c r="DA137" i="5"/>
  <c r="CZ137" i="5"/>
  <c r="CY137" i="5"/>
  <c r="CX137" i="5"/>
  <c r="CW137" i="5"/>
  <c r="CV137" i="5"/>
  <c r="CU137" i="5"/>
  <c r="CT137" i="5"/>
  <c r="CS137" i="5"/>
  <c r="DL136" i="5"/>
  <c r="DK136" i="5"/>
  <c r="DJ136" i="5"/>
  <c r="DI136" i="5"/>
  <c r="DH136" i="5"/>
  <c r="DG136" i="5"/>
  <c r="DF136" i="5"/>
  <c r="DE136" i="5"/>
  <c r="DD136" i="5"/>
  <c r="DC136" i="5"/>
  <c r="DB136" i="5"/>
  <c r="DA136" i="5"/>
  <c r="CZ136" i="5"/>
  <c r="CY136" i="5"/>
  <c r="CX136" i="5"/>
  <c r="CW136" i="5"/>
  <c r="CV136" i="5"/>
  <c r="CU136" i="5"/>
  <c r="CT136" i="5"/>
  <c r="CS136" i="5"/>
  <c r="DL135" i="5"/>
  <c r="DK135" i="5"/>
  <c r="DJ135" i="5"/>
  <c r="DI135" i="5"/>
  <c r="DH135" i="5"/>
  <c r="DG135" i="5"/>
  <c r="DF135" i="5"/>
  <c r="DE135" i="5"/>
  <c r="DD135" i="5"/>
  <c r="DC135" i="5"/>
  <c r="DB135" i="5"/>
  <c r="DA135" i="5"/>
  <c r="CZ135" i="5"/>
  <c r="CY135" i="5"/>
  <c r="CX135" i="5"/>
  <c r="CW135" i="5"/>
  <c r="CV135" i="5"/>
  <c r="CU135" i="5"/>
  <c r="CT135" i="5"/>
  <c r="CS135" i="5"/>
  <c r="CP186" i="5"/>
  <c r="CO186" i="5"/>
  <c r="CN186" i="5"/>
  <c r="CM186" i="5"/>
  <c r="CL186" i="5"/>
  <c r="CK186" i="5"/>
  <c r="CJ186" i="5"/>
  <c r="CI186" i="5"/>
  <c r="CH186" i="5"/>
  <c r="CG186" i="5"/>
  <c r="CF186" i="5"/>
  <c r="CE186" i="5"/>
  <c r="CD186" i="5"/>
  <c r="CC186" i="5"/>
  <c r="CB186" i="5"/>
  <c r="CA186" i="5"/>
  <c r="BZ186" i="5"/>
  <c r="BY186" i="5"/>
  <c r="BX186" i="5"/>
  <c r="BW186" i="5"/>
  <c r="CP185" i="5"/>
  <c r="CO185" i="5"/>
  <c r="CN185" i="5"/>
  <c r="CM185" i="5"/>
  <c r="CL185" i="5"/>
  <c r="CK185" i="5"/>
  <c r="CJ185" i="5"/>
  <c r="CI185" i="5"/>
  <c r="CH185" i="5"/>
  <c r="CG185" i="5"/>
  <c r="CF185" i="5"/>
  <c r="CE185" i="5"/>
  <c r="CD185" i="5"/>
  <c r="CC185" i="5"/>
  <c r="CB185" i="5"/>
  <c r="CA185" i="5"/>
  <c r="BZ185" i="5"/>
  <c r="BY185" i="5"/>
  <c r="BX185" i="5"/>
  <c r="BW185" i="5"/>
  <c r="CP184" i="5"/>
  <c r="CO184" i="5"/>
  <c r="CN184" i="5"/>
  <c r="CM184" i="5"/>
  <c r="CL184" i="5"/>
  <c r="CK184" i="5"/>
  <c r="CJ184" i="5"/>
  <c r="CI184" i="5"/>
  <c r="CH184" i="5"/>
  <c r="CG184" i="5"/>
  <c r="CF184" i="5"/>
  <c r="CE184" i="5"/>
  <c r="CD184" i="5"/>
  <c r="CC184" i="5"/>
  <c r="CB184" i="5"/>
  <c r="CA184" i="5"/>
  <c r="BZ184" i="5"/>
  <c r="BY184" i="5"/>
  <c r="BX184" i="5"/>
  <c r="BW184" i="5"/>
  <c r="CP183" i="5"/>
  <c r="CO183" i="5"/>
  <c r="CN183" i="5"/>
  <c r="CM183" i="5"/>
  <c r="CL183" i="5"/>
  <c r="CK183" i="5"/>
  <c r="CJ183" i="5"/>
  <c r="CI183" i="5"/>
  <c r="CH183" i="5"/>
  <c r="CG183" i="5"/>
  <c r="CF183" i="5"/>
  <c r="CE183" i="5"/>
  <c r="CD183" i="5"/>
  <c r="CC183" i="5"/>
  <c r="CB183" i="5"/>
  <c r="CA183" i="5"/>
  <c r="BZ183" i="5"/>
  <c r="BY183" i="5"/>
  <c r="BX183" i="5"/>
  <c r="BW183" i="5"/>
  <c r="CP182" i="5"/>
  <c r="CO182" i="5"/>
  <c r="CN182" i="5"/>
  <c r="CM182" i="5"/>
  <c r="CL182" i="5"/>
  <c r="CK182" i="5"/>
  <c r="CJ182" i="5"/>
  <c r="CI182" i="5"/>
  <c r="CH182" i="5"/>
  <c r="CG182" i="5"/>
  <c r="CF182" i="5"/>
  <c r="CE182" i="5"/>
  <c r="CD182" i="5"/>
  <c r="CC182" i="5"/>
  <c r="CB182" i="5"/>
  <c r="CA182" i="5"/>
  <c r="BZ182" i="5"/>
  <c r="BY182" i="5"/>
  <c r="BX182" i="5"/>
  <c r="BW182" i="5"/>
  <c r="CP181" i="5"/>
  <c r="CO181" i="5"/>
  <c r="CN181" i="5"/>
  <c r="CM181" i="5"/>
  <c r="CL181" i="5"/>
  <c r="CK181" i="5"/>
  <c r="CJ181" i="5"/>
  <c r="CI181" i="5"/>
  <c r="CH181" i="5"/>
  <c r="CG181" i="5"/>
  <c r="CF181" i="5"/>
  <c r="CE181" i="5"/>
  <c r="CD181" i="5"/>
  <c r="CC181" i="5"/>
  <c r="CB181" i="5"/>
  <c r="CA181" i="5"/>
  <c r="BZ181" i="5"/>
  <c r="BY181" i="5"/>
  <c r="BX181" i="5"/>
  <c r="BW181" i="5"/>
  <c r="CP180" i="5"/>
  <c r="CO180" i="5"/>
  <c r="CN180" i="5"/>
  <c r="CM180" i="5"/>
  <c r="CL180" i="5"/>
  <c r="CK180" i="5"/>
  <c r="CJ180" i="5"/>
  <c r="CI180" i="5"/>
  <c r="CH180" i="5"/>
  <c r="CG180" i="5"/>
  <c r="CF180" i="5"/>
  <c r="CE180" i="5"/>
  <c r="CD180" i="5"/>
  <c r="CC180" i="5"/>
  <c r="CB180" i="5"/>
  <c r="CA180" i="5"/>
  <c r="BZ180" i="5"/>
  <c r="BY180" i="5"/>
  <c r="BX180" i="5"/>
  <c r="BW180" i="5"/>
  <c r="CP179" i="5"/>
  <c r="CO179" i="5"/>
  <c r="CN179" i="5"/>
  <c r="CM179" i="5"/>
  <c r="CL179" i="5"/>
  <c r="CK179" i="5"/>
  <c r="CJ179" i="5"/>
  <c r="CI179" i="5"/>
  <c r="CH179" i="5"/>
  <c r="CG179" i="5"/>
  <c r="CF179" i="5"/>
  <c r="CE179" i="5"/>
  <c r="CD179" i="5"/>
  <c r="CC179" i="5"/>
  <c r="CB179" i="5"/>
  <c r="CA179" i="5"/>
  <c r="BZ179" i="5"/>
  <c r="BY179" i="5"/>
  <c r="BX179" i="5"/>
  <c r="BW179" i="5"/>
  <c r="CP178" i="5"/>
  <c r="CO178" i="5"/>
  <c r="CN178" i="5"/>
  <c r="CM178" i="5"/>
  <c r="CL178" i="5"/>
  <c r="CK178" i="5"/>
  <c r="CJ178" i="5"/>
  <c r="CI178" i="5"/>
  <c r="CH178" i="5"/>
  <c r="CG178" i="5"/>
  <c r="CF178" i="5"/>
  <c r="CE178" i="5"/>
  <c r="CD178" i="5"/>
  <c r="CC178" i="5"/>
  <c r="CB178" i="5"/>
  <c r="CA178" i="5"/>
  <c r="BZ178" i="5"/>
  <c r="BY178" i="5"/>
  <c r="BX178" i="5"/>
  <c r="BW178" i="5"/>
  <c r="CP177" i="5"/>
  <c r="CO177" i="5"/>
  <c r="CN177" i="5"/>
  <c r="CM177" i="5"/>
  <c r="CL177" i="5"/>
  <c r="CK177" i="5"/>
  <c r="CJ177" i="5"/>
  <c r="CI177" i="5"/>
  <c r="CH177" i="5"/>
  <c r="CG177" i="5"/>
  <c r="CF177" i="5"/>
  <c r="CE177" i="5"/>
  <c r="CD177" i="5"/>
  <c r="CC177" i="5"/>
  <c r="CB177" i="5"/>
  <c r="CA177" i="5"/>
  <c r="BZ177" i="5"/>
  <c r="BY177" i="5"/>
  <c r="BX177" i="5"/>
  <c r="BW177" i="5"/>
  <c r="CP176" i="5"/>
  <c r="CO176" i="5"/>
  <c r="CN176" i="5"/>
  <c r="CM176" i="5"/>
  <c r="CL176" i="5"/>
  <c r="CK176" i="5"/>
  <c r="CJ176" i="5"/>
  <c r="CI176" i="5"/>
  <c r="CH176" i="5"/>
  <c r="CG176" i="5"/>
  <c r="CF176" i="5"/>
  <c r="CE176" i="5"/>
  <c r="CD176" i="5"/>
  <c r="CC176" i="5"/>
  <c r="CB176" i="5"/>
  <c r="CA176" i="5"/>
  <c r="BZ176" i="5"/>
  <c r="BY176" i="5"/>
  <c r="BX176" i="5"/>
  <c r="BW176" i="5"/>
  <c r="CP175" i="5"/>
  <c r="CO175" i="5"/>
  <c r="CN175" i="5"/>
  <c r="CM175" i="5"/>
  <c r="CL175" i="5"/>
  <c r="CK175" i="5"/>
  <c r="CJ175" i="5"/>
  <c r="CI175" i="5"/>
  <c r="CH175" i="5"/>
  <c r="CG175" i="5"/>
  <c r="CF175" i="5"/>
  <c r="CE175" i="5"/>
  <c r="CD175" i="5"/>
  <c r="CC175" i="5"/>
  <c r="CB175" i="5"/>
  <c r="CA175" i="5"/>
  <c r="BZ175" i="5"/>
  <c r="BY175" i="5"/>
  <c r="BX175" i="5"/>
  <c r="BW175" i="5"/>
  <c r="CP174" i="5"/>
  <c r="CO174" i="5"/>
  <c r="CN174" i="5"/>
  <c r="CM174" i="5"/>
  <c r="CL174" i="5"/>
  <c r="CK174" i="5"/>
  <c r="CJ174" i="5"/>
  <c r="CI174" i="5"/>
  <c r="CH174" i="5"/>
  <c r="CG174" i="5"/>
  <c r="CF174" i="5"/>
  <c r="CE174" i="5"/>
  <c r="CD174" i="5"/>
  <c r="CC174" i="5"/>
  <c r="CB174" i="5"/>
  <c r="CA174" i="5"/>
  <c r="BZ174" i="5"/>
  <c r="BY174" i="5"/>
  <c r="BX174" i="5"/>
  <c r="BW174" i="5"/>
  <c r="CP173" i="5"/>
  <c r="CO173" i="5"/>
  <c r="CN173" i="5"/>
  <c r="CM173" i="5"/>
  <c r="CL173" i="5"/>
  <c r="CK173" i="5"/>
  <c r="CJ173" i="5"/>
  <c r="CI173" i="5"/>
  <c r="CH173" i="5"/>
  <c r="CG173" i="5"/>
  <c r="CF173" i="5"/>
  <c r="CE173" i="5"/>
  <c r="CD173" i="5"/>
  <c r="CC173" i="5"/>
  <c r="CB173" i="5"/>
  <c r="CA173" i="5"/>
  <c r="BZ173" i="5"/>
  <c r="BY173" i="5"/>
  <c r="BX173" i="5"/>
  <c r="BW173" i="5"/>
  <c r="CP172" i="5"/>
  <c r="CO172" i="5"/>
  <c r="CN172" i="5"/>
  <c r="CM172" i="5"/>
  <c r="CL172" i="5"/>
  <c r="CK172" i="5"/>
  <c r="CJ172" i="5"/>
  <c r="CI172" i="5"/>
  <c r="CH172" i="5"/>
  <c r="CG172" i="5"/>
  <c r="CF172" i="5"/>
  <c r="CE172" i="5"/>
  <c r="CD172" i="5"/>
  <c r="CC172" i="5"/>
  <c r="CB172" i="5"/>
  <c r="CA172" i="5"/>
  <c r="BZ172" i="5"/>
  <c r="BY172" i="5"/>
  <c r="BX172" i="5"/>
  <c r="BW172" i="5"/>
  <c r="CP171" i="5"/>
  <c r="CO171" i="5"/>
  <c r="CN171" i="5"/>
  <c r="CM171" i="5"/>
  <c r="CL171" i="5"/>
  <c r="CK171" i="5"/>
  <c r="CJ171" i="5"/>
  <c r="CI171" i="5"/>
  <c r="CH171" i="5"/>
  <c r="CG171" i="5"/>
  <c r="CF171" i="5"/>
  <c r="CE171" i="5"/>
  <c r="CD171" i="5"/>
  <c r="CC171" i="5"/>
  <c r="CB171" i="5"/>
  <c r="CA171" i="5"/>
  <c r="BZ171" i="5"/>
  <c r="BY171" i="5"/>
  <c r="BX171" i="5"/>
  <c r="BW171" i="5"/>
  <c r="CP170" i="5"/>
  <c r="CO170" i="5"/>
  <c r="CN170" i="5"/>
  <c r="CM170" i="5"/>
  <c r="CL170" i="5"/>
  <c r="CK170" i="5"/>
  <c r="CJ170" i="5"/>
  <c r="CI170" i="5"/>
  <c r="CH170" i="5"/>
  <c r="CG170" i="5"/>
  <c r="CF170" i="5"/>
  <c r="CE170" i="5"/>
  <c r="CD170" i="5"/>
  <c r="CC170" i="5"/>
  <c r="CB170" i="5"/>
  <c r="CA170" i="5"/>
  <c r="BZ170" i="5"/>
  <c r="BY170" i="5"/>
  <c r="BX170" i="5"/>
  <c r="BW170" i="5"/>
  <c r="CP169" i="5"/>
  <c r="CO169" i="5"/>
  <c r="CN169" i="5"/>
  <c r="CM169" i="5"/>
  <c r="CL169" i="5"/>
  <c r="CK169" i="5"/>
  <c r="CJ169" i="5"/>
  <c r="CI169" i="5"/>
  <c r="CH169" i="5"/>
  <c r="CG169" i="5"/>
  <c r="CF169" i="5"/>
  <c r="CE169" i="5"/>
  <c r="CD169" i="5"/>
  <c r="CC169" i="5"/>
  <c r="CB169" i="5"/>
  <c r="CA169" i="5"/>
  <c r="BZ169" i="5"/>
  <c r="BY169" i="5"/>
  <c r="BX169" i="5"/>
  <c r="BW169" i="5"/>
  <c r="CP168" i="5"/>
  <c r="CO168" i="5"/>
  <c r="CN168" i="5"/>
  <c r="CM168" i="5"/>
  <c r="CL168" i="5"/>
  <c r="CK168" i="5"/>
  <c r="CJ168" i="5"/>
  <c r="CI168" i="5"/>
  <c r="CH168" i="5"/>
  <c r="CG168" i="5"/>
  <c r="CF168" i="5"/>
  <c r="CE168" i="5"/>
  <c r="CD168" i="5"/>
  <c r="CC168" i="5"/>
  <c r="CB168" i="5"/>
  <c r="CA168" i="5"/>
  <c r="BZ168" i="5"/>
  <c r="BY168" i="5"/>
  <c r="BX168" i="5"/>
  <c r="BW168" i="5"/>
  <c r="CP167" i="5"/>
  <c r="CO167" i="5"/>
  <c r="CN167" i="5"/>
  <c r="CM167" i="5"/>
  <c r="CL167" i="5"/>
  <c r="CK167" i="5"/>
  <c r="CJ167" i="5"/>
  <c r="CI167" i="5"/>
  <c r="CH167" i="5"/>
  <c r="CG167" i="5"/>
  <c r="CF167" i="5"/>
  <c r="CE167" i="5"/>
  <c r="CD167" i="5"/>
  <c r="CC167" i="5"/>
  <c r="CB167" i="5"/>
  <c r="CA167" i="5"/>
  <c r="BZ167" i="5"/>
  <c r="BY167" i="5"/>
  <c r="BX167" i="5"/>
  <c r="BW167" i="5"/>
  <c r="CP166" i="5"/>
  <c r="CO166" i="5"/>
  <c r="CN166" i="5"/>
  <c r="CM166" i="5"/>
  <c r="CL166" i="5"/>
  <c r="CK166" i="5"/>
  <c r="CJ166" i="5"/>
  <c r="CI166" i="5"/>
  <c r="CH166" i="5"/>
  <c r="CG166" i="5"/>
  <c r="CF166" i="5"/>
  <c r="CE166" i="5"/>
  <c r="CD166" i="5"/>
  <c r="CC166" i="5"/>
  <c r="CB166" i="5"/>
  <c r="CA166" i="5"/>
  <c r="BZ166" i="5"/>
  <c r="BY166" i="5"/>
  <c r="BX166" i="5"/>
  <c r="BW166" i="5"/>
  <c r="CP165" i="5"/>
  <c r="CO165" i="5"/>
  <c r="CN165" i="5"/>
  <c r="CM165" i="5"/>
  <c r="CL165" i="5"/>
  <c r="CK165" i="5"/>
  <c r="CJ165" i="5"/>
  <c r="CI165" i="5"/>
  <c r="CH165" i="5"/>
  <c r="CG165" i="5"/>
  <c r="CF165" i="5"/>
  <c r="CE165" i="5"/>
  <c r="CD165" i="5"/>
  <c r="CC165" i="5"/>
  <c r="CB165" i="5"/>
  <c r="CA165" i="5"/>
  <c r="BZ165" i="5"/>
  <c r="BY165" i="5"/>
  <c r="BX165" i="5"/>
  <c r="BW165" i="5"/>
  <c r="CP164" i="5"/>
  <c r="CO164" i="5"/>
  <c r="CN164" i="5"/>
  <c r="CM164" i="5"/>
  <c r="CL164" i="5"/>
  <c r="CK164" i="5"/>
  <c r="CJ164" i="5"/>
  <c r="CI164" i="5"/>
  <c r="CH164" i="5"/>
  <c r="CG164" i="5"/>
  <c r="CF164" i="5"/>
  <c r="CE164" i="5"/>
  <c r="CD164" i="5"/>
  <c r="CC164" i="5"/>
  <c r="CB164" i="5"/>
  <c r="CA164" i="5"/>
  <c r="BZ164" i="5"/>
  <c r="BY164" i="5"/>
  <c r="BX164" i="5"/>
  <c r="BW164" i="5"/>
  <c r="CP163" i="5"/>
  <c r="CO163" i="5"/>
  <c r="CN163" i="5"/>
  <c r="CM163" i="5"/>
  <c r="CL163" i="5"/>
  <c r="CK163" i="5"/>
  <c r="CJ163" i="5"/>
  <c r="CI163" i="5"/>
  <c r="CH163" i="5"/>
  <c r="CG163" i="5"/>
  <c r="CF163" i="5"/>
  <c r="CE163" i="5"/>
  <c r="CD163" i="5"/>
  <c r="CC163" i="5"/>
  <c r="CB163" i="5"/>
  <c r="CA163" i="5"/>
  <c r="BZ163" i="5"/>
  <c r="BY163" i="5"/>
  <c r="BX163" i="5"/>
  <c r="BW163" i="5"/>
  <c r="CP162" i="5"/>
  <c r="CO162" i="5"/>
  <c r="CN162" i="5"/>
  <c r="CM162" i="5"/>
  <c r="CL162" i="5"/>
  <c r="CK162" i="5"/>
  <c r="CJ162" i="5"/>
  <c r="CI162" i="5"/>
  <c r="CH162" i="5"/>
  <c r="CG162" i="5"/>
  <c r="CF162" i="5"/>
  <c r="CE162" i="5"/>
  <c r="CD162" i="5"/>
  <c r="CC162" i="5"/>
  <c r="CB162" i="5"/>
  <c r="CA162" i="5"/>
  <c r="BZ162" i="5"/>
  <c r="BY162" i="5"/>
  <c r="BX162" i="5"/>
  <c r="BW162" i="5"/>
  <c r="CP161" i="5"/>
  <c r="CO161" i="5"/>
  <c r="CN161" i="5"/>
  <c r="CM161" i="5"/>
  <c r="CL161" i="5"/>
  <c r="CK161" i="5"/>
  <c r="CJ161" i="5"/>
  <c r="CI161" i="5"/>
  <c r="CH161" i="5"/>
  <c r="CG161" i="5"/>
  <c r="CF161" i="5"/>
  <c r="CE161" i="5"/>
  <c r="CD161" i="5"/>
  <c r="CC161" i="5"/>
  <c r="CB161" i="5"/>
  <c r="CA161" i="5"/>
  <c r="BZ161" i="5"/>
  <c r="BY161" i="5"/>
  <c r="BX161" i="5"/>
  <c r="BW161" i="5"/>
  <c r="CP160" i="5"/>
  <c r="CO160" i="5"/>
  <c r="CN160" i="5"/>
  <c r="CM160" i="5"/>
  <c r="CL160" i="5"/>
  <c r="CK160" i="5"/>
  <c r="CJ160" i="5"/>
  <c r="CI160" i="5"/>
  <c r="CH160" i="5"/>
  <c r="CG160" i="5"/>
  <c r="CF160" i="5"/>
  <c r="CE160" i="5"/>
  <c r="CD160" i="5"/>
  <c r="CC160" i="5"/>
  <c r="CB160" i="5"/>
  <c r="CA160" i="5"/>
  <c r="BZ160" i="5"/>
  <c r="BY160" i="5"/>
  <c r="BX160" i="5"/>
  <c r="BW160" i="5"/>
  <c r="CP159" i="5"/>
  <c r="CO159" i="5"/>
  <c r="CN159" i="5"/>
  <c r="CM159" i="5"/>
  <c r="CL159" i="5"/>
  <c r="CK159" i="5"/>
  <c r="CJ159" i="5"/>
  <c r="CI159" i="5"/>
  <c r="CH159" i="5"/>
  <c r="CG159" i="5"/>
  <c r="CF159" i="5"/>
  <c r="CE159" i="5"/>
  <c r="CD159" i="5"/>
  <c r="CC159" i="5"/>
  <c r="CB159" i="5"/>
  <c r="CA159" i="5"/>
  <c r="BZ159" i="5"/>
  <c r="BY159" i="5"/>
  <c r="BX159" i="5"/>
  <c r="BW159" i="5"/>
  <c r="CP158" i="5"/>
  <c r="CO158" i="5"/>
  <c r="CN158" i="5"/>
  <c r="CM158" i="5"/>
  <c r="CL158" i="5"/>
  <c r="CK158" i="5"/>
  <c r="CJ158" i="5"/>
  <c r="CI158" i="5"/>
  <c r="CH158" i="5"/>
  <c r="CG158" i="5"/>
  <c r="CF158" i="5"/>
  <c r="CE158" i="5"/>
  <c r="CD158" i="5"/>
  <c r="CC158" i="5"/>
  <c r="CB158" i="5"/>
  <c r="CA158" i="5"/>
  <c r="BZ158" i="5"/>
  <c r="BY158" i="5"/>
  <c r="BX158" i="5"/>
  <c r="BW158" i="5"/>
  <c r="CP157" i="5"/>
  <c r="CO157" i="5"/>
  <c r="CN157" i="5"/>
  <c r="CM157" i="5"/>
  <c r="CL157" i="5"/>
  <c r="CK157" i="5"/>
  <c r="CJ157" i="5"/>
  <c r="CI157" i="5"/>
  <c r="CH157" i="5"/>
  <c r="CG157" i="5"/>
  <c r="CF157" i="5"/>
  <c r="CE157" i="5"/>
  <c r="CD157" i="5"/>
  <c r="CC157" i="5"/>
  <c r="CB157" i="5"/>
  <c r="CA157" i="5"/>
  <c r="BZ157" i="5"/>
  <c r="BY157" i="5"/>
  <c r="BX157" i="5"/>
  <c r="BW157" i="5"/>
  <c r="CP156" i="5"/>
  <c r="CO156" i="5"/>
  <c r="CN156" i="5"/>
  <c r="CM156" i="5"/>
  <c r="CL156" i="5"/>
  <c r="CK156" i="5"/>
  <c r="CJ156" i="5"/>
  <c r="CI156" i="5"/>
  <c r="CH156" i="5"/>
  <c r="CG156" i="5"/>
  <c r="CF156" i="5"/>
  <c r="CE156" i="5"/>
  <c r="CD156" i="5"/>
  <c r="CC156" i="5"/>
  <c r="CB156" i="5"/>
  <c r="CA156" i="5"/>
  <c r="BZ156" i="5"/>
  <c r="BY156" i="5"/>
  <c r="BX156" i="5"/>
  <c r="BW156" i="5"/>
  <c r="CP155" i="5"/>
  <c r="CO155" i="5"/>
  <c r="CN155" i="5"/>
  <c r="CM155" i="5"/>
  <c r="CL155" i="5"/>
  <c r="CK155" i="5"/>
  <c r="CJ155" i="5"/>
  <c r="CI155" i="5"/>
  <c r="CH155" i="5"/>
  <c r="CG155" i="5"/>
  <c r="CF155" i="5"/>
  <c r="CE155" i="5"/>
  <c r="CD155" i="5"/>
  <c r="CC155" i="5"/>
  <c r="CB155" i="5"/>
  <c r="CA155" i="5"/>
  <c r="BZ155" i="5"/>
  <c r="BY155" i="5"/>
  <c r="BX155" i="5"/>
  <c r="BW155" i="5"/>
  <c r="CP154" i="5"/>
  <c r="CO154" i="5"/>
  <c r="CN154" i="5"/>
  <c r="CM154" i="5"/>
  <c r="CL154" i="5"/>
  <c r="CK154" i="5"/>
  <c r="CJ154" i="5"/>
  <c r="CI154" i="5"/>
  <c r="CH154" i="5"/>
  <c r="CG154" i="5"/>
  <c r="CF154" i="5"/>
  <c r="CE154" i="5"/>
  <c r="CD154" i="5"/>
  <c r="CC154" i="5"/>
  <c r="CB154" i="5"/>
  <c r="CA154" i="5"/>
  <c r="BZ154" i="5"/>
  <c r="BY154" i="5"/>
  <c r="BX154" i="5"/>
  <c r="BW154" i="5"/>
  <c r="CP153" i="5"/>
  <c r="CO153" i="5"/>
  <c r="CN153" i="5"/>
  <c r="CM153" i="5"/>
  <c r="CL153" i="5"/>
  <c r="CK153" i="5"/>
  <c r="CJ153" i="5"/>
  <c r="CI153" i="5"/>
  <c r="CH153" i="5"/>
  <c r="CG153" i="5"/>
  <c r="CF153" i="5"/>
  <c r="CE153" i="5"/>
  <c r="CD153" i="5"/>
  <c r="CC153" i="5"/>
  <c r="CB153" i="5"/>
  <c r="CA153" i="5"/>
  <c r="BZ153" i="5"/>
  <c r="BY153" i="5"/>
  <c r="BX153" i="5"/>
  <c r="BW153" i="5"/>
  <c r="CP152" i="5"/>
  <c r="CO152" i="5"/>
  <c r="CN152" i="5"/>
  <c r="CM152" i="5"/>
  <c r="CL152" i="5"/>
  <c r="CK152" i="5"/>
  <c r="CJ152" i="5"/>
  <c r="CI152" i="5"/>
  <c r="CH152" i="5"/>
  <c r="CG152" i="5"/>
  <c r="CF152" i="5"/>
  <c r="CE152" i="5"/>
  <c r="CD152" i="5"/>
  <c r="CC152" i="5"/>
  <c r="CB152" i="5"/>
  <c r="CA152" i="5"/>
  <c r="BZ152" i="5"/>
  <c r="BY152" i="5"/>
  <c r="BX152" i="5"/>
  <c r="BW152" i="5"/>
  <c r="CP151" i="5"/>
  <c r="CO151" i="5"/>
  <c r="CN151" i="5"/>
  <c r="CM151" i="5"/>
  <c r="CL151" i="5"/>
  <c r="CK151" i="5"/>
  <c r="CJ151" i="5"/>
  <c r="CI151" i="5"/>
  <c r="CH151" i="5"/>
  <c r="CG151" i="5"/>
  <c r="CF151" i="5"/>
  <c r="CE151" i="5"/>
  <c r="CD151" i="5"/>
  <c r="CC151" i="5"/>
  <c r="CB151" i="5"/>
  <c r="CA151" i="5"/>
  <c r="BZ151" i="5"/>
  <c r="BY151" i="5"/>
  <c r="BX151" i="5"/>
  <c r="BW151" i="5"/>
  <c r="CP150" i="5"/>
  <c r="CO150" i="5"/>
  <c r="CN150" i="5"/>
  <c r="CM150" i="5"/>
  <c r="CL150" i="5"/>
  <c r="CK150" i="5"/>
  <c r="CJ150" i="5"/>
  <c r="CI150" i="5"/>
  <c r="CH150" i="5"/>
  <c r="CG150" i="5"/>
  <c r="CF150" i="5"/>
  <c r="CE150" i="5"/>
  <c r="CD150" i="5"/>
  <c r="CC150" i="5"/>
  <c r="CB150" i="5"/>
  <c r="CA150" i="5"/>
  <c r="BZ150" i="5"/>
  <c r="BY150" i="5"/>
  <c r="BX150" i="5"/>
  <c r="BW150" i="5"/>
  <c r="CP149" i="5"/>
  <c r="CO149" i="5"/>
  <c r="CN149" i="5"/>
  <c r="CM149" i="5"/>
  <c r="CL149" i="5"/>
  <c r="CK149" i="5"/>
  <c r="CJ149" i="5"/>
  <c r="CI149" i="5"/>
  <c r="CH149" i="5"/>
  <c r="CG149" i="5"/>
  <c r="CF149" i="5"/>
  <c r="CE149" i="5"/>
  <c r="CD149" i="5"/>
  <c r="CC149" i="5"/>
  <c r="CB149" i="5"/>
  <c r="CA149" i="5"/>
  <c r="BZ149" i="5"/>
  <c r="BY149" i="5"/>
  <c r="BX149" i="5"/>
  <c r="BW149" i="5"/>
  <c r="CP148" i="5"/>
  <c r="CO148" i="5"/>
  <c r="CN148" i="5"/>
  <c r="CM148" i="5"/>
  <c r="CL148" i="5"/>
  <c r="CK148" i="5"/>
  <c r="CJ148" i="5"/>
  <c r="CI148" i="5"/>
  <c r="CH148" i="5"/>
  <c r="CG148" i="5"/>
  <c r="CF148" i="5"/>
  <c r="CE148" i="5"/>
  <c r="CD148" i="5"/>
  <c r="CC148" i="5"/>
  <c r="CB148" i="5"/>
  <c r="CA148" i="5"/>
  <c r="BZ148" i="5"/>
  <c r="BY148" i="5"/>
  <c r="BX148" i="5"/>
  <c r="BW148" i="5"/>
  <c r="CP147" i="5"/>
  <c r="CO147" i="5"/>
  <c r="CN147" i="5"/>
  <c r="CM147" i="5"/>
  <c r="CL147" i="5"/>
  <c r="CK147" i="5"/>
  <c r="CJ147" i="5"/>
  <c r="CI147" i="5"/>
  <c r="CH147" i="5"/>
  <c r="CG147" i="5"/>
  <c r="CF147" i="5"/>
  <c r="CE147" i="5"/>
  <c r="CD147" i="5"/>
  <c r="CC147" i="5"/>
  <c r="CB147" i="5"/>
  <c r="CA147" i="5"/>
  <c r="BZ147" i="5"/>
  <c r="BY147" i="5"/>
  <c r="BX147" i="5"/>
  <c r="BW147" i="5"/>
  <c r="CP146" i="5"/>
  <c r="CO146" i="5"/>
  <c r="CN146" i="5"/>
  <c r="CM146" i="5"/>
  <c r="CL146" i="5"/>
  <c r="CK146" i="5"/>
  <c r="CJ146" i="5"/>
  <c r="CI146" i="5"/>
  <c r="CH146" i="5"/>
  <c r="CG146" i="5"/>
  <c r="CF146" i="5"/>
  <c r="CE146" i="5"/>
  <c r="CD146" i="5"/>
  <c r="CC146" i="5"/>
  <c r="CB146" i="5"/>
  <c r="CA146" i="5"/>
  <c r="BZ146" i="5"/>
  <c r="BY146" i="5"/>
  <c r="BX146" i="5"/>
  <c r="BW146" i="5"/>
  <c r="CP145" i="5"/>
  <c r="CO145" i="5"/>
  <c r="CN145" i="5"/>
  <c r="CM145" i="5"/>
  <c r="CL145" i="5"/>
  <c r="CK145" i="5"/>
  <c r="CJ145" i="5"/>
  <c r="CI145" i="5"/>
  <c r="CH145" i="5"/>
  <c r="CG145" i="5"/>
  <c r="CF145" i="5"/>
  <c r="CE145" i="5"/>
  <c r="CD145" i="5"/>
  <c r="CC145" i="5"/>
  <c r="CB145" i="5"/>
  <c r="CA145" i="5"/>
  <c r="BZ145" i="5"/>
  <c r="BY145" i="5"/>
  <c r="BX145" i="5"/>
  <c r="BW145" i="5"/>
  <c r="CP144" i="5"/>
  <c r="CO144" i="5"/>
  <c r="CN144" i="5"/>
  <c r="CM144" i="5"/>
  <c r="CL144" i="5"/>
  <c r="CK144" i="5"/>
  <c r="CJ144" i="5"/>
  <c r="CI144" i="5"/>
  <c r="CH144" i="5"/>
  <c r="CG144" i="5"/>
  <c r="CF144" i="5"/>
  <c r="CE144" i="5"/>
  <c r="CD144" i="5"/>
  <c r="CC144" i="5"/>
  <c r="CB144" i="5"/>
  <c r="CA144" i="5"/>
  <c r="BZ144" i="5"/>
  <c r="BY144" i="5"/>
  <c r="BX144" i="5"/>
  <c r="BW144" i="5"/>
  <c r="CP143" i="5"/>
  <c r="CO143" i="5"/>
  <c r="CN143" i="5"/>
  <c r="CM143" i="5"/>
  <c r="CL143" i="5"/>
  <c r="CK143" i="5"/>
  <c r="CJ143" i="5"/>
  <c r="CI143" i="5"/>
  <c r="CH143" i="5"/>
  <c r="CG143" i="5"/>
  <c r="CF143" i="5"/>
  <c r="CE143" i="5"/>
  <c r="CD143" i="5"/>
  <c r="CC143" i="5"/>
  <c r="CB143" i="5"/>
  <c r="CA143" i="5"/>
  <c r="BZ143" i="5"/>
  <c r="BY143" i="5"/>
  <c r="BX143" i="5"/>
  <c r="BW143" i="5"/>
  <c r="CP142" i="5"/>
  <c r="CO142" i="5"/>
  <c r="CN142" i="5"/>
  <c r="CM142" i="5"/>
  <c r="CL142" i="5"/>
  <c r="CK142" i="5"/>
  <c r="CJ142" i="5"/>
  <c r="CI142" i="5"/>
  <c r="CH142" i="5"/>
  <c r="CG142" i="5"/>
  <c r="CF142" i="5"/>
  <c r="CE142" i="5"/>
  <c r="CD142" i="5"/>
  <c r="CC142" i="5"/>
  <c r="CB142" i="5"/>
  <c r="CA142" i="5"/>
  <c r="BZ142" i="5"/>
  <c r="BY142" i="5"/>
  <c r="BX142" i="5"/>
  <c r="BW142" i="5"/>
  <c r="CP141" i="5"/>
  <c r="CO141" i="5"/>
  <c r="CN141" i="5"/>
  <c r="CM141" i="5"/>
  <c r="CL141" i="5"/>
  <c r="CK141" i="5"/>
  <c r="CJ141" i="5"/>
  <c r="CI141" i="5"/>
  <c r="CH141" i="5"/>
  <c r="CG141" i="5"/>
  <c r="CF141" i="5"/>
  <c r="CE141" i="5"/>
  <c r="CD141" i="5"/>
  <c r="CC141" i="5"/>
  <c r="CB141" i="5"/>
  <c r="CA141" i="5"/>
  <c r="BZ141" i="5"/>
  <c r="BY141" i="5"/>
  <c r="BX141" i="5"/>
  <c r="BW141" i="5"/>
  <c r="CP140" i="5"/>
  <c r="CO140" i="5"/>
  <c r="CN140" i="5"/>
  <c r="CM140" i="5"/>
  <c r="CL140" i="5"/>
  <c r="CK140" i="5"/>
  <c r="CJ140" i="5"/>
  <c r="CI140" i="5"/>
  <c r="CH140" i="5"/>
  <c r="CG140" i="5"/>
  <c r="CF140" i="5"/>
  <c r="CE140" i="5"/>
  <c r="CD140" i="5"/>
  <c r="CC140" i="5"/>
  <c r="CB140" i="5"/>
  <c r="CA140" i="5"/>
  <c r="BZ140" i="5"/>
  <c r="BY140" i="5"/>
  <c r="BX140" i="5"/>
  <c r="BW140" i="5"/>
  <c r="CP139" i="5"/>
  <c r="CO139" i="5"/>
  <c r="CN139" i="5"/>
  <c r="CM139" i="5"/>
  <c r="CL139" i="5"/>
  <c r="CK139" i="5"/>
  <c r="CJ139" i="5"/>
  <c r="CI139" i="5"/>
  <c r="CH139" i="5"/>
  <c r="CG139" i="5"/>
  <c r="CF139" i="5"/>
  <c r="CE139" i="5"/>
  <c r="CD139" i="5"/>
  <c r="CC139" i="5"/>
  <c r="CB139" i="5"/>
  <c r="CA139" i="5"/>
  <c r="BZ139" i="5"/>
  <c r="BY139" i="5"/>
  <c r="BX139" i="5"/>
  <c r="BW139" i="5"/>
  <c r="CP138" i="5"/>
  <c r="CO138" i="5"/>
  <c r="CN138" i="5"/>
  <c r="CM138" i="5"/>
  <c r="CL138" i="5"/>
  <c r="CK138" i="5"/>
  <c r="CJ138" i="5"/>
  <c r="CI138" i="5"/>
  <c r="CH138" i="5"/>
  <c r="CG138" i="5"/>
  <c r="CF138" i="5"/>
  <c r="CE138" i="5"/>
  <c r="CD138" i="5"/>
  <c r="CC138" i="5"/>
  <c r="CB138" i="5"/>
  <c r="CA138" i="5"/>
  <c r="BZ138" i="5"/>
  <c r="BY138" i="5"/>
  <c r="BX138" i="5"/>
  <c r="BW138" i="5"/>
  <c r="CP137" i="5"/>
  <c r="CO137" i="5"/>
  <c r="CN137" i="5"/>
  <c r="CM137" i="5"/>
  <c r="CL137" i="5"/>
  <c r="CK137" i="5"/>
  <c r="CJ137" i="5"/>
  <c r="CI137" i="5"/>
  <c r="CH137" i="5"/>
  <c r="CG137" i="5"/>
  <c r="CF137" i="5"/>
  <c r="CE137" i="5"/>
  <c r="CD137" i="5"/>
  <c r="CC137" i="5"/>
  <c r="CB137" i="5"/>
  <c r="CA137" i="5"/>
  <c r="BZ137" i="5"/>
  <c r="BY137" i="5"/>
  <c r="BX137" i="5"/>
  <c r="BW137" i="5"/>
  <c r="CP136" i="5"/>
  <c r="CO136" i="5"/>
  <c r="CN136" i="5"/>
  <c r="CM136" i="5"/>
  <c r="CL136" i="5"/>
  <c r="CK136" i="5"/>
  <c r="CJ136" i="5"/>
  <c r="CI136" i="5"/>
  <c r="CH136" i="5"/>
  <c r="CG136" i="5"/>
  <c r="CF136" i="5"/>
  <c r="CE136" i="5"/>
  <c r="CD136" i="5"/>
  <c r="CC136" i="5"/>
  <c r="CB136" i="5"/>
  <c r="CA136" i="5"/>
  <c r="BZ136" i="5"/>
  <c r="BY136" i="5"/>
  <c r="BX136" i="5"/>
  <c r="BW136" i="5"/>
  <c r="CP135" i="5"/>
  <c r="CO135" i="5"/>
  <c r="CN135" i="5"/>
  <c r="CM135" i="5"/>
  <c r="CL135" i="5"/>
  <c r="CK135" i="5"/>
  <c r="CJ135" i="5"/>
  <c r="CI135" i="5"/>
  <c r="CH135" i="5"/>
  <c r="CG135" i="5"/>
  <c r="CF135" i="5"/>
  <c r="CE135" i="5"/>
  <c r="CD135" i="5"/>
  <c r="CC135" i="5"/>
  <c r="CB135" i="5"/>
  <c r="CA135" i="5"/>
  <c r="BZ135" i="5"/>
  <c r="BY135" i="5"/>
  <c r="BX135" i="5"/>
  <c r="BW135" i="5"/>
  <c r="AE106" i="5"/>
  <c r="AG106" i="5" s="1"/>
  <c r="AD112" i="5"/>
  <c r="AD111" i="5"/>
  <c r="AD110" i="5"/>
  <c r="AD109" i="5"/>
  <c r="AE6" i="5"/>
  <c r="AG6" i="5" s="1"/>
  <c r="A564" i="8"/>
  <c r="A563" i="8"/>
  <c r="Y562" i="8"/>
  <c r="X562" i="8"/>
  <c r="W562" i="8"/>
  <c r="V562" i="8"/>
  <c r="U562" i="8"/>
  <c r="T562" i="8"/>
  <c r="S562" i="8"/>
  <c r="R562" i="8"/>
  <c r="Q562" i="8"/>
  <c r="P562" i="8"/>
  <c r="O562" i="8"/>
  <c r="N562" i="8"/>
  <c r="L562" i="8"/>
  <c r="M562" i="8" s="1"/>
  <c r="G562" i="8"/>
  <c r="I562" i="8" s="1"/>
  <c r="A562" i="8"/>
  <c r="Y561" i="8"/>
  <c r="X561" i="8"/>
  <c r="W561" i="8"/>
  <c r="V561" i="8"/>
  <c r="U561" i="8"/>
  <c r="T561" i="8"/>
  <c r="S561" i="8"/>
  <c r="R561" i="8"/>
  <c r="Q561" i="8"/>
  <c r="P561" i="8"/>
  <c r="O561" i="8"/>
  <c r="N561" i="8"/>
  <c r="L561" i="8"/>
  <c r="M561" i="8" s="1"/>
  <c r="G561" i="8"/>
  <c r="I561" i="8" s="1"/>
  <c r="A561" i="8"/>
  <c r="A560" i="8"/>
  <c r="Y559" i="8"/>
  <c r="X559" i="8"/>
  <c r="W559" i="8"/>
  <c r="V559" i="8"/>
  <c r="U559" i="8"/>
  <c r="T559" i="8"/>
  <c r="S559" i="8"/>
  <c r="R559" i="8"/>
  <c r="Q559" i="8"/>
  <c r="P559" i="8"/>
  <c r="O559" i="8"/>
  <c r="N559" i="8"/>
  <c r="L559" i="8"/>
  <c r="M559" i="8" s="1"/>
  <c r="G559" i="8"/>
  <c r="J559" i="8" s="1"/>
  <c r="A559" i="8"/>
  <c r="A558" i="8"/>
  <c r="A557" i="8"/>
  <c r="Y556" i="8"/>
  <c r="X556" i="8"/>
  <c r="W556" i="8"/>
  <c r="V556" i="8"/>
  <c r="U556" i="8"/>
  <c r="T556" i="8"/>
  <c r="S556" i="8"/>
  <c r="R556" i="8"/>
  <c r="Q556" i="8"/>
  <c r="P556" i="8"/>
  <c r="O556" i="8"/>
  <c r="N556" i="8"/>
  <c r="L556" i="8"/>
  <c r="M556" i="8" s="1"/>
  <c r="G556" i="8"/>
  <c r="J556" i="8" s="1"/>
  <c r="A556" i="8"/>
  <c r="Y555" i="8"/>
  <c r="X555" i="8"/>
  <c r="W555" i="8"/>
  <c r="V555" i="8"/>
  <c r="U555" i="8"/>
  <c r="T555" i="8"/>
  <c r="S555" i="8"/>
  <c r="R555" i="8"/>
  <c r="Q555" i="8"/>
  <c r="P555" i="8"/>
  <c r="O555" i="8"/>
  <c r="N555" i="8"/>
  <c r="L555" i="8"/>
  <c r="M555" i="8" s="1"/>
  <c r="G555" i="8"/>
  <c r="J555" i="8" s="1"/>
  <c r="A555" i="8"/>
  <c r="Y554" i="8"/>
  <c r="X554" i="8"/>
  <c r="W554" i="8"/>
  <c r="V554" i="8"/>
  <c r="U554" i="8"/>
  <c r="T554" i="8"/>
  <c r="S554" i="8"/>
  <c r="R554" i="8"/>
  <c r="Q554" i="8"/>
  <c r="P554" i="8"/>
  <c r="O554" i="8"/>
  <c r="N554" i="8"/>
  <c r="L554" i="8"/>
  <c r="M554" i="8" s="1"/>
  <c r="G554" i="8"/>
  <c r="J554" i="8" s="1"/>
  <c r="A554" i="8"/>
  <c r="Y553" i="8"/>
  <c r="X553" i="8"/>
  <c r="W553" i="8"/>
  <c r="V553" i="8"/>
  <c r="U553" i="8"/>
  <c r="T553" i="8"/>
  <c r="S553" i="8"/>
  <c r="R553" i="8"/>
  <c r="Q553" i="8"/>
  <c r="P553" i="8"/>
  <c r="O553" i="8"/>
  <c r="N553" i="8"/>
  <c r="L553" i="8"/>
  <c r="M553" i="8" s="1"/>
  <c r="G553" i="8"/>
  <c r="J553" i="8" s="1"/>
  <c r="A553" i="8"/>
  <c r="Y552" i="8"/>
  <c r="X552" i="8"/>
  <c r="W552" i="8"/>
  <c r="V552" i="8"/>
  <c r="U552" i="8"/>
  <c r="T552" i="8"/>
  <c r="S552" i="8"/>
  <c r="R552" i="8"/>
  <c r="Q552" i="8"/>
  <c r="P552" i="8"/>
  <c r="O552" i="8"/>
  <c r="N552" i="8"/>
  <c r="L552" i="8"/>
  <c r="M552" i="8" s="1"/>
  <c r="G552" i="8"/>
  <c r="K552" i="8" s="1"/>
  <c r="A552" i="8"/>
  <c r="Y551" i="8"/>
  <c r="X551" i="8"/>
  <c r="W551" i="8"/>
  <c r="V551" i="8"/>
  <c r="U551" i="8"/>
  <c r="T551" i="8"/>
  <c r="S551" i="8"/>
  <c r="R551" i="8"/>
  <c r="Q551" i="8"/>
  <c r="P551" i="8"/>
  <c r="O551" i="8"/>
  <c r="N551" i="8"/>
  <c r="L551" i="8"/>
  <c r="M551" i="8" s="1"/>
  <c r="G551" i="8"/>
  <c r="J551" i="8" s="1"/>
  <c r="A551" i="8"/>
  <c r="A550" i="8"/>
  <c r="Y549" i="8"/>
  <c r="X549" i="8"/>
  <c r="W549" i="8"/>
  <c r="V549" i="8"/>
  <c r="U549" i="8"/>
  <c r="T549" i="8"/>
  <c r="S549" i="8"/>
  <c r="R549" i="8"/>
  <c r="Q549" i="8"/>
  <c r="P549" i="8"/>
  <c r="O549" i="8"/>
  <c r="N549" i="8"/>
  <c r="L549" i="8"/>
  <c r="M549" i="8" s="1"/>
  <c r="G549" i="8"/>
  <c r="I549" i="8" s="1"/>
  <c r="A549" i="8"/>
  <c r="Y548" i="8"/>
  <c r="X548" i="8"/>
  <c r="W548" i="8"/>
  <c r="V548" i="8"/>
  <c r="U548" i="8"/>
  <c r="T548" i="8"/>
  <c r="S548" i="8"/>
  <c r="R548" i="8"/>
  <c r="Q548" i="8"/>
  <c r="P548" i="8"/>
  <c r="O548" i="8"/>
  <c r="N548" i="8"/>
  <c r="L548" i="8"/>
  <c r="M548" i="8" s="1"/>
  <c r="G548" i="8"/>
  <c r="I548" i="8" s="1"/>
  <c r="A548" i="8"/>
  <c r="A547" i="8"/>
  <c r="Y546" i="8"/>
  <c r="X546" i="8"/>
  <c r="W546" i="8"/>
  <c r="V546" i="8"/>
  <c r="U546" i="8"/>
  <c r="T546" i="8"/>
  <c r="S546" i="8"/>
  <c r="R546" i="8"/>
  <c r="Q546" i="8"/>
  <c r="P546" i="8"/>
  <c r="O546" i="8"/>
  <c r="N546" i="8"/>
  <c r="L546" i="8"/>
  <c r="M546" i="8" s="1"/>
  <c r="G546" i="8"/>
  <c r="K546" i="8" s="1"/>
  <c r="A546" i="8"/>
  <c r="A545" i="8"/>
  <c r="Y544" i="8"/>
  <c r="X544" i="8"/>
  <c r="W544" i="8"/>
  <c r="V544" i="8"/>
  <c r="U544" i="8"/>
  <c r="T544" i="8"/>
  <c r="S544" i="8"/>
  <c r="R544" i="8"/>
  <c r="Q544" i="8"/>
  <c r="P544" i="8"/>
  <c r="O544" i="8"/>
  <c r="N544" i="8"/>
  <c r="L544" i="8"/>
  <c r="M544" i="8" s="1"/>
  <c r="G544" i="8"/>
  <c r="K544" i="8" s="1"/>
  <c r="A544" i="8"/>
  <c r="Y543" i="8"/>
  <c r="X543" i="8"/>
  <c r="W543" i="8"/>
  <c r="V543" i="8"/>
  <c r="U543" i="8"/>
  <c r="T543" i="8"/>
  <c r="S543" i="8"/>
  <c r="R543" i="8"/>
  <c r="Q543" i="8"/>
  <c r="P543" i="8"/>
  <c r="O543" i="8"/>
  <c r="N543" i="8"/>
  <c r="L543" i="8"/>
  <c r="M543" i="8" s="1"/>
  <c r="G543" i="8"/>
  <c r="K543" i="8" s="1"/>
  <c r="A543" i="8"/>
  <c r="Y542" i="8"/>
  <c r="X542" i="8"/>
  <c r="W542" i="8"/>
  <c r="V542" i="8"/>
  <c r="U542" i="8"/>
  <c r="T542" i="8"/>
  <c r="S542" i="8"/>
  <c r="R542" i="8"/>
  <c r="Q542" i="8"/>
  <c r="P542" i="8"/>
  <c r="O542" i="8"/>
  <c r="N542" i="8"/>
  <c r="L542" i="8"/>
  <c r="M542" i="8" s="1"/>
  <c r="G542" i="8"/>
  <c r="I542" i="8" s="1"/>
  <c r="A542" i="8"/>
  <c r="Y541" i="8"/>
  <c r="X541" i="8"/>
  <c r="W541" i="8"/>
  <c r="V541" i="8"/>
  <c r="U541" i="8"/>
  <c r="T541" i="8"/>
  <c r="S541" i="8"/>
  <c r="R541" i="8"/>
  <c r="Q541" i="8"/>
  <c r="P541" i="8"/>
  <c r="O541" i="8"/>
  <c r="N541" i="8"/>
  <c r="L541" i="8"/>
  <c r="M541" i="8" s="1"/>
  <c r="G541" i="8"/>
  <c r="J541" i="8" s="1"/>
  <c r="A541" i="8"/>
  <c r="Y540" i="8"/>
  <c r="X540" i="8"/>
  <c r="W540" i="8"/>
  <c r="V540" i="8"/>
  <c r="U540" i="8"/>
  <c r="T540" i="8"/>
  <c r="S540" i="8"/>
  <c r="R540" i="8"/>
  <c r="Q540" i="8"/>
  <c r="P540" i="8"/>
  <c r="O540" i="8"/>
  <c r="N540" i="8"/>
  <c r="L540" i="8"/>
  <c r="M540" i="8" s="1"/>
  <c r="G540" i="8"/>
  <c r="H540" i="8" s="1"/>
  <c r="A540" i="8"/>
  <c r="Y539" i="8"/>
  <c r="X539" i="8"/>
  <c r="W539" i="8"/>
  <c r="V539" i="8"/>
  <c r="U539" i="8"/>
  <c r="T539" i="8"/>
  <c r="S539" i="8"/>
  <c r="R539" i="8"/>
  <c r="Q539" i="8"/>
  <c r="P539" i="8"/>
  <c r="O539" i="8"/>
  <c r="N539" i="8"/>
  <c r="L539" i="8"/>
  <c r="M539" i="8" s="1"/>
  <c r="G539" i="8"/>
  <c r="K539" i="8" s="1"/>
  <c r="A539" i="8"/>
  <c r="A538" i="8"/>
  <c r="Y537" i="8"/>
  <c r="X537" i="8"/>
  <c r="W537" i="8"/>
  <c r="V537" i="8"/>
  <c r="U537" i="8"/>
  <c r="T537" i="8"/>
  <c r="S537" i="8"/>
  <c r="R537" i="8"/>
  <c r="Q537" i="8"/>
  <c r="P537" i="8"/>
  <c r="O537" i="8"/>
  <c r="N537" i="8"/>
  <c r="L537" i="8"/>
  <c r="M537" i="8" s="1"/>
  <c r="G537" i="8"/>
  <c r="J537" i="8" s="1"/>
  <c r="A537" i="8"/>
  <c r="Y536" i="8"/>
  <c r="X536" i="8"/>
  <c r="W536" i="8"/>
  <c r="V536" i="8"/>
  <c r="U536" i="8"/>
  <c r="T536" i="8"/>
  <c r="S536" i="8"/>
  <c r="R536" i="8"/>
  <c r="Q536" i="8"/>
  <c r="P536" i="8"/>
  <c r="O536" i="8"/>
  <c r="N536" i="8"/>
  <c r="L536" i="8"/>
  <c r="M536" i="8" s="1"/>
  <c r="G536" i="8"/>
  <c r="J536" i="8" s="1"/>
  <c r="A536" i="8"/>
  <c r="Y535" i="8"/>
  <c r="X535" i="8"/>
  <c r="W535" i="8"/>
  <c r="V535" i="8"/>
  <c r="U535" i="8"/>
  <c r="T535" i="8"/>
  <c r="S535" i="8"/>
  <c r="R535" i="8"/>
  <c r="Q535" i="8"/>
  <c r="P535" i="8"/>
  <c r="O535" i="8"/>
  <c r="N535" i="8"/>
  <c r="L535" i="8"/>
  <c r="M535" i="8" s="1"/>
  <c r="G535" i="8"/>
  <c r="K535" i="8" s="1"/>
  <c r="A535" i="8"/>
  <c r="A534" i="8"/>
  <c r="Y533" i="8"/>
  <c r="X533" i="8"/>
  <c r="W533" i="8"/>
  <c r="V533" i="8"/>
  <c r="U533" i="8"/>
  <c r="T533" i="8"/>
  <c r="S533" i="8"/>
  <c r="R533" i="8"/>
  <c r="Q533" i="8"/>
  <c r="P533" i="8"/>
  <c r="O533" i="8"/>
  <c r="N533" i="8"/>
  <c r="L533" i="8"/>
  <c r="M533" i="8" s="1"/>
  <c r="G533" i="8"/>
  <c r="J533" i="8" s="1"/>
  <c r="A533" i="8"/>
  <c r="Y532" i="8"/>
  <c r="X532" i="8"/>
  <c r="W532" i="8"/>
  <c r="V532" i="8"/>
  <c r="U532" i="8"/>
  <c r="T532" i="8"/>
  <c r="S532" i="8"/>
  <c r="R532" i="8"/>
  <c r="Q532" i="8"/>
  <c r="P532" i="8"/>
  <c r="O532" i="8"/>
  <c r="N532" i="8"/>
  <c r="L532" i="8"/>
  <c r="M532" i="8" s="1"/>
  <c r="G532" i="8"/>
  <c r="I532" i="8" s="1"/>
  <c r="A532" i="8"/>
  <c r="A531" i="8"/>
  <c r="Y530" i="8"/>
  <c r="X530" i="8"/>
  <c r="W530" i="8"/>
  <c r="V530" i="8"/>
  <c r="U530" i="8"/>
  <c r="T530" i="8"/>
  <c r="S530" i="8"/>
  <c r="R530" i="8"/>
  <c r="Q530" i="8"/>
  <c r="P530" i="8"/>
  <c r="O530" i="8"/>
  <c r="N530" i="8"/>
  <c r="L530" i="8"/>
  <c r="M530" i="8" s="1"/>
  <c r="G530" i="8"/>
  <c r="J530" i="8" s="1"/>
  <c r="A530" i="8"/>
  <c r="Y529" i="8"/>
  <c r="X529" i="8"/>
  <c r="W529" i="8"/>
  <c r="V529" i="8"/>
  <c r="U529" i="8"/>
  <c r="T529" i="8"/>
  <c r="S529" i="8"/>
  <c r="R529" i="8"/>
  <c r="Q529" i="8"/>
  <c r="P529" i="8"/>
  <c r="O529" i="8"/>
  <c r="N529" i="8"/>
  <c r="L529" i="8"/>
  <c r="M529" i="8" s="1"/>
  <c r="G529" i="8"/>
  <c r="K529" i="8" s="1"/>
  <c r="A529" i="8"/>
  <c r="Y528" i="8"/>
  <c r="X528" i="8"/>
  <c r="W528" i="8"/>
  <c r="V528" i="8"/>
  <c r="U528" i="8"/>
  <c r="T528" i="8"/>
  <c r="S528" i="8"/>
  <c r="R528" i="8"/>
  <c r="Q528" i="8"/>
  <c r="P528" i="8"/>
  <c r="O528" i="8"/>
  <c r="N528" i="8"/>
  <c r="L528" i="8"/>
  <c r="M528" i="8" s="1"/>
  <c r="G528" i="8"/>
  <c r="H528" i="8" s="1"/>
  <c r="A528" i="8"/>
  <c r="Y527" i="8"/>
  <c r="X527" i="8"/>
  <c r="W527" i="8"/>
  <c r="V527" i="8"/>
  <c r="U527" i="8"/>
  <c r="T527" i="8"/>
  <c r="S527" i="8"/>
  <c r="R527" i="8"/>
  <c r="Q527" i="8"/>
  <c r="P527" i="8"/>
  <c r="O527" i="8"/>
  <c r="N527" i="8"/>
  <c r="L527" i="8"/>
  <c r="M527" i="8" s="1"/>
  <c r="G527" i="8"/>
  <c r="J527" i="8" s="1"/>
  <c r="A527" i="8"/>
  <c r="Y526" i="8"/>
  <c r="X526" i="8"/>
  <c r="W526" i="8"/>
  <c r="V526" i="8"/>
  <c r="U526" i="8"/>
  <c r="T526" i="8"/>
  <c r="S526" i="8"/>
  <c r="R526" i="8"/>
  <c r="Q526" i="8"/>
  <c r="P526" i="8"/>
  <c r="O526" i="8"/>
  <c r="N526" i="8"/>
  <c r="L526" i="8"/>
  <c r="M526" i="8" s="1"/>
  <c r="G526" i="8"/>
  <c r="K526" i="8" s="1"/>
  <c r="A526" i="8"/>
  <c r="A525" i="8"/>
  <c r="A524" i="8"/>
  <c r="A523" i="8"/>
  <c r="A522" i="8"/>
  <c r="Y521" i="8"/>
  <c r="X521" i="8"/>
  <c r="W521" i="8"/>
  <c r="V521" i="8"/>
  <c r="U521" i="8"/>
  <c r="T521" i="8"/>
  <c r="S521" i="8"/>
  <c r="R521" i="8"/>
  <c r="Q521" i="8"/>
  <c r="P521" i="8"/>
  <c r="O521" i="8"/>
  <c r="N521" i="8"/>
  <c r="L521" i="8"/>
  <c r="M521" i="8" s="1"/>
  <c r="G521" i="8"/>
  <c r="J521" i="8" s="1"/>
  <c r="A521" i="8"/>
  <c r="Y520" i="8"/>
  <c r="X520" i="8"/>
  <c r="W520" i="8"/>
  <c r="V520" i="8"/>
  <c r="U520" i="8"/>
  <c r="T520" i="8"/>
  <c r="S520" i="8"/>
  <c r="R520" i="8"/>
  <c r="Q520" i="8"/>
  <c r="P520" i="8"/>
  <c r="O520" i="8"/>
  <c r="N520" i="8"/>
  <c r="L520" i="8"/>
  <c r="M520" i="8" s="1"/>
  <c r="G520" i="8"/>
  <c r="K520" i="8" s="1"/>
  <c r="A520" i="8"/>
  <c r="Y519" i="8"/>
  <c r="X519" i="8"/>
  <c r="W519" i="8"/>
  <c r="V519" i="8"/>
  <c r="U519" i="8"/>
  <c r="T519" i="8"/>
  <c r="S519" i="8"/>
  <c r="R519" i="8"/>
  <c r="Q519" i="8"/>
  <c r="P519" i="8"/>
  <c r="O519" i="8"/>
  <c r="N519" i="8"/>
  <c r="L519" i="8"/>
  <c r="M519" i="8" s="1"/>
  <c r="G519" i="8"/>
  <c r="K519" i="8" s="1"/>
  <c r="A519" i="8"/>
  <c r="Y518" i="8"/>
  <c r="X518" i="8"/>
  <c r="W518" i="8"/>
  <c r="V518" i="8"/>
  <c r="U518" i="8"/>
  <c r="T518" i="8"/>
  <c r="S518" i="8"/>
  <c r="R518" i="8"/>
  <c r="Q518" i="8"/>
  <c r="P518" i="8"/>
  <c r="O518" i="8"/>
  <c r="N518" i="8"/>
  <c r="L518" i="8"/>
  <c r="M518" i="8" s="1"/>
  <c r="G518" i="8"/>
  <c r="K518" i="8" s="1"/>
  <c r="A518" i="8"/>
  <c r="Y517" i="8"/>
  <c r="X517" i="8"/>
  <c r="W517" i="8"/>
  <c r="V517" i="8"/>
  <c r="U517" i="8"/>
  <c r="T517" i="8"/>
  <c r="S517" i="8"/>
  <c r="R517" i="8"/>
  <c r="Q517" i="8"/>
  <c r="P517" i="8"/>
  <c r="O517" i="8"/>
  <c r="N517" i="8"/>
  <c r="L517" i="8"/>
  <c r="M517" i="8" s="1"/>
  <c r="G517" i="8"/>
  <c r="K517" i="8" s="1"/>
  <c r="A517" i="8"/>
  <c r="Y516" i="8"/>
  <c r="X516" i="8"/>
  <c r="W516" i="8"/>
  <c r="V516" i="8"/>
  <c r="U516" i="8"/>
  <c r="T516" i="8"/>
  <c r="S516" i="8"/>
  <c r="R516" i="8"/>
  <c r="Q516" i="8"/>
  <c r="P516" i="8"/>
  <c r="O516" i="8"/>
  <c r="N516" i="8"/>
  <c r="L516" i="8"/>
  <c r="M516" i="8" s="1"/>
  <c r="G516" i="8"/>
  <c r="K516" i="8" s="1"/>
  <c r="A516" i="8"/>
  <c r="A515" i="8"/>
  <c r="A514" i="8"/>
  <c r="BT135" i="5"/>
  <c r="BS135" i="5"/>
  <c r="BR135" i="5"/>
  <c r="BQ135" i="5"/>
  <c r="BP135" i="5"/>
  <c r="BO135" i="5"/>
  <c r="BN135" i="5"/>
  <c r="BM135" i="5"/>
  <c r="BL135" i="5"/>
  <c r="BK135" i="5"/>
  <c r="BJ135" i="5"/>
  <c r="BI135" i="5"/>
  <c r="BH135" i="5"/>
  <c r="BG135" i="5"/>
  <c r="BF135" i="5"/>
  <c r="BE135" i="5"/>
  <c r="BD135" i="5"/>
  <c r="BC135" i="5"/>
  <c r="BB135" i="5"/>
  <c r="BA135" i="5"/>
  <c r="AY88" i="5"/>
  <c r="AX88" i="5"/>
  <c r="AW88" i="5"/>
  <c r="AV88" i="5"/>
  <c r="AU88" i="5"/>
  <c r="AT88" i="5"/>
  <c r="AS88" i="5"/>
  <c r="AR88" i="5"/>
  <c r="AQ88" i="5"/>
  <c r="AP88" i="5"/>
  <c r="AO88" i="5"/>
  <c r="AC88" i="5"/>
  <c r="AW135" i="5"/>
  <c r="AE127" i="5" s="1"/>
  <c r="AV135" i="5"/>
  <c r="AE126" i="5"/>
  <c r="AU135" i="5"/>
  <c r="AE125" i="5" s="1"/>
  <c r="AT135" i="5"/>
  <c r="AE124" i="5" s="1"/>
  <c r="AS135" i="5"/>
  <c r="AE123" i="5" s="1"/>
  <c r="AR135" i="5"/>
  <c r="AE122" i="5" s="1"/>
  <c r="AQ135" i="5"/>
  <c r="AE121" i="5" s="1"/>
  <c r="AP135" i="5"/>
  <c r="AE120" i="5" s="1"/>
  <c r="AO135" i="5"/>
  <c r="AE119" i="5" s="1"/>
  <c r="AN135" i="5"/>
  <c r="AE118" i="5"/>
  <c r="AM135" i="5"/>
  <c r="AE117" i="5" s="1"/>
  <c r="AL135" i="5"/>
  <c r="AE116" i="5"/>
  <c r="AK135" i="5"/>
  <c r="AE115" i="5" s="1"/>
  <c r="AJ135" i="5"/>
  <c r="AE114" i="5"/>
  <c r="AI135" i="5"/>
  <c r="AE113" i="5" s="1"/>
  <c r="AH135" i="5"/>
  <c r="AE112" i="5" s="1"/>
  <c r="AG135" i="5"/>
  <c r="AE111" i="5" s="1"/>
  <c r="AF135" i="5"/>
  <c r="AE110" i="5"/>
  <c r="AE135" i="5"/>
  <c r="AE109" i="5" s="1"/>
  <c r="AX186" i="5"/>
  <c r="AW186" i="5"/>
  <c r="AV186" i="5"/>
  <c r="AU186" i="5"/>
  <c r="AT186" i="5"/>
  <c r="AX185" i="5"/>
  <c r="AW185" i="5"/>
  <c r="AV185" i="5"/>
  <c r="AU185" i="5"/>
  <c r="AT185" i="5"/>
  <c r="AX184" i="5"/>
  <c r="AW184" i="5"/>
  <c r="AV184" i="5"/>
  <c r="AU184" i="5"/>
  <c r="AT184" i="5"/>
  <c r="AX183" i="5"/>
  <c r="AW183" i="5"/>
  <c r="AV183" i="5"/>
  <c r="AU183" i="5"/>
  <c r="AT183" i="5"/>
  <c r="AX182" i="5"/>
  <c r="AW182" i="5"/>
  <c r="AV182" i="5"/>
  <c r="AU182" i="5"/>
  <c r="AT182" i="5"/>
  <c r="AX181" i="5"/>
  <c r="AW181" i="5"/>
  <c r="AV181" i="5"/>
  <c r="AU181" i="5"/>
  <c r="AT181" i="5"/>
  <c r="AX180" i="5"/>
  <c r="AW180" i="5"/>
  <c r="AV180" i="5"/>
  <c r="AU180" i="5"/>
  <c r="AT180" i="5"/>
  <c r="AX179" i="5"/>
  <c r="AW179" i="5"/>
  <c r="AV179" i="5"/>
  <c r="AU179" i="5"/>
  <c r="AT179" i="5"/>
  <c r="AX178" i="5"/>
  <c r="AW178" i="5"/>
  <c r="AV178" i="5"/>
  <c r="AU178" i="5"/>
  <c r="AT178" i="5"/>
  <c r="AX177" i="5"/>
  <c r="AW177" i="5"/>
  <c r="AV177" i="5"/>
  <c r="AU177" i="5"/>
  <c r="AT177" i="5"/>
  <c r="AX176" i="5"/>
  <c r="AW176" i="5"/>
  <c r="AV176" i="5"/>
  <c r="AU176" i="5"/>
  <c r="AT176" i="5"/>
  <c r="AX175" i="5"/>
  <c r="AW175" i="5"/>
  <c r="AV175" i="5"/>
  <c r="AU175" i="5"/>
  <c r="AT175" i="5"/>
  <c r="AX174" i="5"/>
  <c r="AW174" i="5"/>
  <c r="AV174" i="5"/>
  <c r="AU174" i="5"/>
  <c r="AT174" i="5"/>
  <c r="AX173" i="5"/>
  <c r="AW173" i="5"/>
  <c r="AV173" i="5"/>
  <c r="AU173" i="5"/>
  <c r="AT173" i="5"/>
  <c r="AX172" i="5"/>
  <c r="AW172" i="5"/>
  <c r="AV172" i="5"/>
  <c r="AU172" i="5"/>
  <c r="AT172" i="5"/>
  <c r="AX171" i="5"/>
  <c r="AW171" i="5"/>
  <c r="AV171" i="5"/>
  <c r="AU171" i="5"/>
  <c r="AT171" i="5"/>
  <c r="AX170" i="5"/>
  <c r="AW170" i="5"/>
  <c r="AV170" i="5"/>
  <c r="AU170" i="5"/>
  <c r="AT170" i="5"/>
  <c r="AX169" i="5"/>
  <c r="AW169" i="5"/>
  <c r="AV169" i="5"/>
  <c r="AU169" i="5"/>
  <c r="AT169" i="5"/>
  <c r="AX168" i="5"/>
  <c r="AW168" i="5"/>
  <c r="AV168" i="5"/>
  <c r="AU168" i="5"/>
  <c r="AT168" i="5"/>
  <c r="AX167" i="5"/>
  <c r="AW167" i="5"/>
  <c r="AV167" i="5"/>
  <c r="AU167" i="5"/>
  <c r="AT167" i="5"/>
  <c r="AX166" i="5"/>
  <c r="AW166" i="5"/>
  <c r="AV166" i="5"/>
  <c r="AU166" i="5"/>
  <c r="AT166" i="5"/>
  <c r="AX165" i="5"/>
  <c r="AW165" i="5"/>
  <c r="AV165" i="5"/>
  <c r="AU165" i="5"/>
  <c r="AT165" i="5"/>
  <c r="AX164" i="5"/>
  <c r="AW164" i="5"/>
  <c r="AV164" i="5"/>
  <c r="AU164" i="5"/>
  <c r="AT164" i="5"/>
  <c r="AX163" i="5"/>
  <c r="AW163" i="5"/>
  <c r="AV163" i="5"/>
  <c r="AU163" i="5"/>
  <c r="AT163" i="5"/>
  <c r="AX162" i="5"/>
  <c r="AW162" i="5"/>
  <c r="AV162" i="5"/>
  <c r="AU162" i="5"/>
  <c r="AT162" i="5"/>
  <c r="AX161" i="5"/>
  <c r="AW161" i="5"/>
  <c r="AV161" i="5"/>
  <c r="AU161" i="5"/>
  <c r="AT161" i="5"/>
  <c r="AX160" i="5"/>
  <c r="AW160" i="5"/>
  <c r="AV160" i="5"/>
  <c r="AU160" i="5"/>
  <c r="AT160" i="5"/>
  <c r="AX159" i="5"/>
  <c r="AW159" i="5"/>
  <c r="AV159" i="5"/>
  <c r="AU159" i="5"/>
  <c r="AT159" i="5"/>
  <c r="AX158" i="5"/>
  <c r="AW158" i="5"/>
  <c r="AV158" i="5"/>
  <c r="AU158" i="5"/>
  <c r="AT158" i="5"/>
  <c r="AX157" i="5"/>
  <c r="AW157" i="5"/>
  <c r="AV157" i="5"/>
  <c r="AU157" i="5"/>
  <c r="AT157" i="5"/>
  <c r="AX156" i="5"/>
  <c r="AW156" i="5"/>
  <c r="AV156" i="5"/>
  <c r="AU156" i="5"/>
  <c r="AT156" i="5"/>
  <c r="AX155" i="5"/>
  <c r="AW155" i="5"/>
  <c r="AV155" i="5"/>
  <c r="AU155" i="5"/>
  <c r="AT155" i="5"/>
  <c r="AX154" i="5"/>
  <c r="AW154" i="5"/>
  <c r="AV154" i="5"/>
  <c r="AU154" i="5"/>
  <c r="AT154" i="5"/>
  <c r="AX153" i="5"/>
  <c r="AW153" i="5"/>
  <c r="AV153" i="5"/>
  <c r="AU153" i="5"/>
  <c r="AT153" i="5"/>
  <c r="AX152" i="5"/>
  <c r="AW152" i="5"/>
  <c r="AV152" i="5"/>
  <c r="AU152" i="5"/>
  <c r="AT152" i="5"/>
  <c r="AX151" i="5"/>
  <c r="AW151" i="5"/>
  <c r="AV151" i="5"/>
  <c r="AU151" i="5"/>
  <c r="AT151" i="5"/>
  <c r="AX150" i="5"/>
  <c r="AW150" i="5"/>
  <c r="AV150" i="5"/>
  <c r="AU150" i="5"/>
  <c r="AT150" i="5"/>
  <c r="AX149" i="5"/>
  <c r="AW149" i="5"/>
  <c r="AV149" i="5"/>
  <c r="AU149" i="5"/>
  <c r="AT149" i="5"/>
  <c r="AX148" i="5"/>
  <c r="AW148" i="5"/>
  <c r="AV148" i="5"/>
  <c r="AU148" i="5"/>
  <c r="AT148" i="5"/>
  <c r="AX147" i="5"/>
  <c r="AW147" i="5"/>
  <c r="AV147" i="5"/>
  <c r="AU147" i="5"/>
  <c r="AT147" i="5"/>
  <c r="AX146" i="5"/>
  <c r="AW146" i="5"/>
  <c r="AV146" i="5"/>
  <c r="AU146" i="5"/>
  <c r="AT146" i="5"/>
  <c r="AX145" i="5"/>
  <c r="AW145" i="5"/>
  <c r="AV145" i="5"/>
  <c r="AU145" i="5"/>
  <c r="AT145" i="5"/>
  <c r="AX144" i="5"/>
  <c r="AW144" i="5"/>
  <c r="AV144" i="5"/>
  <c r="AU144" i="5"/>
  <c r="AT144" i="5"/>
  <c r="AX143" i="5"/>
  <c r="AW143" i="5"/>
  <c r="AV143" i="5"/>
  <c r="AU143" i="5"/>
  <c r="AT143" i="5"/>
  <c r="AX142" i="5"/>
  <c r="AW142" i="5"/>
  <c r="AV142" i="5"/>
  <c r="AU142" i="5"/>
  <c r="AT142" i="5"/>
  <c r="AX141" i="5"/>
  <c r="AW141" i="5"/>
  <c r="AV141" i="5"/>
  <c r="AU141" i="5"/>
  <c r="AT141" i="5"/>
  <c r="AX140" i="5"/>
  <c r="AW140" i="5"/>
  <c r="AV140" i="5"/>
  <c r="AU140" i="5"/>
  <c r="AT140" i="5"/>
  <c r="AX139" i="5"/>
  <c r="AW139" i="5"/>
  <c r="AV139" i="5"/>
  <c r="AU139" i="5"/>
  <c r="AT139" i="5"/>
  <c r="AX138" i="5"/>
  <c r="AW138" i="5"/>
  <c r="AV138" i="5"/>
  <c r="AU138" i="5"/>
  <c r="AT138" i="5"/>
  <c r="AX136" i="5"/>
  <c r="AW136" i="5"/>
  <c r="AV136" i="5"/>
  <c r="AU136" i="5"/>
  <c r="AT136" i="5"/>
  <c r="AE28" i="5"/>
  <c r="AE27" i="5"/>
  <c r="AE26" i="5"/>
  <c r="AE25" i="5"/>
  <c r="AE24" i="5"/>
  <c r="AS186" i="5"/>
  <c r="AR186" i="5"/>
  <c r="AQ186" i="5"/>
  <c r="AP186" i="5"/>
  <c r="AO186" i="5"/>
  <c r="AN186" i="5"/>
  <c r="AM186" i="5"/>
  <c r="AL186" i="5"/>
  <c r="AK186" i="5"/>
  <c r="AJ186" i="5"/>
  <c r="AI186" i="5"/>
  <c r="AH186" i="5"/>
  <c r="AG186" i="5"/>
  <c r="AF186" i="5"/>
  <c r="AS185" i="5"/>
  <c r="AR185" i="5"/>
  <c r="AQ185" i="5"/>
  <c r="AP185" i="5"/>
  <c r="AO185" i="5"/>
  <c r="AN185" i="5"/>
  <c r="AM185" i="5"/>
  <c r="AL185" i="5"/>
  <c r="AK185" i="5"/>
  <c r="AJ185" i="5"/>
  <c r="AI185" i="5"/>
  <c r="AH185" i="5"/>
  <c r="AG185" i="5"/>
  <c r="AF185" i="5"/>
  <c r="AS184" i="5"/>
  <c r="AR184" i="5"/>
  <c r="AQ184" i="5"/>
  <c r="AP184" i="5"/>
  <c r="AO184" i="5"/>
  <c r="AN184" i="5"/>
  <c r="AM184" i="5"/>
  <c r="AL184" i="5"/>
  <c r="AK184" i="5"/>
  <c r="AJ184" i="5"/>
  <c r="AI184" i="5"/>
  <c r="AH184" i="5"/>
  <c r="AG184" i="5"/>
  <c r="AF184" i="5"/>
  <c r="AS183" i="5"/>
  <c r="AR183" i="5"/>
  <c r="AQ183" i="5"/>
  <c r="AP183" i="5"/>
  <c r="AO183" i="5"/>
  <c r="AN183" i="5"/>
  <c r="AM183" i="5"/>
  <c r="AL183" i="5"/>
  <c r="AK183" i="5"/>
  <c r="AJ183" i="5"/>
  <c r="AI183" i="5"/>
  <c r="AH183" i="5"/>
  <c r="AG183" i="5"/>
  <c r="AF183" i="5"/>
  <c r="AS182" i="5"/>
  <c r="AR182" i="5"/>
  <c r="AQ182" i="5"/>
  <c r="AP182" i="5"/>
  <c r="AO182" i="5"/>
  <c r="AN182" i="5"/>
  <c r="AM182" i="5"/>
  <c r="AL182" i="5"/>
  <c r="AK182" i="5"/>
  <c r="AJ182" i="5"/>
  <c r="AI182" i="5"/>
  <c r="AH182" i="5"/>
  <c r="AG182" i="5"/>
  <c r="AF182" i="5"/>
  <c r="AS181" i="5"/>
  <c r="AR181" i="5"/>
  <c r="AQ181" i="5"/>
  <c r="AP181" i="5"/>
  <c r="AO181" i="5"/>
  <c r="AN181" i="5"/>
  <c r="AM181" i="5"/>
  <c r="AL181" i="5"/>
  <c r="AK181" i="5"/>
  <c r="AJ181" i="5"/>
  <c r="AI181" i="5"/>
  <c r="AH181" i="5"/>
  <c r="AG181" i="5"/>
  <c r="AF181" i="5"/>
  <c r="AS180" i="5"/>
  <c r="AR180" i="5"/>
  <c r="AQ180" i="5"/>
  <c r="AP180" i="5"/>
  <c r="AO180" i="5"/>
  <c r="AN180" i="5"/>
  <c r="AM180" i="5"/>
  <c r="AL180" i="5"/>
  <c r="AK180" i="5"/>
  <c r="AJ180" i="5"/>
  <c r="AI180" i="5"/>
  <c r="AH180" i="5"/>
  <c r="AG180" i="5"/>
  <c r="AF180" i="5"/>
  <c r="AS179" i="5"/>
  <c r="AR179" i="5"/>
  <c r="AQ179" i="5"/>
  <c r="AP179" i="5"/>
  <c r="AO179" i="5"/>
  <c r="AN179" i="5"/>
  <c r="AM179" i="5"/>
  <c r="AL179" i="5"/>
  <c r="AK179" i="5"/>
  <c r="AJ179" i="5"/>
  <c r="AI179" i="5"/>
  <c r="AH179" i="5"/>
  <c r="AG179" i="5"/>
  <c r="AF179" i="5"/>
  <c r="AS178" i="5"/>
  <c r="AR178" i="5"/>
  <c r="AQ178" i="5"/>
  <c r="AP178" i="5"/>
  <c r="AO178" i="5"/>
  <c r="AN178" i="5"/>
  <c r="AM178" i="5"/>
  <c r="AL178" i="5"/>
  <c r="AK178" i="5"/>
  <c r="AJ178" i="5"/>
  <c r="AI178" i="5"/>
  <c r="AH178" i="5"/>
  <c r="AG178" i="5"/>
  <c r="AF178" i="5"/>
  <c r="AS177" i="5"/>
  <c r="AR177" i="5"/>
  <c r="AQ177" i="5"/>
  <c r="AP177" i="5"/>
  <c r="AO177" i="5"/>
  <c r="AN177" i="5"/>
  <c r="AM177" i="5"/>
  <c r="AL177" i="5"/>
  <c r="AK177" i="5"/>
  <c r="AJ177" i="5"/>
  <c r="AI177" i="5"/>
  <c r="AH177" i="5"/>
  <c r="AG177" i="5"/>
  <c r="AF177" i="5"/>
  <c r="AS176" i="5"/>
  <c r="AR176" i="5"/>
  <c r="AQ176" i="5"/>
  <c r="AP176" i="5"/>
  <c r="AO176" i="5"/>
  <c r="AN176" i="5"/>
  <c r="AM176" i="5"/>
  <c r="AL176" i="5"/>
  <c r="AK176" i="5"/>
  <c r="AJ176" i="5"/>
  <c r="AI176" i="5"/>
  <c r="AH176" i="5"/>
  <c r="AG176" i="5"/>
  <c r="AF176" i="5"/>
  <c r="AS175" i="5"/>
  <c r="AR175" i="5"/>
  <c r="AQ175" i="5"/>
  <c r="AP175" i="5"/>
  <c r="AO175" i="5"/>
  <c r="AN175" i="5"/>
  <c r="AM175" i="5"/>
  <c r="AL175" i="5"/>
  <c r="AK175" i="5"/>
  <c r="AJ175" i="5"/>
  <c r="AI175" i="5"/>
  <c r="AH175" i="5"/>
  <c r="AG175" i="5"/>
  <c r="AF175" i="5"/>
  <c r="AS174" i="5"/>
  <c r="AR174" i="5"/>
  <c r="AQ174" i="5"/>
  <c r="AP174" i="5"/>
  <c r="AO174" i="5"/>
  <c r="AN174" i="5"/>
  <c r="AM174" i="5"/>
  <c r="AL174" i="5"/>
  <c r="AK174" i="5"/>
  <c r="AJ174" i="5"/>
  <c r="AI174" i="5"/>
  <c r="AH174" i="5"/>
  <c r="AG174" i="5"/>
  <c r="AF174" i="5"/>
  <c r="AS173" i="5"/>
  <c r="AR173" i="5"/>
  <c r="AQ173" i="5"/>
  <c r="AP173" i="5"/>
  <c r="AO173" i="5"/>
  <c r="AN173" i="5"/>
  <c r="AM173" i="5"/>
  <c r="AL173" i="5"/>
  <c r="AK173" i="5"/>
  <c r="AJ173" i="5"/>
  <c r="AI173" i="5"/>
  <c r="AH173" i="5"/>
  <c r="AG173" i="5"/>
  <c r="AF173" i="5"/>
  <c r="AS172" i="5"/>
  <c r="AR172" i="5"/>
  <c r="AQ172" i="5"/>
  <c r="AP172" i="5"/>
  <c r="AO172" i="5"/>
  <c r="AN172" i="5"/>
  <c r="AM172" i="5"/>
  <c r="AL172" i="5"/>
  <c r="AK172" i="5"/>
  <c r="AJ172" i="5"/>
  <c r="AI172" i="5"/>
  <c r="AH172" i="5"/>
  <c r="AG172" i="5"/>
  <c r="AF172" i="5"/>
  <c r="AS171" i="5"/>
  <c r="AR171" i="5"/>
  <c r="AQ171" i="5"/>
  <c r="AP171" i="5"/>
  <c r="AO171" i="5"/>
  <c r="AN171" i="5"/>
  <c r="AM171" i="5"/>
  <c r="AL171" i="5"/>
  <c r="AK171" i="5"/>
  <c r="AJ171" i="5"/>
  <c r="AI171" i="5"/>
  <c r="AH171" i="5"/>
  <c r="AG171" i="5"/>
  <c r="AF171" i="5"/>
  <c r="AS170" i="5"/>
  <c r="AR170" i="5"/>
  <c r="AQ170" i="5"/>
  <c r="AP170" i="5"/>
  <c r="AO170" i="5"/>
  <c r="AN170" i="5"/>
  <c r="AM170" i="5"/>
  <c r="AL170" i="5"/>
  <c r="AK170" i="5"/>
  <c r="AJ170" i="5"/>
  <c r="AI170" i="5"/>
  <c r="AH170" i="5"/>
  <c r="AG170" i="5"/>
  <c r="AF170" i="5"/>
  <c r="AS169" i="5"/>
  <c r="AR169" i="5"/>
  <c r="AQ169" i="5"/>
  <c r="AP169" i="5"/>
  <c r="AO169" i="5"/>
  <c r="AN169" i="5"/>
  <c r="AM169" i="5"/>
  <c r="AL169" i="5"/>
  <c r="AK169" i="5"/>
  <c r="AJ169" i="5"/>
  <c r="AI169" i="5"/>
  <c r="AH169" i="5"/>
  <c r="AG169" i="5"/>
  <c r="AF169" i="5"/>
  <c r="AS168" i="5"/>
  <c r="AR168" i="5"/>
  <c r="AQ168" i="5"/>
  <c r="AP168" i="5"/>
  <c r="AO168" i="5"/>
  <c r="AN168" i="5"/>
  <c r="AM168" i="5"/>
  <c r="AL168" i="5"/>
  <c r="AK168" i="5"/>
  <c r="AJ168" i="5"/>
  <c r="AI168" i="5"/>
  <c r="AH168" i="5"/>
  <c r="AG168" i="5"/>
  <c r="AF168" i="5"/>
  <c r="AS167" i="5"/>
  <c r="AR167" i="5"/>
  <c r="AQ167" i="5"/>
  <c r="AP167" i="5"/>
  <c r="AO167" i="5"/>
  <c r="AN167" i="5"/>
  <c r="AM167" i="5"/>
  <c r="AL167" i="5"/>
  <c r="AK167" i="5"/>
  <c r="AJ167" i="5"/>
  <c r="AI167" i="5"/>
  <c r="AH167" i="5"/>
  <c r="AG167" i="5"/>
  <c r="AF167" i="5"/>
  <c r="AS166" i="5"/>
  <c r="AR166" i="5"/>
  <c r="AQ166" i="5"/>
  <c r="AP166" i="5"/>
  <c r="AO166" i="5"/>
  <c r="AN166" i="5"/>
  <c r="AM166" i="5"/>
  <c r="AL166" i="5"/>
  <c r="AK166" i="5"/>
  <c r="AJ166" i="5"/>
  <c r="AI166" i="5"/>
  <c r="AH166" i="5"/>
  <c r="AG166" i="5"/>
  <c r="AF166" i="5"/>
  <c r="AS165" i="5"/>
  <c r="AR165" i="5"/>
  <c r="AQ165" i="5"/>
  <c r="AP165" i="5"/>
  <c r="AO165" i="5"/>
  <c r="AN165" i="5"/>
  <c r="AM165" i="5"/>
  <c r="AL165" i="5"/>
  <c r="AK165" i="5"/>
  <c r="AJ165" i="5"/>
  <c r="AI165" i="5"/>
  <c r="AH165" i="5"/>
  <c r="AG165" i="5"/>
  <c r="AF165" i="5"/>
  <c r="AS164" i="5"/>
  <c r="AR164" i="5"/>
  <c r="AQ164" i="5"/>
  <c r="AP164" i="5"/>
  <c r="AO164" i="5"/>
  <c r="AN164" i="5"/>
  <c r="AM164" i="5"/>
  <c r="AL164" i="5"/>
  <c r="AK164" i="5"/>
  <c r="AJ164" i="5"/>
  <c r="AI164" i="5"/>
  <c r="AH164" i="5"/>
  <c r="AG164" i="5"/>
  <c r="AF164" i="5"/>
  <c r="AS163" i="5"/>
  <c r="AR163" i="5"/>
  <c r="AQ163" i="5"/>
  <c r="AP163" i="5"/>
  <c r="AO163" i="5"/>
  <c r="AN163" i="5"/>
  <c r="AM163" i="5"/>
  <c r="AL163" i="5"/>
  <c r="AK163" i="5"/>
  <c r="AJ163" i="5"/>
  <c r="AI163" i="5"/>
  <c r="AH163" i="5"/>
  <c r="AG163" i="5"/>
  <c r="AF163" i="5"/>
  <c r="AS162" i="5"/>
  <c r="AR162" i="5"/>
  <c r="AQ162" i="5"/>
  <c r="AP162" i="5"/>
  <c r="AO162" i="5"/>
  <c r="AN162" i="5"/>
  <c r="AM162" i="5"/>
  <c r="AL162" i="5"/>
  <c r="AK162" i="5"/>
  <c r="AJ162" i="5"/>
  <c r="AI162" i="5"/>
  <c r="AH162" i="5"/>
  <c r="AG162" i="5"/>
  <c r="AF162" i="5"/>
  <c r="AS161" i="5"/>
  <c r="AR161" i="5"/>
  <c r="AQ161" i="5"/>
  <c r="AP161" i="5"/>
  <c r="AO161" i="5"/>
  <c r="AN161" i="5"/>
  <c r="AM161" i="5"/>
  <c r="AL161" i="5"/>
  <c r="AK161" i="5"/>
  <c r="AJ161" i="5"/>
  <c r="AI161" i="5"/>
  <c r="AH161" i="5"/>
  <c r="AG161" i="5"/>
  <c r="AF161" i="5"/>
  <c r="AS160" i="5"/>
  <c r="AR160" i="5"/>
  <c r="AQ160" i="5"/>
  <c r="AP160" i="5"/>
  <c r="AO160" i="5"/>
  <c r="AN160" i="5"/>
  <c r="AM160" i="5"/>
  <c r="AL160" i="5"/>
  <c r="AK160" i="5"/>
  <c r="AJ160" i="5"/>
  <c r="AI160" i="5"/>
  <c r="AH160" i="5"/>
  <c r="AG160" i="5"/>
  <c r="AF160" i="5"/>
  <c r="AS159" i="5"/>
  <c r="AR159" i="5"/>
  <c r="AQ159" i="5"/>
  <c r="AP159" i="5"/>
  <c r="AO159" i="5"/>
  <c r="AN159" i="5"/>
  <c r="AM159" i="5"/>
  <c r="AL159" i="5"/>
  <c r="AK159" i="5"/>
  <c r="AJ159" i="5"/>
  <c r="AI159" i="5"/>
  <c r="AH159" i="5"/>
  <c r="AG159" i="5"/>
  <c r="AF159" i="5"/>
  <c r="AS158" i="5"/>
  <c r="AR158" i="5"/>
  <c r="AQ158" i="5"/>
  <c r="AP158" i="5"/>
  <c r="AO158" i="5"/>
  <c r="AN158" i="5"/>
  <c r="AM158" i="5"/>
  <c r="AL158" i="5"/>
  <c r="AK158" i="5"/>
  <c r="AJ158" i="5"/>
  <c r="AI158" i="5"/>
  <c r="AH158" i="5"/>
  <c r="AG158" i="5"/>
  <c r="AF158" i="5"/>
  <c r="AS157" i="5"/>
  <c r="AR157" i="5"/>
  <c r="AQ157" i="5"/>
  <c r="AP157" i="5"/>
  <c r="AO157" i="5"/>
  <c r="AN157" i="5"/>
  <c r="AM157" i="5"/>
  <c r="AL157" i="5"/>
  <c r="AK157" i="5"/>
  <c r="AJ157" i="5"/>
  <c r="AI157" i="5"/>
  <c r="AH157" i="5"/>
  <c r="AG157" i="5"/>
  <c r="AF157" i="5"/>
  <c r="AS156" i="5"/>
  <c r="AR156" i="5"/>
  <c r="AQ156" i="5"/>
  <c r="AP156" i="5"/>
  <c r="AO156" i="5"/>
  <c r="AN156" i="5"/>
  <c r="AM156" i="5"/>
  <c r="AL156" i="5"/>
  <c r="AK156" i="5"/>
  <c r="AJ156" i="5"/>
  <c r="AI156" i="5"/>
  <c r="AH156" i="5"/>
  <c r="AG156" i="5"/>
  <c r="AF156" i="5"/>
  <c r="AS155" i="5"/>
  <c r="AR155" i="5"/>
  <c r="AQ155" i="5"/>
  <c r="AP155" i="5"/>
  <c r="AO155" i="5"/>
  <c r="AN155" i="5"/>
  <c r="AM155" i="5"/>
  <c r="AL155" i="5"/>
  <c r="AK155" i="5"/>
  <c r="AJ155" i="5"/>
  <c r="AI155" i="5"/>
  <c r="AH155" i="5"/>
  <c r="AG155" i="5"/>
  <c r="AF155" i="5"/>
  <c r="AS154" i="5"/>
  <c r="AR154" i="5"/>
  <c r="AQ154" i="5"/>
  <c r="AP154" i="5"/>
  <c r="AO154" i="5"/>
  <c r="AN154" i="5"/>
  <c r="AM154" i="5"/>
  <c r="AL154" i="5"/>
  <c r="AK154" i="5"/>
  <c r="AJ154" i="5"/>
  <c r="AI154" i="5"/>
  <c r="AH154" i="5"/>
  <c r="AG154" i="5"/>
  <c r="AF154" i="5"/>
  <c r="AS153" i="5"/>
  <c r="AR153" i="5"/>
  <c r="AQ153" i="5"/>
  <c r="AP153" i="5"/>
  <c r="AO153" i="5"/>
  <c r="AS152" i="5"/>
  <c r="AR152" i="5"/>
  <c r="AQ152" i="5"/>
  <c r="AP152" i="5"/>
  <c r="AO152" i="5"/>
  <c r="AN152" i="5"/>
  <c r="AM152" i="5"/>
  <c r="AL152" i="5"/>
  <c r="AK152" i="5"/>
  <c r="AJ152" i="5"/>
  <c r="AI152" i="5"/>
  <c r="AH152" i="5"/>
  <c r="AG152" i="5"/>
  <c r="AF152" i="5"/>
  <c r="AS151" i="5"/>
  <c r="AR151" i="5"/>
  <c r="AQ151" i="5"/>
  <c r="AP151" i="5"/>
  <c r="AO151" i="5"/>
  <c r="AN151" i="5"/>
  <c r="AM151" i="5"/>
  <c r="AL151" i="5"/>
  <c r="AK151" i="5"/>
  <c r="AJ151" i="5"/>
  <c r="AI151" i="5"/>
  <c r="AH151" i="5"/>
  <c r="AG151" i="5"/>
  <c r="AF151" i="5"/>
  <c r="AS150" i="5"/>
  <c r="AR150" i="5"/>
  <c r="AQ150" i="5"/>
  <c r="AP150" i="5"/>
  <c r="AO150" i="5"/>
  <c r="AN150" i="5"/>
  <c r="AM150" i="5"/>
  <c r="AL150" i="5"/>
  <c r="AK150" i="5"/>
  <c r="AJ150" i="5"/>
  <c r="AI150" i="5"/>
  <c r="AH150" i="5"/>
  <c r="AG150" i="5"/>
  <c r="AF150" i="5"/>
  <c r="AS149" i="5"/>
  <c r="AR149" i="5"/>
  <c r="AQ149" i="5"/>
  <c r="AP149" i="5"/>
  <c r="AO149" i="5"/>
  <c r="AN149" i="5"/>
  <c r="AM149" i="5"/>
  <c r="AL149" i="5"/>
  <c r="AK149" i="5"/>
  <c r="AJ149" i="5"/>
  <c r="AI149" i="5"/>
  <c r="AH149" i="5"/>
  <c r="AG149" i="5"/>
  <c r="AF149" i="5"/>
  <c r="AS148" i="5"/>
  <c r="AR148" i="5"/>
  <c r="AQ148" i="5"/>
  <c r="AP148" i="5"/>
  <c r="AO148" i="5"/>
  <c r="AN148" i="5"/>
  <c r="AM148" i="5"/>
  <c r="AL148" i="5"/>
  <c r="AK148" i="5"/>
  <c r="AJ148" i="5"/>
  <c r="AI148" i="5"/>
  <c r="AH148" i="5"/>
  <c r="AG148" i="5"/>
  <c r="AF148" i="5"/>
  <c r="AS147" i="5"/>
  <c r="AR147" i="5"/>
  <c r="AQ147" i="5"/>
  <c r="AP147" i="5"/>
  <c r="AO147" i="5"/>
  <c r="AN147" i="5"/>
  <c r="AM147" i="5"/>
  <c r="AL147" i="5"/>
  <c r="AK147" i="5"/>
  <c r="AJ147" i="5"/>
  <c r="AI147" i="5"/>
  <c r="AH147" i="5"/>
  <c r="AG147" i="5"/>
  <c r="AF147" i="5"/>
  <c r="AS146" i="5"/>
  <c r="AR146" i="5"/>
  <c r="AQ146" i="5"/>
  <c r="AP146" i="5"/>
  <c r="AO146" i="5"/>
  <c r="AN146" i="5"/>
  <c r="AM146" i="5"/>
  <c r="AL146" i="5"/>
  <c r="AK146" i="5"/>
  <c r="AJ146" i="5"/>
  <c r="AI146" i="5"/>
  <c r="AH146" i="5"/>
  <c r="AG146" i="5"/>
  <c r="AF146" i="5"/>
  <c r="AS145" i="5"/>
  <c r="AR145" i="5"/>
  <c r="AQ145" i="5"/>
  <c r="AP145" i="5"/>
  <c r="AO145" i="5"/>
  <c r="AN145" i="5"/>
  <c r="AM145" i="5"/>
  <c r="AL145" i="5"/>
  <c r="AK145" i="5"/>
  <c r="AJ145" i="5"/>
  <c r="AI145" i="5"/>
  <c r="AH145" i="5"/>
  <c r="AG145" i="5"/>
  <c r="AF145" i="5"/>
  <c r="AS144" i="5"/>
  <c r="AR144" i="5"/>
  <c r="AQ144" i="5"/>
  <c r="AP144" i="5"/>
  <c r="AO144" i="5"/>
  <c r="AN144" i="5"/>
  <c r="AM144" i="5"/>
  <c r="AL144" i="5"/>
  <c r="AK144" i="5"/>
  <c r="AJ144" i="5"/>
  <c r="AI144" i="5"/>
  <c r="AH144" i="5"/>
  <c r="AG144" i="5"/>
  <c r="AF144" i="5"/>
  <c r="AS143" i="5"/>
  <c r="AR143" i="5"/>
  <c r="AQ143" i="5"/>
  <c r="AP143" i="5"/>
  <c r="AO143" i="5"/>
  <c r="AN143" i="5"/>
  <c r="AM143" i="5"/>
  <c r="AL143" i="5"/>
  <c r="AK143" i="5"/>
  <c r="AJ143" i="5"/>
  <c r="AI143" i="5"/>
  <c r="AH143" i="5"/>
  <c r="AG143" i="5"/>
  <c r="AF143" i="5"/>
  <c r="AS142" i="5"/>
  <c r="AR142" i="5"/>
  <c r="AQ142" i="5"/>
  <c r="AP142" i="5"/>
  <c r="AO142" i="5"/>
  <c r="AN142" i="5"/>
  <c r="AM142" i="5"/>
  <c r="AL142" i="5"/>
  <c r="AK142" i="5"/>
  <c r="AJ142" i="5"/>
  <c r="AI142" i="5"/>
  <c r="AH142" i="5"/>
  <c r="AG142" i="5"/>
  <c r="AF142" i="5"/>
  <c r="AS141" i="5"/>
  <c r="AR141" i="5"/>
  <c r="AQ141" i="5"/>
  <c r="AP141" i="5"/>
  <c r="AO141" i="5"/>
  <c r="AN141" i="5"/>
  <c r="AM141" i="5"/>
  <c r="AL141" i="5"/>
  <c r="AK141" i="5"/>
  <c r="AJ141" i="5"/>
  <c r="AI141" i="5"/>
  <c r="AH141" i="5"/>
  <c r="AG141" i="5"/>
  <c r="AF141" i="5"/>
  <c r="AS140" i="5"/>
  <c r="AR140" i="5"/>
  <c r="AQ140" i="5"/>
  <c r="AP140" i="5"/>
  <c r="AO140" i="5"/>
  <c r="AN140" i="5"/>
  <c r="AM140" i="5"/>
  <c r="AL140" i="5"/>
  <c r="AK140" i="5"/>
  <c r="AJ140" i="5"/>
  <c r="AI140" i="5"/>
  <c r="AH140" i="5"/>
  <c r="AG140" i="5"/>
  <c r="AF140" i="5"/>
  <c r="AS139" i="5"/>
  <c r="AR139" i="5"/>
  <c r="AQ139" i="5"/>
  <c r="AP139" i="5"/>
  <c r="AO139" i="5"/>
  <c r="AN139" i="5"/>
  <c r="AM139" i="5"/>
  <c r="AL139" i="5"/>
  <c r="AK139" i="5"/>
  <c r="AJ139" i="5"/>
  <c r="AI139" i="5"/>
  <c r="AH139" i="5"/>
  <c r="AG139" i="5"/>
  <c r="AF139" i="5"/>
  <c r="AS138" i="5"/>
  <c r="AR138" i="5"/>
  <c r="AQ138" i="5"/>
  <c r="AP138" i="5"/>
  <c r="AO138" i="5"/>
  <c r="AN138" i="5"/>
  <c r="AM138" i="5"/>
  <c r="AL138" i="5"/>
  <c r="AK138" i="5"/>
  <c r="AJ138" i="5"/>
  <c r="AI138" i="5"/>
  <c r="AH138" i="5"/>
  <c r="AG138" i="5"/>
  <c r="AF138" i="5"/>
  <c r="AS136" i="5"/>
  <c r="AR136" i="5"/>
  <c r="AQ136" i="5"/>
  <c r="AP136" i="5"/>
  <c r="AO136" i="5"/>
  <c r="AN136" i="5"/>
  <c r="AM136" i="5"/>
  <c r="AL136" i="5"/>
  <c r="AK136" i="5"/>
  <c r="AJ136" i="5"/>
  <c r="AI136" i="5"/>
  <c r="AH136" i="5"/>
  <c r="AG136" i="5"/>
  <c r="AF136" i="5"/>
  <c r="AE134" i="5"/>
  <c r="AE23" i="5"/>
  <c r="AE22" i="5"/>
  <c r="AE21" i="5"/>
  <c r="AE20" i="5"/>
  <c r="AE19" i="5"/>
  <c r="AE18" i="5"/>
  <c r="AE17" i="5"/>
  <c r="AE9" i="5"/>
  <c r="AE10" i="5"/>
  <c r="AE11" i="5"/>
  <c r="AE12" i="5"/>
  <c r="AE13" i="5"/>
  <c r="AE14" i="5"/>
  <c r="AE15" i="5"/>
  <c r="AE16" i="5"/>
  <c r="H518" i="8"/>
  <c r="H554" i="8"/>
  <c r="AN88" i="5"/>
  <c r="AM153" i="5"/>
  <c r="AN153" i="5"/>
  <c r="AM88" i="5"/>
  <c r="AL88" i="5"/>
  <c r="AL153" i="5"/>
  <c r="AK88" i="5"/>
  <c r="AK153" i="5"/>
  <c r="AJ153" i="5"/>
  <c r="AJ88" i="5"/>
  <c r="AI88" i="5"/>
  <c r="AI153" i="5"/>
  <c r="AH153" i="5"/>
  <c r="AH88" i="5"/>
  <c r="AG153" i="5"/>
  <c r="AF153" i="5"/>
  <c r="AF88" i="5"/>
  <c r="AE88" i="5"/>
  <c r="H555" i="8" l="1"/>
  <c r="DO134" i="5"/>
  <c r="JT134" i="5"/>
  <c r="JU34" i="5"/>
  <c r="IX134" i="5"/>
  <c r="IY34" i="5"/>
  <c r="J543" i="8"/>
  <c r="H521" i="8"/>
  <c r="K319" i="8"/>
  <c r="IB34" i="5"/>
  <c r="IA134" i="5"/>
  <c r="HE134" i="5"/>
  <c r="K314" i="8"/>
  <c r="I326" i="8"/>
  <c r="H457" i="8"/>
  <c r="I552" i="8"/>
  <c r="K549" i="8"/>
  <c r="I527" i="8"/>
  <c r="K555" i="8"/>
  <c r="I535" i="8"/>
  <c r="J552" i="8"/>
  <c r="J532" i="8"/>
  <c r="H532" i="8"/>
  <c r="I555" i="8"/>
  <c r="I521" i="8"/>
  <c r="J518" i="8"/>
  <c r="J540" i="8"/>
  <c r="I530" i="8"/>
  <c r="K561" i="8"/>
  <c r="H544" i="8"/>
  <c r="I518" i="8"/>
  <c r="H530" i="8"/>
  <c r="K433" i="8"/>
  <c r="J549" i="8"/>
  <c r="I516" i="8"/>
  <c r="J516" i="8"/>
  <c r="H516" i="8"/>
  <c r="H461" i="8"/>
  <c r="K452" i="8"/>
  <c r="H340" i="8"/>
  <c r="H552" i="8"/>
  <c r="H452" i="8"/>
  <c r="H326" i="8"/>
  <c r="J528" i="8"/>
  <c r="H343" i="8"/>
  <c r="H338" i="8"/>
  <c r="H536" i="8"/>
  <c r="J452" i="8"/>
  <c r="K439" i="8"/>
  <c r="H430" i="8"/>
  <c r="K429" i="8"/>
  <c r="K427" i="8"/>
  <c r="I337" i="8"/>
  <c r="I343" i="8"/>
  <c r="H360" i="8"/>
  <c r="J338" i="8"/>
  <c r="K553" i="8"/>
  <c r="J519" i="8"/>
  <c r="I528" i="8"/>
  <c r="I536" i="8"/>
  <c r="K528" i="8"/>
  <c r="H459" i="8"/>
  <c r="K458" i="8"/>
  <c r="K457" i="8"/>
  <c r="K440" i="8"/>
  <c r="H439" i="8"/>
  <c r="H420" i="8"/>
  <c r="K343" i="8"/>
  <c r="K360" i="8"/>
  <c r="I533" i="8"/>
  <c r="K340" i="8"/>
  <c r="J341" i="8"/>
  <c r="K416" i="8"/>
  <c r="J336" i="8"/>
  <c r="J359" i="8"/>
  <c r="I360" i="8"/>
  <c r="K540" i="8"/>
  <c r="H321" i="8"/>
  <c r="I331" i="8"/>
  <c r="K336" i="8"/>
  <c r="J349" i="8"/>
  <c r="H355" i="8"/>
  <c r="K338" i="8"/>
  <c r="K326" i="8"/>
  <c r="K462" i="8"/>
  <c r="J459" i="8"/>
  <c r="J441" i="8"/>
  <c r="J420" i="8"/>
  <c r="J314" i="8"/>
  <c r="H319" i="8"/>
  <c r="K321" i="8"/>
  <c r="K330" i="8"/>
  <c r="K349" i="8"/>
  <c r="K355" i="8"/>
  <c r="BW134" i="5"/>
  <c r="AD86" i="5"/>
  <c r="AD82" i="5"/>
  <c r="AD78" i="5"/>
  <c r="AD74" i="5"/>
  <c r="AD70" i="5"/>
  <c r="AD66" i="5"/>
  <c r="AD62" i="5"/>
  <c r="AD58" i="5"/>
  <c r="AD54" i="5"/>
  <c r="AD50" i="5"/>
  <c r="AD46" i="5"/>
  <c r="AD42" i="5"/>
  <c r="AD38" i="5"/>
  <c r="AD76" i="5"/>
  <c r="AD60" i="5"/>
  <c r="AD52" i="5"/>
  <c r="AD44" i="5"/>
  <c r="AD83" i="5"/>
  <c r="AD79" i="5"/>
  <c r="AD71" i="5"/>
  <c r="AD59" i="5"/>
  <c r="AD47" i="5"/>
  <c r="AD39" i="5"/>
  <c r="AD85" i="5"/>
  <c r="AD81" i="5"/>
  <c r="AD77" i="5"/>
  <c r="AD73" i="5"/>
  <c r="AD69" i="5"/>
  <c r="AD65" i="5"/>
  <c r="AD61" i="5"/>
  <c r="AD57" i="5"/>
  <c r="AD53" i="5"/>
  <c r="AD49" i="5"/>
  <c r="AD45" i="5"/>
  <c r="AD41" i="5"/>
  <c r="AD37" i="5"/>
  <c r="AD84" i="5"/>
  <c r="AD80" i="5"/>
  <c r="AD72" i="5"/>
  <c r="AD68" i="5"/>
  <c r="AD64" i="5"/>
  <c r="AD56" i="5"/>
  <c r="AD48" i="5"/>
  <c r="AD40" i="5"/>
  <c r="AD36" i="5"/>
  <c r="AD75" i="5"/>
  <c r="AD67" i="5"/>
  <c r="AD63" i="5"/>
  <c r="AD55" i="5"/>
  <c r="AD51" i="5"/>
  <c r="AD43" i="5"/>
  <c r="AD138" i="5"/>
  <c r="AF134" i="5"/>
  <c r="AG34" i="5"/>
  <c r="BX134" i="5"/>
  <c r="BY34" i="5"/>
  <c r="BB134" i="5"/>
  <c r="BC34" i="5"/>
  <c r="BA134" i="5"/>
  <c r="DQ134" i="5"/>
  <c r="DR34" i="5"/>
  <c r="DP134" i="5"/>
  <c r="FJ134" i="5"/>
  <c r="FK34" i="5"/>
  <c r="GF134" i="5"/>
  <c r="GG34" i="5"/>
  <c r="EK134" i="5"/>
  <c r="EM34" i="5"/>
  <c r="EL134" i="5"/>
  <c r="CU34" i="5"/>
  <c r="CT134" i="5"/>
  <c r="CS134" i="5"/>
  <c r="H546" i="8"/>
  <c r="H542" i="8"/>
  <c r="K530" i="8"/>
  <c r="H441" i="8"/>
  <c r="J433" i="8"/>
  <c r="K419" i="8"/>
  <c r="H416" i="8"/>
  <c r="H315" i="8"/>
  <c r="K331" i="8"/>
  <c r="K337" i="8"/>
  <c r="K341" i="8"/>
  <c r="K348" i="8"/>
  <c r="H351" i="8"/>
  <c r="H361" i="8"/>
  <c r="I541" i="8"/>
  <c r="K556" i="8"/>
  <c r="I546" i="8"/>
  <c r="J526" i="8"/>
  <c r="I433" i="8"/>
  <c r="J414" i="8"/>
  <c r="I315" i="8"/>
  <c r="J320" i="8"/>
  <c r="H329" i="8"/>
  <c r="I351" i="8"/>
  <c r="J562" i="8"/>
  <c r="I526" i="8"/>
  <c r="J542" i="8"/>
  <c r="H526" i="8"/>
  <c r="K521" i="8"/>
  <c r="K541" i="8"/>
  <c r="K542" i="8"/>
  <c r="J546" i="8"/>
  <c r="K461" i="8"/>
  <c r="I457" i="8"/>
  <c r="H449" i="8"/>
  <c r="K448" i="8"/>
  <c r="K446" i="8"/>
  <c r="H414" i="8"/>
  <c r="K315" i="8"/>
  <c r="K320" i="8"/>
  <c r="I321" i="8"/>
  <c r="K329" i="8"/>
  <c r="J330" i="8"/>
  <c r="H331" i="8"/>
  <c r="K335" i="8"/>
  <c r="H337" i="8"/>
  <c r="K351" i="8"/>
  <c r="H561" i="8"/>
  <c r="J561" i="8"/>
  <c r="K554" i="8"/>
  <c r="K537" i="8"/>
  <c r="J427" i="8"/>
  <c r="H335" i="8"/>
  <c r="H537" i="8"/>
  <c r="I553" i="8"/>
  <c r="J446" i="8"/>
  <c r="H348" i="8"/>
  <c r="I446" i="8"/>
  <c r="J439" i="8"/>
  <c r="J436" i="8"/>
  <c r="I329" i="8"/>
  <c r="I335" i="8"/>
  <c r="I340" i="8"/>
  <c r="I348" i="8"/>
  <c r="I355" i="8"/>
  <c r="H359" i="8"/>
  <c r="I328" i="8"/>
  <c r="I539" i="8"/>
  <c r="K559" i="8"/>
  <c r="H533" i="8"/>
  <c r="I543" i="8"/>
  <c r="K533" i="8"/>
  <c r="J539" i="8"/>
  <c r="H562" i="8"/>
  <c r="H553" i="8"/>
  <c r="I559" i="8"/>
  <c r="H559" i="8"/>
  <c r="J461" i="8"/>
  <c r="J455" i="8"/>
  <c r="I427" i="8"/>
  <c r="J416" i="8"/>
  <c r="I319" i="8"/>
  <c r="K562" i="8"/>
  <c r="K532" i="8"/>
  <c r="I551" i="8"/>
  <c r="I537" i="8"/>
  <c r="I520" i="8"/>
  <c r="H543" i="8"/>
  <c r="J520" i="8"/>
  <c r="H556" i="8"/>
  <c r="I554" i="8"/>
  <c r="H541" i="8"/>
  <c r="H517" i="8"/>
  <c r="H519" i="8"/>
  <c r="H455" i="8"/>
  <c r="K454" i="8"/>
  <c r="J449" i="8"/>
  <c r="H436" i="8"/>
  <c r="K435" i="8"/>
  <c r="J430" i="8"/>
  <c r="I359" i="8"/>
  <c r="K328" i="8"/>
  <c r="H318" i="8"/>
  <c r="K548" i="8"/>
  <c r="J548" i="8"/>
  <c r="I519" i="8"/>
  <c r="H551" i="8"/>
  <c r="H529" i="8"/>
  <c r="J544" i="8"/>
  <c r="K536" i="8"/>
  <c r="K527" i="8"/>
  <c r="H527" i="8"/>
  <c r="K460" i="8"/>
  <c r="K456" i="8"/>
  <c r="J454" i="8"/>
  <c r="J448" i="8"/>
  <c r="K437" i="8"/>
  <c r="J435" i="8"/>
  <c r="J419" i="8"/>
  <c r="H333" i="8"/>
  <c r="H358" i="8"/>
  <c r="J361" i="8"/>
  <c r="H334" i="8"/>
  <c r="I318" i="8"/>
  <c r="I556" i="8"/>
  <c r="I517" i="8"/>
  <c r="J462" i="8"/>
  <c r="J458" i="8"/>
  <c r="K451" i="8"/>
  <c r="K443" i="8"/>
  <c r="J440" i="8"/>
  <c r="K431" i="8"/>
  <c r="J429" i="8"/>
  <c r="K421" i="8"/>
  <c r="K415" i="8"/>
  <c r="H316" i="8"/>
  <c r="H327" i="8"/>
  <c r="H339" i="8"/>
  <c r="H346" i="8"/>
  <c r="H354" i="8"/>
  <c r="H362" i="8"/>
  <c r="H549" i="8"/>
  <c r="I544" i="8"/>
  <c r="I540" i="8"/>
  <c r="H548" i="8"/>
  <c r="H539" i="8"/>
  <c r="J529" i="8"/>
  <c r="J517" i="8"/>
  <c r="I529" i="8"/>
  <c r="K551" i="8"/>
  <c r="H520" i="8"/>
  <c r="J535" i="8"/>
  <c r="H535" i="8"/>
  <c r="I462" i="8"/>
  <c r="I460" i="8"/>
  <c r="K459" i="8"/>
  <c r="I458" i="8"/>
  <c r="I456" i="8"/>
  <c r="K455" i="8"/>
  <c r="I454" i="8"/>
  <c r="I451" i="8"/>
  <c r="K449" i="8"/>
  <c r="I448" i="8"/>
  <c r="I443" i="8"/>
  <c r="K441" i="8"/>
  <c r="I440" i="8"/>
  <c r="I437" i="8"/>
  <c r="K436" i="8"/>
  <c r="I435" i="8"/>
  <c r="I431" i="8"/>
  <c r="K430" i="8"/>
  <c r="I429" i="8"/>
  <c r="I421" i="8"/>
  <c r="K420" i="8"/>
  <c r="I419" i="8"/>
  <c r="I415" i="8"/>
  <c r="K414" i="8"/>
  <c r="H314" i="8"/>
  <c r="I316" i="8"/>
  <c r="H320" i="8"/>
  <c r="I327" i="8"/>
  <c r="H330" i="8"/>
  <c r="I333" i="8"/>
  <c r="H336" i="8"/>
  <c r="I339" i="8"/>
  <c r="H341" i="8"/>
  <c r="I346" i="8"/>
  <c r="H349" i="8"/>
  <c r="I354" i="8"/>
  <c r="I358" i="8"/>
  <c r="K361" i="8"/>
  <c r="I362" i="8"/>
  <c r="J334" i="8"/>
  <c r="H328" i="8"/>
  <c r="J318" i="8"/>
  <c r="H460" i="8"/>
  <c r="H456" i="8"/>
  <c r="H451" i="8"/>
  <c r="H443" i="8"/>
  <c r="H437" i="8"/>
  <c r="H431" i="8"/>
  <c r="H421" i="8"/>
  <c r="H415" i="8"/>
  <c r="J316" i="8"/>
  <c r="J327" i="8"/>
  <c r="J333" i="8"/>
  <c r="J339" i="8"/>
  <c r="J346" i="8"/>
  <c r="J354" i="8"/>
  <c r="K358" i="8"/>
  <c r="K362" i="8"/>
  <c r="K334" i="8"/>
  <c r="AD172" i="5"/>
  <c r="AD140" i="5"/>
  <c r="AD157" i="5"/>
  <c r="AD163" i="5"/>
  <c r="AD173" i="5"/>
  <c r="AD150" i="5"/>
  <c r="AD135" i="5"/>
  <c r="AD144" i="5"/>
  <c r="AD147" i="5"/>
  <c r="AD166" i="5"/>
  <c r="AD176" i="5"/>
  <c r="AD175" i="5"/>
  <c r="AD182" i="5"/>
  <c r="AD153" i="5"/>
  <c r="AD171" i="5"/>
  <c r="AD152" i="5"/>
  <c r="AD184" i="5"/>
  <c r="AD161" i="5"/>
  <c r="AD177" i="5"/>
  <c r="AD151" i="5"/>
  <c r="AD148" i="5"/>
  <c r="AD180" i="5"/>
  <c r="AD154" i="5"/>
  <c r="AD170" i="5"/>
  <c r="AD186" i="5"/>
  <c r="AD137" i="5"/>
  <c r="AD141" i="5"/>
  <c r="AD143" i="5"/>
  <c r="AD179" i="5"/>
  <c r="AD160" i="5"/>
  <c r="AD145" i="5"/>
  <c r="AD165" i="5"/>
  <c r="AD181" i="5"/>
  <c r="AD159" i="5"/>
  <c r="AD156" i="5"/>
  <c r="AD142" i="5"/>
  <c r="AD158" i="5"/>
  <c r="AD174" i="5"/>
  <c r="AD139" i="5"/>
  <c r="AD155" i="5"/>
  <c r="AD183" i="5"/>
  <c r="AD168" i="5"/>
  <c r="AD149" i="5"/>
  <c r="AD169" i="5"/>
  <c r="AD185" i="5"/>
  <c r="AD167" i="5"/>
  <c r="AD164" i="5"/>
  <c r="AD146" i="5"/>
  <c r="AD162" i="5"/>
  <c r="AD178" i="5"/>
  <c r="AD136" i="5"/>
  <c r="AD33" i="5"/>
  <c r="AD35" i="5"/>
  <c r="JU134" i="5" l="1"/>
  <c r="JV34" i="5"/>
  <c r="IY134" i="5"/>
  <c r="IZ34" i="5"/>
  <c r="IB134" i="5"/>
  <c r="IC34" i="5"/>
  <c r="HF134" i="5"/>
  <c r="AG134" i="5"/>
  <c r="AH34" i="5"/>
  <c r="BD34" i="5"/>
  <c r="BC134" i="5"/>
  <c r="BY134" i="5"/>
  <c r="BZ34" i="5"/>
  <c r="DS34" i="5"/>
  <c r="DR134" i="5"/>
  <c r="FK134" i="5"/>
  <c r="FL34" i="5"/>
  <c r="GG134" i="5"/>
  <c r="GH34" i="5"/>
  <c r="EN34" i="5"/>
  <c r="EM134" i="5"/>
  <c r="CU134" i="5"/>
  <c r="CV34" i="5"/>
  <c r="AD88" i="5"/>
  <c r="JV134" i="5" l="1"/>
  <c r="JW34" i="5"/>
  <c r="IZ134" i="5"/>
  <c r="JA34" i="5"/>
  <c r="IC134" i="5"/>
  <c r="ID34" i="5"/>
  <c r="HG134" i="5"/>
  <c r="AI34" i="5"/>
  <c r="AH134" i="5"/>
  <c r="CA34" i="5"/>
  <c r="BZ134" i="5"/>
  <c r="BE34" i="5"/>
  <c r="BD134" i="5"/>
  <c r="DT34" i="5"/>
  <c r="DS134" i="5"/>
  <c r="GI34" i="5"/>
  <c r="GH134" i="5"/>
  <c r="FM34" i="5"/>
  <c r="FL134" i="5"/>
  <c r="EO34" i="5"/>
  <c r="EN134" i="5"/>
  <c r="CW34" i="5"/>
  <c r="CV134" i="5"/>
  <c r="JW134" i="5" l="1"/>
  <c r="JX34" i="5"/>
  <c r="JA134" i="5"/>
  <c r="JB34" i="5"/>
  <c r="IE34" i="5"/>
  <c r="ID134" i="5"/>
  <c r="HH134" i="5"/>
  <c r="AJ34" i="5"/>
  <c r="AI134" i="5"/>
  <c r="BF34" i="5"/>
  <c r="BE134" i="5"/>
  <c r="CB34" i="5"/>
  <c r="CA134" i="5"/>
  <c r="DU34" i="5"/>
  <c r="DT134" i="5"/>
  <c r="FN34" i="5"/>
  <c r="FM134" i="5"/>
  <c r="GJ34" i="5"/>
  <c r="GI134" i="5"/>
  <c r="EO134" i="5"/>
  <c r="EP34" i="5"/>
  <c r="CW134" i="5"/>
  <c r="CX34" i="5"/>
  <c r="JX134" i="5" l="1"/>
  <c r="JY34" i="5"/>
  <c r="JB134" i="5"/>
  <c r="JC34" i="5"/>
  <c r="IF34" i="5"/>
  <c r="IE134" i="5"/>
  <c r="HI134" i="5"/>
  <c r="AJ134" i="5"/>
  <c r="AK34" i="5"/>
  <c r="CB134" i="5"/>
  <c r="CC34" i="5"/>
  <c r="BF134" i="5"/>
  <c r="BG34" i="5"/>
  <c r="DV34" i="5"/>
  <c r="DU134" i="5"/>
  <c r="GJ134" i="5"/>
  <c r="GK34" i="5"/>
  <c r="FN134" i="5"/>
  <c r="FO34" i="5"/>
  <c r="EQ34" i="5"/>
  <c r="EP134" i="5"/>
  <c r="CX134" i="5"/>
  <c r="CY34" i="5"/>
  <c r="JY134" i="5" l="1"/>
  <c r="JZ34" i="5"/>
  <c r="JD34" i="5"/>
  <c r="JC134" i="5"/>
  <c r="IF134" i="5"/>
  <c r="IG34" i="5"/>
  <c r="HJ134" i="5"/>
  <c r="AK134" i="5"/>
  <c r="AL34" i="5"/>
  <c r="BG134" i="5"/>
  <c r="BH34" i="5"/>
  <c r="CC134" i="5"/>
  <c r="CD34" i="5"/>
  <c r="DW34" i="5"/>
  <c r="DV134" i="5"/>
  <c r="FO134" i="5"/>
  <c r="FP34" i="5"/>
  <c r="GK134" i="5"/>
  <c r="GL34" i="5"/>
  <c r="EQ134" i="5"/>
  <c r="ER34" i="5"/>
  <c r="CY134" i="5"/>
  <c r="CZ34" i="5"/>
  <c r="KA34" i="5" l="1"/>
  <c r="JZ134" i="5"/>
  <c r="JE34" i="5"/>
  <c r="JD134" i="5"/>
  <c r="IG134" i="5"/>
  <c r="IH34" i="5"/>
  <c r="HK134" i="5"/>
  <c r="AM34" i="5"/>
  <c r="AL134" i="5"/>
  <c r="BI34" i="5"/>
  <c r="BH134" i="5"/>
  <c r="CE34" i="5"/>
  <c r="CD134" i="5"/>
  <c r="DW134" i="5"/>
  <c r="DX34" i="5"/>
  <c r="GM34" i="5"/>
  <c r="GL134" i="5"/>
  <c r="FP134" i="5"/>
  <c r="FQ34" i="5"/>
  <c r="ES34" i="5"/>
  <c r="ER134" i="5"/>
  <c r="DA34" i="5"/>
  <c r="CZ134" i="5"/>
  <c r="KB34" i="5" l="1"/>
  <c r="KA134" i="5"/>
  <c r="JF34" i="5"/>
  <c r="JE134" i="5"/>
  <c r="II34" i="5"/>
  <c r="IH134" i="5"/>
  <c r="HL134" i="5"/>
  <c r="AN34" i="5"/>
  <c r="AM134" i="5"/>
  <c r="CF34" i="5"/>
  <c r="CE134" i="5"/>
  <c r="BJ34" i="5"/>
  <c r="BI134" i="5"/>
  <c r="DY34" i="5"/>
  <c r="DX134" i="5"/>
  <c r="FR34" i="5"/>
  <c r="FQ134" i="5"/>
  <c r="GN34" i="5"/>
  <c r="GM134" i="5"/>
  <c r="ET34" i="5"/>
  <c r="ES134" i="5"/>
  <c r="DA134" i="5"/>
  <c r="DB34" i="5"/>
  <c r="KB134" i="5" l="1"/>
  <c r="KC34" i="5"/>
  <c r="JF134" i="5"/>
  <c r="JG34" i="5"/>
  <c r="IJ34" i="5"/>
  <c r="II134" i="5"/>
  <c r="HM134" i="5"/>
  <c r="AN134" i="5"/>
  <c r="AO34" i="5"/>
  <c r="BJ134" i="5"/>
  <c r="BK34" i="5"/>
  <c r="CF134" i="5"/>
  <c r="CG34" i="5"/>
  <c r="DY134" i="5"/>
  <c r="DZ34" i="5"/>
  <c r="GN134" i="5"/>
  <c r="GO34" i="5"/>
  <c r="FR134" i="5"/>
  <c r="FS34" i="5"/>
  <c r="EU34" i="5"/>
  <c r="ET134" i="5"/>
  <c r="DB134" i="5"/>
  <c r="DC34" i="5"/>
  <c r="KC134" i="5" l="1"/>
  <c r="KD34" i="5"/>
  <c r="JG134" i="5"/>
  <c r="JH34" i="5"/>
  <c r="IJ134" i="5"/>
  <c r="IK34" i="5"/>
  <c r="HN134" i="5"/>
  <c r="AP34" i="5"/>
  <c r="AO134" i="5"/>
  <c r="CH34" i="5"/>
  <c r="CG134" i="5"/>
  <c r="BL34" i="5"/>
  <c r="BK134" i="5"/>
  <c r="EA34" i="5"/>
  <c r="DZ134" i="5"/>
  <c r="FS134" i="5"/>
  <c r="FT34" i="5"/>
  <c r="GO134" i="5"/>
  <c r="GP34" i="5"/>
  <c r="EU134" i="5"/>
  <c r="EV34" i="5"/>
  <c r="DD34" i="5"/>
  <c r="DC134" i="5"/>
  <c r="KD134" i="5" l="1"/>
  <c r="KE34" i="5"/>
  <c r="JH134" i="5"/>
  <c r="JI34" i="5"/>
  <c r="IK134" i="5"/>
  <c r="IL34" i="5"/>
  <c r="HO134" i="5"/>
  <c r="AQ34" i="5"/>
  <c r="AP134" i="5"/>
  <c r="BM34" i="5"/>
  <c r="BL134" i="5"/>
  <c r="CI34" i="5"/>
  <c r="CH134" i="5"/>
  <c r="EB34" i="5"/>
  <c r="EA134" i="5"/>
  <c r="GQ34" i="5"/>
  <c r="GP134" i="5"/>
  <c r="FU34" i="5"/>
  <c r="FT134" i="5"/>
  <c r="EW34" i="5"/>
  <c r="EV134" i="5"/>
  <c r="DE34" i="5"/>
  <c r="DD134" i="5"/>
  <c r="KF34" i="5" l="1"/>
  <c r="KF134" i="5" s="1"/>
  <c r="KE134" i="5"/>
  <c r="JI134" i="5"/>
  <c r="JJ34" i="5"/>
  <c r="JJ134" i="5" s="1"/>
  <c r="IM34" i="5"/>
  <c r="IL134" i="5"/>
  <c r="HP134" i="5"/>
  <c r="AR34" i="5"/>
  <c r="AQ134" i="5"/>
  <c r="CJ34" i="5"/>
  <c r="CI134" i="5"/>
  <c r="BN34" i="5"/>
  <c r="BM134" i="5"/>
  <c r="EC34" i="5"/>
  <c r="EB134" i="5"/>
  <c r="FV34" i="5"/>
  <c r="FU134" i="5"/>
  <c r="GR34" i="5"/>
  <c r="GQ134" i="5"/>
  <c r="EX34" i="5"/>
  <c r="EW134" i="5"/>
  <c r="DF34" i="5"/>
  <c r="DE134" i="5"/>
  <c r="IN34" i="5" l="1"/>
  <c r="IN134" i="5" s="1"/>
  <c r="IM134" i="5"/>
  <c r="HR134" i="5"/>
  <c r="HQ134" i="5"/>
  <c r="AR134" i="5"/>
  <c r="AS34" i="5"/>
  <c r="BN134" i="5"/>
  <c r="BO34" i="5"/>
  <c r="CK34" i="5"/>
  <c r="CJ134" i="5"/>
  <c r="ED34" i="5"/>
  <c r="EC134" i="5"/>
  <c r="GR134" i="5"/>
  <c r="GS34" i="5"/>
  <c r="FV134" i="5"/>
  <c r="FW34" i="5"/>
  <c r="EY34" i="5"/>
  <c r="EX134" i="5"/>
  <c r="DG34" i="5"/>
  <c r="DF134" i="5"/>
  <c r="AS134" i="5" l="1"/>
  <c r="AT34" i="5"/>
  <c r="CL34" i="5"/>
  <c r="CK134" i="5"/>
  <c r="BO134" i="5"/>
  <c r="BP34" i="5"/>
  <c r="EE34" i="5"/>
  <c r="ED134" i="5"/>
  <c r="FW134" i="5"/>
  <c r="FX34" i="5"/>
  <c r="GS134" i="5"/>
  <c r="GT34" i="5"/>
  <c r="EY134" i="5"/>
  <c r="EZ34" i="5"/>
  <c r="DG134" i="5"/>
  <c r="DH34" i="5"/>
  <c r="AU34" i="5" l="1"/>
  <c r="AT134" i="5"/>
  <c r="BQ34" i="5"/>
  <c r="BP134" i="5"/>
  <c r="CL134" i="5"/>
  <c r="CM34" i="5"/>
  <c r="EF34" i="5"/>
  <c r="EE134" i="5"/>
  <c r="GU34" i="5"/>
  <c r="GT134" i="5"/>
  <c r="FY34" i="5"/>
  <c r="FX134" i="5"/>
  <c r="FA34" i="5"/>
  <c r="EZ134" i="5"/>
  <c r="DH134" i="5"/>
  <c r="DI34" i="5"/>
  <c r="AV34" i="5" l="1"/>
  <c r="AU134" i="5"/>
  <c r="CN34" i="5"/>
  <c r="CM134" i="5"/>
  <c r="BR34" i="5"/>
  <c r="BQ134" i="5"/>
  <c r="EG34" i="5"/>
  <c r="EF134" i="5"/>
  <c r="FZ34" i="5"/>
  <c r="FZ134" i="5" s="1"/>
  <c r="FY134" i="5"/>
  <c r="GV34" i="5"/>
  <c r="GV134" i="5" s="1"/>
  <c r="GU134" i="5"/>
  <c r="FA134" i="5"/>
  <c r="FB34" i="5"/>
  <c r="DJ34" i="5"/>
  <c r="DI134" i="5"/>
  <c r="AV134" i="5" l="1"/>
  <c r="AW34" i="5"/>
  <c r="BR134" i="5"/>
  <c r="BS34" i="5"/>
  <c r="CO34" i="5"/>
  <c r="CN134" i="5"/>
  <c r="EG134" i="5"/>
  <c r="EH34" i="5"/>
  <c r="EH134" i="5" s="1"/>
  <c r="FC34" i="5"/>
  <c r="FB134" i="5"/>
  <c r="DJ134" i="5"/>
  <c r="DK34" i="5"/>
  <c r="AX34" i="5" l="1"/>
  <c r="AW134" i="5"/>
  <c r="CP34" i="5"/>
  <c r="CP134" i="5" s="1"/>
  <c r="CO134" i="5"/>
  <c r="BT34" i="5"/>
  <c r="BT134" i="5" s="1"/>
  <c r="BS134" i="5"/>
  <c r="FC134" i="5"/>
  <c r="FD34" i="5"/>
  <c r="DK134" i="5"/>
  <c r="DL34" i="5"/>
  <c r="DL134" i="5" s="1"/>
  <c r="AX134" i="5" l="1"/>
  <c r="AD134" i="5" s="1"/>
  <c r="AD34" i="5"/>
  <c r="FD134" i="5"/>
</calcChain>
</file>

<file path=xl/sharedStrings.xml><?xml version="1.0" encoding="utf-8"?>
<sst xmlns="http://schemas.openxmlformats.org/spreadsheetml/2006/main" count="17806" uniqueCount="5261">
  <si>
    <t>Year Offset</t>
  </si>
  <si>
    <t>Year Output</t>
  </si>
  <si>
    <t>Year Input Values</t>
  </si>
  <si>
    <t>Metrics Output (Offset)</t>
  </si>
  <si>
    <t>Total Offset</t>
  </si>
  <si>
    <t>Metric Input Values</t>
  </si>
  <si>
    <t>Number of state-owned assets</t>
  </si>
  <si>
    <t>Number of municipal- or private-owned assets contracted for state maintenance (if known; estimate if necessary)</t>
  </si>
  <si>
    <t>Winter maintenance workers</t>
  </si>
  <si>
    <t>Maintenance by lane mile</t>
  </si>
  <si>
    <t>Salt storage</t>
  </si>
  <si>
    <t>Liquid storage</t>
  </si>
  <si>
    <t>If you selected "Other," please list all other liquid materials applied</t>
  </si>
  <si>
    <t>Liquid materials production and supply</t>
  </si>
  <si>
    <t>Corrosion inhibitor</t>
  </si>
  <si>
    <t>Name</t>
  </si>
  <si>
    <t>Title</t>
  </si>
  <si>
    <t>Total lane miles</t>
  </si>
  <si>
    <t>Centerline miles</t>
  </si>
  <si>
    <t>Vehicles: Plow Trucks</t>
  </si>
  <si>
    <t>Vehicles: Road Graders</t>
  </si>
  <si>
    <t>Vehicles: Blowers</t>
  </si>
  <si>
    <t>Add-ons: Tow Plows</t>
  </si>
  <si>
    <t>Add-ons: Wing Plows</t>
  </si>
  <si>
    <t>Add-ons: Belly Plows</t>
  </si>
  <si>
    <t>Add-ons: Prewetting Systems</t>
  </si>
  <si>
    <t>Add-ons: Slurry Generators</t>
  </si>
  <si>
    <t>Number of salt storage facilities owned or used by your state</t>
  </si>
  <si>
    <t>Number of liquid storage facilities owned or used by your state</t>
  </si>
  <si>
    <t>Other</t>
  </si>
  <si>
    <t>Sodium chloride brine or blend</t>
  </si>
  <si>
    <t>Calcium chloride brine or blend</t>
  </si>
  <si>
    <t>Magnesium chloride brine or blend</t>
  </si>
  <si>
    <t>Potassium acetate brine or blend</t>
  </si>
  <si>
    <t>Enhanced brines</t>
  </si>
  <si>
    <t>Agricultural byproduct</t>
  </si>
  <si>
    <t>Does your agency use a corrosion inhibitor with solid deicing materials?</t>
  </si>
  <si>
    <t>Does your agency use a corrosion inhibitor with liquid deicing materials?</t>
  </si>
  <si>
    <t>Tim Chojnacki</t>
  </si>
  <si>
    <t>Maintenance Liaison Engineer</t>
  </si>
  <si>
    <t>Tim.Chojnacki@modot.mo.gov</t>
  </si>
  <si>
    <t>Sometimes</t>
  </si>
  <si>
    <t>Yes</t>
  </si>
  <si>
    <t>Ruben Boehler</t>
  </si>
  <si>
    <t>Winter Operations Engineer</t>
  </si>
  <si>
    <t>ruben.boehler@illinois.gov</t>
  </si>
  <si>
    <t>No</t>
  </si>
  <si>
    <t xml:space="preserve">William Davenport </t>
  </si>
  <si>
    <t xml:space="preserve">Roadway Programs Manager </t>
  </si>
  <si>
    <t>wildavenpo@pa.gov</t>
  </si>
  <si>
    <t>Never</t>
  </si>
  <si>
    <t>Vincent Latino</t>
  </si>
  <si>
    <t>Chief Maintenance Engineer</t>
  </si>
  <si>
    <t>Louisiana</t>
  </si>
  <si>
    <t>vince.latino@la.gov</t>
  </si>
  <si>
    <t>225-379-1553</t>
  </si>
  <si>
    <t>All 1000 employees can perform winter maintenance, but we have no winter maintenance only employees.</t>
  </si>
  <si>
    <t>David W. Bowlby</t>
  </si>
  <si>
    <t>Principal Transportation Analyst EMC</t>
  </si>
  <si>
    <t>David.Bowlby@dot.nj.gov</t>
  </si>
  <si>
    <t>609-352-8943</t>
  </si>
  <si>
    <t>The agricultural product used in our salt brine blend provides some corrosion inhibitor properties.</t>
  </si>
  <si>
    <t>Tom Renninger</t>
  </si>
  <si>
    <t>Assistant Ops/Maintenance Division Manager</t>
  </si>
  <si>
    <t>Nebraska</t>
  </si>
  <si>
    <t>tom.renninger@nebraska.gov</t>
  </si>
  <si>
    <t>402-479-4787</t>
  </si>
  <si>
    <t>Nebraska doesn't track usage, numbers provided reflect amount purchased. Salt brine is used as a primary product but we don't track it thus it is marked as "0"</t>
  </si>
  <si>
    <t>David Cook</t>
  </si>
  <si>
    <t>State Maintenance Engineer</t>
  </si>
  <si>
    <t>South Carolina</t>
  </si>
  <si>
    <t>cookdb@scdot.org</t>
  </si>
  <si>
    <t>803-737-1290</t>
  </si>
  <si>
    <t>Slurry Generators has been interpreted as brine making systems.  SCDOT has Memorandum of Agreements (MOAs) with local governments and some private contracts.  These agreements identify pay rates and are "activated" during a significant winter storm that would warrant.  Additionally, some of the larger municipalities have plows and spreaders that they use on state roads within the municipal limits.</t>
  </si>
  <si>
    <t>Michael D Sproul</t>
  </si>
  <si>
    <t>Wisconsin</t>
  </si>
  <si>
    <t>michael.sproul@dot.wi.gov</t>
  </si>
  <si>
    <t>The numbers I gave you for equipment are for state and county roads. I have no way to know which pieces of equipment are used only on state highways.</t>
  </si>
  <si>
    <t>Wayne Gammell</t>
  </si>
  <si>
    <t>Deputy Director</t>
  </si>
  <si>
    <t>wayne.gammell@vermont.gov</t>
  </si>
  <si>
    <t>802-828-2691</t>
  </si>
  <si>
    <t>Liquid de-icer includes MgCl and an Organic Enhancer</t>
  </si>
  <si>
    <t>The liquid de-icer includes a corrosion inhibitor, which is added to salt brine when the temps are below 20 degrees F.</t>
  </si>
  <si>
    <t>Justin Droste</t>
  </si>
  <si>
    <t>Asset Management Engineer</t>
  </si>
  <si>
    <t>drostej@michigan.gov</t>
  </si>
  <si>
    <t>517-636-0518</t>
  </si>
  <si>
    <t>CaCL2 is BOOST.</t>
  </si>
  <si>
    <t>Paul Brown</t>
  </si>
  <si>
    <t>Snow and Ice Engineer</t>
  </si>
  <si>
    <t>Paul.Brown@state.ma.us</t>
  </si>
  <si>
    <t>413-637-5719</t>
  </si>
  <si>
    <t>We have limited personnel to completely maintain roadways, when events get to large almost all roads other than I-90 will have hired contractors to assist. All depots have liquid capacity some 1 tank others have 2-3 depending on contractor volume.</t>
  </si>
  <si>
    <t>Pre-Mix 4:1 Salt and Flake CaCl</t>
  </si>
  <si>
    <t>Always</t>
  </si>
  <si>
    <t>We make our own blended brine and purchase Inhibited Mag Cl</t>
  </si>
  <si>
    <t>Salt contract multi year and several areas had to be rebid.</t>
  </si>
  <si>
    <t>Michael Lashmet</t>
  </si>
  <si>
    <t>Snow and Ice Program Engineer</t>
  </si>
  <si>
    <t>New York</t>
  </si>
  <si>
    <t>michael.lashmet@dot.ny.gov</t>
  </si>
  <si>
    <t>518-457-5796</t>
  </si>
  <si>
    <t>We do no record/track the number of resources used by the municipalities that plow our highways under contract.  Private contractors are not used for S&amp;I control.  I do not have center line miles information handy.  Pre-wet system quantity is estimated.</t>
  </si>
  <si>
    <t>Treated Salt</t>
  </si>
  <si>
    <t>In-house production value reflects salt brine only.  Other chemicals (e.g. CaCl, MgCl) are purchased from suppliers.</t>
  </si>
  <si>
    <t>Costs listed are budgeted amounts for the 14/15 season.</t>
  </si>
  <si>
    <t>Clay Adams</t>
  </si>
  <si>
    <t>Bureau Chief of Maintenance</t>
  </si>
  <si>
    <t>Kansas</t>
  </si>
  <si>
    <t>clay@ksdot.org</t>
  </si>
  <si>
    <t>785-296-3233</t>
  </si>
  <si>
    <t>As related to equipment we have 198 slip in brine tanks for our dump truck to pre-wet the roadway with.</t>
  </si>
  <si>
    <t>Corrosion Inhibitor only in the MgCl</t>
  </si>
  <si>
    <t>Scott Lucas</t>
  </si>
  <si>
    <t>Administrative Officer 3</t>
  </si>
  <si>
    <t>Ohio</t>
  </si>
  <si>
    <t>Scott.Lucas@dot.ohio.gov</t>
  </si>
  <si>
    <t>614-644-6603</t>
  </si>
  <si>
    <t>PNS approved listed materials that are not specifically called out.</t>
  </si>
  <si>
    <t>The only time we use corrosioninhibited deicers is when we mix non-inhibited materials with inhibited materials.</t>
  </si>
  <si>
    <t>The prices I submitted are based off a statewide average of ODOT purchased salt only.  ODOT allows the Locals to purchase salt off of the ODOT contract.</t>
  </si>
  <si>
    <t>Abrasives</t>
  </si>
  <si>
    <t>SYSTEM: Total lane miles</t>
  </si>
  <si>
    <t>COSTS: Average salt price mid-winter (Jan. 1) ($/ton)</t>
  </si>
  <si>
    <t>Metric</t>
  </si>
  <si>
    <t>(unit)</t>
  </si>
  <si>
    <t>(miles)</t>
  </si>
  <si>
    <t>(count)</t>
  </si>
  <si>
    <t>(tons)</t>
  </si>
  <si>
    <t>($)</t>
  </si>
  <si>
    <t>California</t>
  </si>
  <si>
    <t>Colorado</t>
  </si>
  <si>
    <t>Connecticut</t>
  </si>
  <si>
    <t>Delaware</t>
  </si>
  <si>
    <t>Illinois</t>
  </si>
  <si>
    <t>Iowa</t>
  </si>
  <si>
    <t>Maine</t>
  </si>
  <si>
    <t>Massachusetts</t>
  </si>
  <si>
    <t>Michigan</t>
  </si>
  <si>
    <t>Minnesota</t>
  </si>
  <si>
    <t>Missouri</t>
  </si>
  <si>
    <t>Montana</t>
  </si>
  <si>
    <t>North Dakota</t>
  </si>
  <si>
    <t>Oregon</t>
  </si>
  <si>
    <t>Pennsylvania</t>
  </si>
  <si>
    <t>South Dakota</t>
  </si>
  <si>
    <t>Vermont</t>
  </si>
  <si>
    <t>Washington</t>
  </si>
  <si>
    <t>West Virginia</t>
  </si>
  <si>
    <t xml:space="preserve"> </t>
  </si>
  <si>
    <t>Statistic</t>
  </si>
  <si>
    <t>($ / mile)</t>
  </si>
  <si>
    <t>Arizona</t>
  </si>
  <si>
    <t>Arkansas</t>
  </si>
  <si>
    <t>Indiana</t>
  </si>
  <si>
    <t>Nevada</t>
  </si>
  <si>
    <t>New Jersey</t>
  </si>
  <si>
    <t>Tennessee</t>
  </si>
  <si>
    <t>Email</t>
  </si>
  <si>
    <t>Phone</t>
  </si>
  <si>
    <r>
      <rPr>
        <b/>
        <sz val="8"/>
        <rFont val="Verdana"/>
        <family val="2"/>
      </rPr>
      <t>CONTACT</t>
    </r>
    <r>
      <rPr>
        <sz val="8"/>
        <rFont val="Verdana"/>
        <family val="2"/>
      </rPr>
      <t xml:space="preserve">
Please provide your name and contact information.</t>
    </r>
  </si>
  <si>
    <t>Mark Trennepohl</t>
  </si>
  <si>
    <t>Joe sartini</t>
  </si>
  <si>
    <t>Chris Smith</t>
  </si>
  <si>
    <t>Kyle Lester</t>
  </si>
  <si>
    <t>John DeCastro</t>
  </si>
  <si>
    <t>Alastair Probert</t>
  </si>
  <si>
    <t>Phillip Anderle</t>
  </si>
  <si>
    <t>Craig Bargfrede</t>
  </si>
  <si>
    <t>Brian Burne</t>
  </si>
  <si>
    <t>Tom Peters</t>
  </si>
  <si>
    <t>Mike Miller</t>
  </si>
  <si>
    <t>Randy M Cotter</t>
  </si>
  <si>
    <t>Mike Kisse</t>
  </si>
  <si>
    <t>Patti Caswell</t>
  </si>
  <si>
    <t>John Mehlhaff</t>
  </si>
  <si>
    <t>Estel Hagewood</t>
  </si>
  <si>
    <t>James Morin</t>
  </si>
  <si>
    <t>Jeff Pifer</t>
  </si>
  <si>
    <t>Winter Operations Support Manager</t>
  </si>
  <si>
    <t>Winter Preparedness Program Manager</t>
  </si>
  <si>
    <t>Director of Highway Maintenance</t>
  </si>
  <si>
    <t>Transportation Maintenance Manager</t>
  </si>
  <si>
    <t>Maintenance Engineer</t>
  </si>
  <si>
    <t>Highway Maintenance Director, Seymour District</t>
  </si>
  <si>
    <t>Winter Operations Administrator</t>
  </si>
  <si>
    <t>Highway Maintenance Engineer</t>
  </si>
  <si>
    <t>Maintenance Research and Training Engineer</t>
  </si>
  <si>
    <t>Maintenance Review</t>
  </si>
  <si>
    <t>Maintenance Management Coordinator II</t>
  </si>
  <si>
    <t>Program Manager, Maintenance Division</t>
  </si>
  <si>
    <t>Maintenance Environmental Manager</t>
  </si>
  <si>
    <t>Winter Maintenance Specialist</t>
  </si>
  <si>
    <t>Transportation Manager 2</t>
  </si>
  <si>
    <t>Maintenance Operations Manager</t>
  </si>
  <si>
    <t>Maintenance Operations Section Head</t>
  </si>
  <si>
    <t>mtrennepohl@azdot.gov</t>
  </si>
  <si>
    <t>joe.sartini@ahtd.ar.gov</t>
  </si>
  <si>
    <t>chris.smith@dot.ca.gov</t>
  </si>
  <si>
    <t>kyle.lester@state.co.us</t>
  </si>
  <si>
    <t>john.decastro@ct.gov</t>
  </si>
  <si>
    <t>alastair.probert@state.de.us</t>
  </si>
  <si>
    <t>panderle@indot.in.gov</t>
  </si>
  <si>
    <t>craig.bargfrede@dot.iowa.gov</t>
  </si>
  <si>
    <t>brian.burne@maine.gov</t>
  </si>
  <si>
    <t>tom.peters@state.mn.us</t>
  </si>
  <si>
    <t>mikmiller@mt.gov</t>
  </si>
  <si>
    <t>rcotter@dot.state.nv.us</t>
  </si>
  <si>
    <t>mkisse@nd.gov</t>
  </si>
  <si>
    <t>patti.caswell@odot.state.or.us</t>
  </si>
  <si>
    <t>john.mehlhaff@state.sd.us</t>
  </si>
  <si>
    <t>estel.hagewood@tn.gov</t>
  </si>
  <si>
    <t>morinj@wsdot.wa.gov</t>
  </si>
  <si>
    <t>jeff.m.pifer@wv.gov</t>
  </si>
  <si>
    <t>602-376-7412</t>
  </si>
  <si>
    <t>501-569-2231</t>
  </si>
  <si>
    <t>916-653-8782</t>
  </si>
  <si>
    <t>303-512-5218</t>
  </si>
  <si>
    <t>860-594-2614</t>
  </si>
  <si>
    <t>302-853-1305</t>
  </si>
  <si>
    <t>217-782-8419</t>
  </si>
  <si>
    <t>970-381-4104</t>
  </si>
  <si>
    <t>515-239-1355</t>
  </si>
  <si>
    <t>207-624-3571</t>
  </si>
  <si>
    <t>651-366-3578</t>
  </si>
  <si>
    <t>573-751-1040</t>
  </si>
  <si>
    <t>406-444-6991</t>
  </si>
  <si>
    <t>775-888-7858</t>
  </si>
  <si>
    <t>701-328-4410</t>
  </si>
  <si>
    <t>503-986-3008</t>
  </si>
  <si>
    <t>605-773-2153</t>
  </si>
  <si>
    <t>615-532-3462</t>
  </si>
  <si>
    <t>360-705-7803</t>
  </si>
  <si>
    <t>304-677-9839</t>
  </si>
  <si>
    <t>608-266-8680</t>
  </si>
  <si>
    <t>STATE
DOT</t>
  </si>
  <si>
    <t>We do not track prewetting systems.</t>
  </si>
  <si>
    <t>Colorado has 167 tank farm sites with a total of 486 tanks.  The capacity stated is the sum of total gallons for all 486 tanks.</t>
  </si>
  <si>
    <t>We have recently purchased a large amount of additional brine storage tanks which will be reflected on the next survey.  We have also constructed multiple new salt storage buildings so our total salt storage capacity will also increase.</t>
  </si>
  <si>
    <t>Some information is not readily available or straight forward. The numbers provided are the best that I have at this time.</t>
  </si>
  <si>
    <t xml:space="preserve">Reference:  At A Glance - http://www.dot.state.mn.us/maintenance/pdf/wintermain20142015ataglance.pdf  </t>
  </si>
  <si>
    <t xml:space="preserve">Montana does not apply a substantial amount of straight salt. Therefor we do not have very many facilities dedicated to straight salt. The number used relates only to dedicated salt storage and includes 5 brine making facilities. The liquid storage numbers are estimates. We are considering developing a liquid storage plan that would include this information.  </t>
  </si>
  <si>
    <t xml:space="preserve">Additional resources include: 61 payloaders,  44 ag tractor loaders, 9 Anti-ice trailers, 9 semi tanker trailers, 4 slide in anti-ice tanks.  All new trucks are tandem with wing, underbody, front plow, sander, and prewet.  Snow blowers 13 Oshkosh, 48 - 3 point tractor blowers, 2 payloader blowers.  Truck fleet includes 339 tandem, 22 single axle.  Towplows include 16 right hand, 9 bidirectional.  </t>
  </si>
  <si>
    <t>We are currently working on a brine tank inventory.</t>
  </si>
  <si>
    <t>Category</t>
  </si>
  <si>
    <t>YOUR STATE HIGHWAY SYSTEM</t>
  </si>
  <si>
    <t>SURVEY SECTION</t>
  </si>
  <si>
    <r>
      <rPr>
        <b/>
        <sz val="8"/>
        <rFont val="Verdana"/>
        <family val="2"/>
      </rPr>
      <t>Miles for which your DOT is responsible for providing winter maintenance</t>
    </r>
    <r>
      <rPr>
        <sz val="8"/>
        <rFont val="Verdana"/>
        <family val="2"/>
      </rPr>
      <t xml:space="preserve"> (either directly or through public or private contract)</t>
    </r>
  </si>
  <si>
    <r>
      <t xml:space="preserve">[1] Authorized FTEs. Include the following positions receiving state benefits: all drivers, backup drivers, crew supervisors, assistants, and any applicable area managers who may oversee multiple crews. Do </t>
    </r>
    <r>
      <rPr>
        <sz val="8"/>
        <rFont val="Verdana"/>
        <family val="2"/>
      </rPr>
      <t>not</t>
    </r>
    <r>
      <rPr>
        <i/>
        <sz val="8"/>
        <rFont val="Verdana"/>
        <family val="2"/>
      </rPr>
      <t xml:space="preserve"> include management above this level, mechanics/fleet personnel, or call center/EOC personnel.</t>
    </r>
  </si>
  <si>
    <t>NOTES</t>
  </si>
  <si>
    <t>[2] Include workers who typically do not receive state benefits.</t>
  </si>
  <si>
    <t>(percent)</t>
  </si>
  <si>
    <t>(gallons)</t>
  </si>
  <si>
    <t>Total capacity of salt storage facilities</t>
  </si>
  <si>
    <t>Total capacity of liquid storage facilities</t>
  </si>
  <si>
    <t>Maintained by state DOT employees</t>
  </si>
  <si>
    <t>Maintained for the state by private contractors</t>
  </si>
  <si>
    <t>Maintained for the state under contract with local governments</t>
  </si>
  <si>
    <t>Clarifications or comments about your State Highway System or Winter Maintenance Resources responses above, if needed.</t>
  </si>
  <si>
    <t>Total dry material applied</t>
  </si>
  <si>
    <r>
      <t xml:space="preserve">Sodium chloride
</t>
    </r>
    <r>
      <rPr>
        <sz val="8"/>
        <rFont val="Verdana"/>
        <family val="2"/>
      </rPr>
      <t>(1 cubic yard ≈ 1.1 tons)</t>
    </r>
  </si>
  <si>
    <r>
      <t xml:space="preserve">Calcium chloride
</t>
    </r>
    <r>
      <rPr>
        <sz val="8"/>
        <rFont val="Verdana"/>
        <family val="2"/>
      </rPr>
      <t>(1 cubic yard ≈ 0.92 tons)</t>
    </r>
  </si>
  <si>
    <r>
      <t xml:space="preserve">Magnesium chloride
</t>
    </r>
    <r>
      <rPr>
        <sz val="8"/>
        <rFont val="Verdana"/>
        <family val="2"/>
      </rPr>
      <t>(1 cubic yard ≈ 0.78 tons)</t>
    </r>
  </si>
  <si>
    <r>
      <t xml:space="preserve">Abrasives
</t>
    </r>
    <r>
      <rPr>
        <sz val="8"/>
        <rFont val="Verdana"/>
        <family val="2"/>
      </rPr>
      <t>(1 cubic yard ≈ 1.4 tons)</t>
    </r>
  </si>
  <si>
    <t>Ice Slicer</t>
  </si>
  <si>
    <t>IceBan</t>
  </si>
  <si>
    <t xml:space="preserve">100 percent of our salt brine is produced in house. Vendors provide all other materials. Corrosion inhibitors may exist in some or all vendor supplied products. Our spec for white rock salt does not call for an inhibitor. </t>
  </si>
  <si>
    <t xml:space="preserve">Our abrasives number above incudes salt. Our Typical rate is 10% salt - 90% sand by weight.  All of our solid deicing materials are pre-wet with corrosion inhibited liquid. </t>
  </si>
  <si>
    <t>May have used the following, reported as (cubic Yards) Ice Slicer RS, Rapid Thaw, Sierra Blend, Interstate melt 500.</t>
  </si>
  <si>
    <t>Brine made in house 100%  Magnesium Chloride supplied by Vender 100%</t>
  </si>
  <si>
    <t>Material is listed in tons.  Liquid is gallons.  Brine is straight brine.  Ag product is straight geomelt concentrate.  Liquid blend is typically 80% salt brine 20%geomelt.  We purchase geomelt concentrate from a local resource and blend at our DOT yards.</t>
  </si>
  <si>
    <t>If solid deicer (sodium chloride) is pre-wet, the pre-wet material we use is corrosion inhibited liquid mag chloride.  So if we pre-wet solids then yes, they are corrosion inhibited.</t>
  </si>
  <si>
    <t>All of the salt brine we use is produced by our maintenance crews. All of the magnesium chloride is produced by a vendor.    The magnesium chloride we receive is treated with corrosion inhibitors.</t>
  </si>
  <si>
    <t>sand/salt mix 10:1, 5:1, 2:1</t>
  </si>
  <si>
    <t/>
  </si>
  <si>
    <r>
      <rPr>
        <b/>
        <sz val="8"/>
        <color indexed="8"/>
        <rFont val="Verdana"/>
        <family val="2"/>
      </rPr>
      <t>Total liquid material applied</t>
    </r>
    <r>
      <rPr>
        <sz val="8"/>
        <color indexed="8"/>
        <rFont val="Verdana"/>
        <family val="2"/>
      </rPr>
      <t xml:space="preserve">
(classify any blend by its primary component)</t>
    </r>
  </si>
  <si>
    <t>Produced in-house</t>
  </si>
  <si>
    <t>Supplied by vendors</t>
  </si>
  <si>
    <t>Clarifications or comments about your Maintenance Materials responses above, if needed.</t>
  </si>
  <si>
    <t xml:space="preserve">the average statewide salt average cost per ton includes freight to statewide locations. Freight varies by delivery location. Statewide average, including freight, is </t>
  </si>
  <si>
    <t>We expect to have a contract in place that will mimic the prices on the last contract.  The contract is bided with delivery charges added.  Price varies by location, roughly about $120/ton, delivered.</t>
  </si>
  <si>
    <t xml:space="preserve">Colorado only uses salt to mix our own salt brine.  Sand/Ice slicer average is $35/ton. </t>
  </si>
  <si>
    <t>Our snow and ice total above is only for plowing, sanding and application of chemicals. It does not include other winter maintenance activities such as snow removal or winter roadway inspection. these numbers could be supplied upon request.</t>
  </si>
  <si>
    <t>Salt cost is an average of 8 districts statewide including fuel adjustments which affect delivery costs.</t>
  </si>
  <si>
    <t>Average statewide salt cost on or around January 1, 2015</t>
  </si>
  <si>
    <t>($/ton)</t>
  </si>
  <si>
    <t>Total equipment cost</t>
  </si>
  <si>
    <t>[4] Last winter, including direct and contracted costs</t>
  </si>
  <si>
    <t>[3] For direct labor, include benefits (health, dental, retirement, workers comp, and Medicare) but do not include sick leave, vacation, or any apportioned overhead for administration.</t>
  </si>
  <si>
    <t>Total materials cost</t>
  </si>
  <si>
    <t>WINTER SEVERITY</t>
  </si>
  <si>
    <r>
      <t xml:space="preserve">WINTER MAINTENANCE RESOURCES
</t>
    </r>
    <r>
      <rPr>
        <sz val="8"/>
        <rFont val="Verdana"/>
        <family val="2"/>
      </rPr>
      <t>(July 2014 - June 2015)</t>
    </r>
  </si>
  <si>
    <t>Does your agency calculate or use any type of winter severity index?</t>
  </si>
  <si>
    <t>Clarifications or comments about your Cost responses above, if needed.</t>
  </si>
  <si>
    <r>
      <t xml:space="preserve">Salt prices for the </t>
    </r>
    <r>
      <rPr>
        <b/>
        <i/>
        <sz val="8"/>
        <rFont val="Verdana"/>
        <family val="2"/>
      </rPr>
      <t xml:space="preserve">upcoming </t>
    </r>
    <r>
      <rPr>
        <b/>
        <sz val="8"/>
        <rFont val="Verdana"/>
        <family val="2"/>
      </rPr>
      <t>winter
(July 2015 - June 2016)</t>
    </r>
  </si>
  <si>
    <t>MAINTENANCE COSTS</t>
  </si>
  <si>
    <r>
      <t xml:space="preserve">Costs </t>
    </r>
    <r>
      <rPr>
        <b/>
        <i/>
        <sz val="8"/>
        <rFont val="Verdana"/>
        <family val="2"/>
      </rPr>
      <t xml:space="preserve">last </t>
    </r>
    <r>
      <rPr>
        <b/>
        <sz val="8"/>
        <rFont val="Verdana"/>
        <family val="2"/>
      </rPr>
      <t>winter (July 2014 - June 2015)
(Direct or contracted)</t>
    </r>
  </si>
  <si>
    <t>If you answered yes, please note the expected salt price on or around January 1, 2016</t>
  </si>
  <si>
    <t>Have salt prices already been bid and set for your agency for the upcoming winter?</t>
  </si>
  <si>
    <t>Plow Trucks</t>
  </si>
  <si>
    <t>Road Graders</t>
  </si>
  <si>
    <t>Blowers</t>
  </si>
  <si>
    <t>Workers</t>
  </si>
  <si>
    <t>(per 1000 mile)</t>
  </si>
  <si>
    <t>(tons / facility)</t>
  </si>
  <si>
    <t>(gallons / facility)</t>
  </si>
  <si>
    <t>Salt storage capacity</t>
  </si>
  <si>
    <r>
      <rPr>
        <b/>
        <u/>
        <sz val="8"/>
        <color indexed="8"/>
        <rFont val="Verdana"/>
        <family val="2"/>
      </rPr>
      <t>MATERIALS</t>
    </r>
    <r>
      <rPr>
        <sz val="8"/>
        <color indexed="8"/>
        <rFont val="Verdana"/>
        <family val="2"/>
      </rPr>
      <t xml:space="preserve">
Storage per facility</t>
    </r>
  </si>
  <si>
    <t>Liquid chemical storage capacity</t>
  </si>
  <si>
    <t>(tons / mile)</t>
  </si>
  <si>
    <t>(gallons / mile)</t>
  </si>
  <si>
    <t>Full-time</t>
  </si>
  <si>
    <t>(percentage)</t>
  </si>
  <si>
    <r>
      <rPr>
        <b/>
        <u/>
        <sz val="8"/>
        <color indexed="8"/>
        <rFont val="Verdana"/>
        <family val="2"/>
      </rPr>
      <t>RESOURCES</t>
    </r>
    <r>
      <rPr>
        <b/>
        <sz val="8"/>
        <color indexed="8"/>
        <rFont val="Verdana"/>
        <family val="2"/>
      </rPr>
      <t xml:space="preserve">
</t>
    </r>
    <r>
      <rPr>
        <sz val="8"/>
        <color indexed="8"/>
        <rFont val="Verdana"/>
        <family val="2"/>
      </rPr>
      <t>Ratio of full-time workers to part-time/seasonal workers</t>
    </r>
  </si>
  <si>
    <t>Part-time/
seasonal</t>
  </si>
  <si>
    <t>Labor</t>
  </si>
  <si>
    <t>Equipment</t>
  </si>
  <si>
    <t>Materials</t>
  </si>
  <si>
    <t>Snow and ice annual expenditure</t>
  </si>
  <si>
    <t>Salt cost per ton price change</t>
  </si>
  <si>
    <r>
      <rPr>
        <b/>
        <u/>
        <sz val="8"/>
        <color indexed="8"/>
        <rFont val="Verdana"/>
        <family val="2"/>
      </rPr>
      <t>COST</t>
    </r>
    <r>
      <rPr>
        <b/>
        <sz val="8"/>
        <color indexed="8"/>
        <rFont val="Verdana"/>
        <family val="2"/>
      </rPr>
      <t xml:space="preserve">
</t>
    </r>
    <r>
      <rPr>
        <sz val="8"/>
        <color indexed="8"/>
        <rFont val="Verdana"/>
        <family val="2"/>
      </rPr>
      <t>Salt price change this season to next season (if known)</t>
    </r>
  </si>
  <si>
    <t>Rhode Island</t>
  </si>
  <si>
    <t>Joseph A. Bucci, P.E.</t>
  </si>
  <si>
    <t>Acting Administrator</t>
  </si>
  <si>
    <t>joseph.bucci@dot.ri.gov</t>
  </si>
  <si>
    <t>401-734-4800</t>
  </si>
  <si>
    <t>Rhode Island bids salt for multi-year contracts and next year is not a bid year.</t>
  </si>
  <si>
    <r>
      <t xml:space="preserve">MAINTENANCE MATERIALS USED LAST WINTER
</t>
    </r>
    <r>
      <rPr>
        <sz val="8"/>
        <rFont val="Verdana"/>
        <family val="2"/>
      </rPr>
      <t>(July 2014 - June 2015) (If unknown, please estimate based on purchase amounts or contract costs if possible.)</t>
    </r>
  </si>
  <si>
    <t>(by weight)</t>
  </si>
  <si>
    <t>Most common dry chemical used</t>
  </si>
  <si>
    <t>(by volume)</t>
  </si>
  <si>
    <t>Most common brine used</t>
  </si>
  <si>
    <t>Total liquid chemicals applied</t>
  </si>
  <si>
    <t>New Hampshire</t>
  </si>
  <si>
    <t>David Gray</t>
  </si>
  <si>
    <t>Winter Maintenance Program Specialist</t>
  </si>
  <si>
    <t>dgray@dot.state.nh.us</t>
  </si>
  <si>
    <t>603-485-3806</t>
  </si>
  <si>
    <t>Flake Calcium Chloride</t>
  </si>
  <si>
    <r>
      <t>Total dry chemicals</t>
    </r>
    <r>
      <rPr>
        <sz val="8"/>
        <rFont val="Verdana"/>
        <family val="2"/>
      </rPr>
      <t xml:space="preserve"> (excludes abrasives and "other")</t>
    </r>
  </si>
  <si>
    <r>
      <t>Total labor cost</t>
    </r>
    <r>
      <rPr>
        <sz val="8"/>
        <rFont val="Verdana"/>
        <family val="2"/>
      </rPr>
      <t xml:space="preserve"> [3]</t>
    </r>
  </si>
  <si>
    <r>
      <t xml:space="preserve">Snow and ice total annual expenditures </t>
    </r>
    <r>
      <rPr>
        <sz val="8"/>
        <rFont val="Verdana"/>
        <family val="2"/>
      </rPr>
      <t>[4]</t>
    </r>
  </si>
  <si>
    <r>
      <t xml:space="preserve">Number of state winter maintenance full-time employees. </t>
    </r>
    <r>
      <rPr>
        <sz val="8"/>
        <rFont val="Verdana"/>
        <family val="2"/>
      </rPr>
      <t>[Note 1]</t>
    </r>
  </si>
  <si>
    <r>
      <t xml:space="preserve">Number of seasonal, temporary or part-time winter maintenance workers. </t>
    </r>
    <r>
      <rPr>
        <sz val="8"/>
        <rFont val="Verdana"/>
        <family val="2"/>
      </rPr>
      <t>[2]</t>
    </r>
  </si>
  <si>
    <t>Alaska</t>
  </si>
  <si>
    <t>Alabama</t>
  </si>
  <si>
    <t>District of Columbia</t>
  </si>
  <si>
    <t>Florida</t>
  </si>
  <si>
    <t>Georgia</t>
  </si>
  <si>
    <t>Hawaii</t>
  </si>
  <si>
    <t>Idaho</t>
  </si>
  <si>
    <t>Kentucky</t>
  </si>
  <si>
    <t>Maryland</t>
  </si>
  <si>
    <t>Mississippi</t>
  </si>
  <si>
    <t>New Mexico</t>
  </si>
  <si>
    <t>North Carolina</t>
  </si>
  <si>
    <t>Oklahoma</t>
  </si>
  <si>
    <t>Texas</t>
  </si>
  <si>
    <t>Utah</t>
  </si>
  <si>
    <t>Virginia</t>
  </si>
  <si>
    <t>Wyoming</t>
  </si>
  <si>
    <t>200</t>
  </si>
  <si>
    <t>14</t>
  </si>
  <si>
    <t>0</t>
  </si>
  <si>
    <t>7</t>
  </si>
  <si>
    <t>88</t>
  </si>
  <si>
    <t>2</t>
  </si>
  <si>
    <t>8</t>
  </si>
  <si>
    <t>111</t>
  </si>
  <si>
    <t>844</t>
  </si>
  <si>
    <t>136</t>
  </si>
  <si>
    <t>28</t>
  </si>
  <si>
    <t>46</t>
  </si>
  <si>
    <t>1,863</t>
  </si>
  <si>
    <t>12</t>
  </si>
  <si>
    <t>57</t>
  </si>
  <si>
    <t>892</t>
  </si>
  <si>
    <t>37</t>
  </si>
  <si>
    <t>23</t>
  </si>
  <si>
    <t>85,000</t>
  </si>
  <si>
    <t>3</t>
  </si>
  <si>
    <t>25</t>
  </si>
  <si>
    <t>423</t>
  </si>
  <si>
    <t>25,000</t>
  </si>
  <si>
    <t>35</t>
  </si>
  <si>
    <t>29</t>
  </si>
  <si>
    <t>316</t>
  </si>
  <si>
    <t>82</t>
  </si>
  <si>
    <t>839</t>
  </si>
  <si>
    <t>1,617</t>
  </si>
  <si>
    <t>9</t>
  </si>
  <si>
    <t>300</t>
  </si>
  <si>
    <t>698</t>
  </si>
  <si>
    <t>5</t>
  </si>
  <si>
    <t>100</t>
  </si>
  <si>
    <t>319</t>
  </si>
  <si>
    <t>4</t>
  </si>
  <si>
    <t>736</t>
  </si>
  <si>
    <t>2,342</t>
  </si>
  <si>
    <t>22</t>
  </si>
  <si>
    <t>135</t>
  </si>
  <si>
    <t>1,622</t>
  </si>
  <si>
    <t>437</t>
  </si>
  <si>
    <t>3,113</t>
  </si>
  <si>
    <t>32</t>
  </si>
  <si>
    <t>1,100,000</t>
  </si>
  <si>
    <t>460</t>
  </si>
  <si>
    <t>139</t>
  </si>
  <si>
    <t>13</t>
  </si>
  <si>
    <t>483</t>
  </si>
  <si>
    <t>26</t>
  </si>
  <si>
    <t>837</t>
  </si>
  <si>
    <t>276</t>
  </si>
  <si>
    <t>20</t>
  </si>
  <si>
    <t>500</t>
  </si>
  <si>
    <t>44</t>
  </si>
  <si>
    <t>WisDOT Winter Maintenance Engineer</t>
  </si>
  <si>
    <t>State Maintained Lane Miles</t>
  </si>
  <si>
    <r>
      <t xml:space="preserve">RESOURCES
</t>
    </r>
    <r>
      <rPr>
        <b/>
        <sz val="8"/>
        <color indexed="8"/>
        <rFont val="Verdana"/>
        <family val="2"/>
      </rPr>
      <t>Lane miles</t>
    </r>
    <r>
      <rPr>
        <sz val="8"/>
        <color indexed="8"/>
        <rFont val="Verdana"/>
        <family val="2"/>
      </rPr>
      <t xml:space="preserve"> noted as "maintained by state DOT employees"</t>
    </r>
  </si>
  <si>
    <r>
      <rPr>
        <b/>
        <u/>
        <sz val="8"/>
        <rFont val="Verdana"/>
        <family val="2"/>
      </rPr>
      <t>RESOURCES</t>
    </r>
    <r>
      <rPr>
        <b/>
        <sz val="8"/>
        <rFont val="Verdana"/>
        <family val="2"/>
      </rPr>
      <t xml:space="preserve">
Vehicles </t>
    </r>
    <r>
      <rPr>
        <sz val="8"/>
        <rFont val="Verdana"/>
        <family val="2"/>
      </rPr>
      <t>(state owned per 1,000 state-maintained lane miles)</t>
    </r>
  </si>
  <si>
    <r>
      <rPr>
        <b/>
        <u/>
        <sz val="8"/>
        <color indexed="8"/>
        <rFont val="Verdana"/>
        <family val="2"/>
      </rPr>
      <t xml:space="preserve">RESOURCES
</t>
    </r>
    <r>
      <rPr>
        <b/>
        <sz val="8"/>
        <color indexed="8"/>
        <rFont val="Verdana"/>
        <family val="2"/>
      </rPr>
      <t>State workers</t>
    </r>
    <r>
      <rPr>
        <sz val="8"/>
        <color indexed="8"/>
        <rFont val="Verdana"/>
        <family val="2"/>
      </rPr>
      <t xml:space="preserve"> (full plus part-time/seasonal) per 1,000 state-maintained lane miles</t>
    </r>
  </si>
  <si>
    <r>
      <rPr>
        <b/>
        <u/>
        <sz val="8"/>
        <color indexed="8"/>
        <rFont val="Verdana"/>
        <family val="2"/>
      </rPr>
      <t>MATERIALS</t>
    </r>
    <r>
      <rPr>
        <sz val="8"/>
        <color indexed="8"/>
        <rFont val="Verdana"/>
        <family val="2"/>
      </rPr>
      <t xml:space="preserve">
Applied per total lane mile</t>
    </r>
  </si>
  <si>
    <r>
      <rPr>
        <b/>
        <u/>
        <sz val="8"/>
        <color indexed="8"/>
        <rFont val="Verdana"/>
        <family val="2"/>
      </rPr>
      <t>COSTS</t>
    </r>
    <r>
      <rPr>
        <sz val="8"/>
        <color indexed="8"/>
        <rFont val="Verdana"/>
        <family val="2"/>
      </rPr>
      <t xml:space="preserve">
Per total lane mile</t>
    </r>
  </si>
  <si>
    <t>Map Title 1</t>
  </si>
  <si>
    <t>Map Title 2</t>
  </si>
  <si>
    <t>Custom Map Title 1</t>
  </si>
  <si>
    <t>DRY MATERIALS: Salt applied (tons)</t>
  </si>
  <si>
    <t>DRY MATERIALS: Total chemicals applied (tons)</t>
  </si>
  <si>
    <t>DRY MATERIALS: Abrasives (non-chemical) applied (tons)</t>
  </si>
  <si>
    <t>LIQUID MATERIALS: Total liquid applied (gallons)</t>
  </si>
  <si>
    <t>LIQUID MATERIALS: Salt brine applied (gallons)</t>
  </si>
  <si>
    <t>HUMAN RESOURCES: State workers (full-time)</t>
  </si>
  <si>
    <t>HUMAN RESOURCES: State workers (part-time and seasonal)</t>
  </si>
  <si>
    <t>VEHICLE RESOURCES: Plow trucks (owned and contracted units)</t>
  </si>
  <si>
    <t>VEHICLE RESOURCES: Road graders (owned and contracted units)</t>
  </si>
  <si>
    <t>FACILITY RESOURCES: Salt storage capacity (tons)</t>
  </si>
  <si>
    <t>FACILITY RESOURCES: Salt storage facilities (count)</t>
  </si>
  <si>
    <t>FACILITY RESOURCES: Liquid storage facilities (count)</t>
  </si>
  <si>
    <t>FACILITY RESOURCES: Liquid storage capacity (gallons)</t>
  </si>
  <si>
    <t>14,000</t>
  </si>
  <si>
    <t>315</t>
  </si>
  <si>
    <t>98</t>
  </si>
  <si>
    <t>80</t>
  </si>
  <si>
    <t>361,000</t>
  </si>
  <si>
    <t>37,650</t>
  </si>
  <si>
    <t>375</t>
  </si>
  <si>
    <t>30</t>
  </si>
  <si>
    <t>90</t>
  </si>
  <si>
    <t>31,600</t>
  </si>
  <si>
    <t>400,000</t>
  </si>
  <si>
    <t>23,000</t>
  </si>
  <si>
    <t>10,870</t>
  </si>
  <si>
    <t>1,196</t>
  </si>
  <si>
    <t>15</t>
  </si>
  <si>
    <t>97</t>
  </si>
  <si>
    <t>150,000</t>
  </si>
  <si>
    <t>89</t>
  </si>
  <si>
    <t>432,000</t>
  </si>
  <si>
    <t>13,472</t>
  </si>
  <si>
    <t>43,780</t>
  </si>
  <si>
    <t>1,574</t>
  </si>
  <si>
    <t>2,092</t>
  </si>
  <si>
    <t>91</t>
  </si>
  <si>
    <t>192</t>
  </si>
  <si>
    <t>485,750</t>
  </si>
  <si>
    <t>220</t>
  </si>
  <si>
    <t>440,000</t>
  </si>
  <si>
    <t>29,203</t>
  </si>
  <si>
    <t>24,122</t>
  </si>
  <si>
    <t>1,127</t>
  </si>
  <si>
    <t>477</t>
  </si>
  <si>
    <t>53</t>
  </si>
  <si>
    <t>109</t>
  </si>
  <si>
    <t>221,850</t>
  </si>
  <si>
    <t>2,850,000</t>
  </si>
  <si>
    <t>25,300</t>
  </si>
  <si>
    <t>39,300</t>
  </si>
  <si>
    <t>8,300</t>
  </si>
  <si>
    <t>975</t>
  </si>
  <si>
    <t>825,000</t>
  </si>
  <si>
    <t>21,000</t>
  </si>
  <si>
    <t>30,283</t>
  </si>
  <si>
    <t>376</t>
  </si>
  <si>
    <t>149</t>
  </si>
  <si>
    <t>30,546</t>
  </si>
  <si>
    <t>77,000</t>
  </si>
  <si>
    <t>3,000</t>
  </si>
  <si>
    <t>180</t>
  </si>
  <si>
    <t>265,000</t>
  </si>
  <si>
    <t>173</t>
  </si>
  <si>
    <t>2,800,000</t>
  </si>
  <si>
    <t>24,000</t>
  </si>
  <si>
    <t>131</t>
  </si>
  <si>
    <t>162,000</t>
  </si>
  <si>
    <t>130</t>
  </si>
  <si>
    <t>6,650,000</t>
  </si>
  <si>
    <t>13,706</t>
  </si>
  <si>
    <t>429</t>
  </si>
  <si>
    <t>50</t>
  </si>
  <si>
    <t>568,000</t>
  </si>
  <si>
    <t>9,366</t>
  </si>
  <si>
    <t>664</t>
  </si>
  <si>
    <t>107</t>
  </si>
  <si>
    <t>209,630</t>
  </si>
  <si>
    <t>232,000</t>
  </si>
  <si>
    <t>13,295</t>
  </si>
  <si>
    <t>700</t>
  </si>
  <si>
    <t>150</t>
  </si>
  <si>
    <t>66</t>
  </si>
  <si>
    <t>228,585</t>
  </si>
  <si>
    <t>858,810</t>
  </si>
  <si>
    <t>43,546</t>
  </si>
  <si>
    <t>17,049</t>
  </si>
  <si>
    <t>43,337</t>
  </si>
  <si>
    <t>2,668</t>
  </si>
  <si>
    <t>420</t>
  </si>
  <si>
    <t>233</t>
  </si>
  <si>
    <t>738,098</t>
  </si>
  <si>
    <t>206</t>
  </si>
  <si>
    <t>2,812,000</t>
  </si>
  <si>
    <t>19,090</t>
  </si>
  <si>
    <t>950</t>
  </si>
  <si>
    <t>63</t>
  </si>
  <si>
    <t>1,000</t>
  </si>
  <si>
    <t>101</t>
  </si>
  <si>
    <t>2,031,900</t>
  </si>
  <si>
    <t>96,000</t>
  </si>
  <si>
    <t>4,880</t>
  </si>
  <si>
    <t>702</t>
  </si>
  <si>
    <t>137</t>
  </si>
  <si>
    <t>24</t>
  </si>
  <si>
    <t>449</t>
  </si>
  <si>
    <t>836,000</t>
  </si>
  <si>
    <t>62</t>
  </si>
  <si>
    <t>901,000</t>
  </si>
  <si>
    <t>3,300</t>
  </si>
  <si>
    <t>35,000</t>
  </si>
  <si>
    <t>140,000</t>
  </si>
  <si>
    <t>90,514</t>
  </si>
  <si>
    <t>18,612</t>
  </si>
  <si>
    <t>331</t>
  </si>
  <si>
    <t>55</t>
  </si>
  <si>
    <t>90,000</t>
  </si>
  <si>
    <t>75</t>
  </si>
  <si>
    <t>550,000</t>
  </si>
  <si>
    <t>37,662</t>
  </si>
  <si>
    <t>1,600</t>
  </si>
  <si>
    <t>252,904</t>
  </si>
  <si>
    <t>95</t>
  </si>
  <si>
    <t>1,712,397</t>
  </si>
  <si>
    <t>6,522</t>
  </si>
  <si>
    <t>64</t>
  </si>
  <si>
    <t>128,000</t>
  </si>
  <si>
    <t>180,000</t>
  </si>
  <si>
    <t>18,600</t>
  </si>
  <si>
    <t>1,110</t>
  </si>
  <si>
    <t>166</t>
  </si>
  <si>
    <t>54,000</t>
  </si>
  <si>
    <t>127</t>
  </si>
  <si>
    <t>75,000</t>
  </si>
  <si>
    <t>34,535</t>
  </si>
  <si>
    <t>-</t>
  </si>
  <si>
    <t>(Title 2)</t>
  </si>
  <si>
    <t>13,000</t>
  </si>
  <si>
    <t>15,000</t>
  </si>
  <si>
    <t>95,000</t>
  </si>
  <si>
    <t>60,970</t>
  </si>
  <si>
    <t>20,000</t>
  </si>
  <si>
    <t>500,000</t>
  </si>
  <si>
    <t>730,701</t>
  </si>
  <si>
    <t>11,131</t>
  </si>
  <si>
    <t>225,145</t>
  </si>
  <si>
    <t>1,832</t>
  </si>
  <si>
    <t>618,717</t>
  </si>
  <si>
    <t>13,583,754</t>
  </si>
  <si>
    <t>233,300</t>
  </si>
  <si>
    <t>97,000</t>
  </si>
  <si>
    <t>1,481,400</t>
  </si>
  <si>
    <t>87,500</t>
  </si>
  <si>
    <t>2,600</t>
  </si>
  <si>
    <t>625,000</t>
  </si>
  <si>
    <t>461,000</t>
  </si>
  <si>
    <t>538,500</t>
  </si>
  <si>
    <t>1,540,000</t>
  </si>
  <si>
    <t>2,503,000</t>
  </si>
  <si>
    <t>122,639</t>
  </si>
  <si>
    <t>124,773</t>
  </si>
  <si>
    <t>19,839</t>
  </si>
  <si>
    <t>18,657,545</t>
  </si>
  <si>
    <t>18,700,143</t>
  </si>
  <si>
    <t>1,162</t>
  </si>
  <si>
    <t>26,665</t>
  </si>
  <si>
    <t>132,373</t>
  </si>
  <si>
    <t>650,000</t>
  </si>
  <si>
    <t>1,290,000</t>
  </si>
  <si>
    <t>173,888</t>
  </si>
  <si>
    <t>39,800</t>
  </si>
  <si>
    <t>2,158,829</t>
  </si>
  <si>
    <t>2,506,051</t>
  </si>
  <si>
    <t>120,000</t>
  </si>
  <si>
    <t>120,700</t>
  </si>
  <si>
    <t>74,000</t>
  </si>
  <si>
    <t>3,200,000</t>
  </si>
  <si>
    <t>3,900,000</t>
  </si>
  <si>
    <t>858,000</t>
  </si>
  <si>
    <t>10,800,000</t>
  </si>
  <si>
    <t>82,500</t>
  </si>
  <si>
    <t>12,000</t>
  </si>
  <si>
    <t>10,000</t>
  </si>
  <si>
    <t>12,560</t>
  </si>
  <si>
    <t>4,000</t>
  </si>
  <si>
    <t>1,162,453</t>
  </si>
  <si>
    <t>1,188,171</t>
  </si>
  <si>
    <t>160,652</t>
  </si>
  <si>
    <t>4,850,346</t>
  </si>
  <si>
    <t>4,982,861</t>
  </si>
  <si>
    <t>253,575</t>
  </si>
  <si>
    <t>253,775</t>
  </si>
  <si>
    <t>381,425</t>
  </si>
  <si>
    <t>681,000</t>
  </si>
  <si>
    <t>781,000</t>
  </si>
  <si>
    <t>388,797</t>
  </si>
  <si>
    <t>388,917</t>
  </si>
  <si>
    <t>31,221</t>
  </si>
  <si>
    <t>3,300,471</t>
  </si>
  <si>
    <t>3,567,774</t>
  </si>
  <si>
    <t>(Do not display a second parameter)</t>
  </si>
  <si>
    <t>Enter state data in the right column of the table below to populate the map at left.</t>
  </si>
  <si>
    <t>VEHICLE RESOURCES: Blowers (owned and contracted units)</t>
  </si>
  <si>
    <t>Steve Spoor</t>
  </si>
  <si>
    <t>Maintenance Services Manager</t>
  </si>
  <si>
    <t>steve.spoor@itd.idaho.gov</t>
  </si>
  <si>
    <t>208-334-8413</t>
  </si>
  <si>
    <t>Anti-Skid/Salt Added</t>
  </si>
  <si>
    <t>Salt Brine is 100% produced in house.  MgCl is 100% supplied by vendors</t>
  </si>
  <si>
    <t>Joe Snustad</t>
  </si>
  <si>
    <t>Transportation Engineer II</t>
  </si>
  <si>
    <t>jsnustad@nd.gov</t>
  </si>
  <si>
    <t>701-328-4589</t>
  </si>
  <si>
    <t>Geo-Melt</t>
  </si>
  <si>
    <t>Salt Brine solution = 80% Salt Brine &amp; 20% Geo-Melt</t>
  </si>
  <si>
    <t>$78.37 is a 3-yr average for January, and is averaged across all 8 districts.</t>
  </si>
  <si>
    <r>
      <rPr>
        <b/>
        <sz val="8"/>
        <color theme="4"/>
        <rFont val="Verdana"/>
        <family val="2"/>
      </rPr>
      <t>2015-2016</t>
    </r>
    <r>
      <rPr>
        <b/>
        <sz val="8"/>
        <rFont val="Verdana"/>
        <family val="2"/>
      </rPr>
      <t xml:space="preserve"> WINTER SEASON</t>
    </r>
  </si>
  <si>
    <r>
      <rPr>
        <b/>
        <sz val="8"/>
        <color theme="4"/>
        <rFont val="Verdana"/>
        <family val="2"/>
      </rPr>
      <t>2014-2015</t>
    </r>
    <r>
      <rPr>
        <b/>
        <sz val="8"/>
        <rFont val="Verdana"/>
        <family val="2"/>
      </rPr>
      <t xml:space="preserve"> WINTER SEASON</t>
    </r>
  </si>
  <si>
    <r>
      <rPr>
        <b/>
        <sz val="8"/>
        <color theme="4"/>
        <rFont val="Verdana"/>
        <family val="2"/>
      </rPr>
      <t xml:space="preserve">2015-2016
</t>
    </r>
    <r>
      <rPr>
        <b/>
        <sz val="8"/>
        <rFont val="Verdana"/>
        <family val="2"/>
      </rPr>
      <t>WINTER SEASON</t>
    </r>
  </si>
  <si>
    <r>
      <rPr>
        <b/>
        <sz val="8"/>
        <color theme="4"/>
        <rFont val="Verdana"/>
        <family val="2"/>
      </rPr>
      <t xml:space="preserve">2014-2015
</t>
    </r>
    <r>
      <rPr>
        <b/>
        <sz val="8"/>
        <rFont val="Verdana"/>
        <family val="2"/>
      </rPr>
      <t>WINTER SEASON</t>
    </r>
  </si>
  <si>
    <t>3. Additional Calculated Statistics - By Year</t>
  </si>
  <si>
    <r>
      <t xml:space="preserve">WINTER MAINTENANCE RESOURCES
</t>
    </r>
    <r>
      <rPr>
        <sz val="8"/>
        <rFont val="Verdana"/>
        <family val="2"/>
      </rPr>
      <t>(July 2015 - June 2016)</t>
    </r>
  </si>
  <si>
    <r>
      <t xml:space="preserve">MAINTENANCE MATERIALS USED LAST WINTER
</t>
    </r>
    <r>
      <rPr>
        <sz val="8"/>
        <rFont val="Verdana"/>
        <family val="2"/>
      </rPr>
      <t>(July 2015 - June 2016) (If unknown, please estimate based on purchase amounts or contract costs if possible.)</t>
    </r>
  </si>
  <si>
    <r>
      <t xml:space="preserve">Costs </t>
    </r>
    <r>
      <rPr>
        <b/>
        <i/>
        <sz val="8"/>
        <rFont val="Verdana"/>
        <family val="2"/>
      </rPr>
      <t xml:space="preserve">last </t>
    </r>
    <r>
      <rPr>
        <b/>
        <sz val="8"/>
        <rFont val="Verdana"/>
        <family val="2"/>
      </rPr>
      <t>winter (July 2015 - June 2016)
(Direct or contracted)</t>
    </r>
  </si>
  <si>
    <r>
      <t xml:space="preserve">Salt prices for the </t>
    </r>
    <r>
      <rPr>
        <b/>
        <i/>
        <sz val="8"/>
        <rFont val="Verdana"/>
        <family val="2"/>
      </rPr>
      <t xml:space="preserve">upcoming </t>
    </r>
    <r>
      <rPr>
        <b/>
        <sz val="8"/>
        <rFont val="Verdana"/>
        <family val="2"/>
      </rPr>
      <t>winter
(July 2016 - June 2017)</t>
    </r>
  </si>
  <si>
    <t>Average statewide salt cost on or around January 1, 2016</t>
  </si>
  <si>
    <t>Winter Operations Manager</t>
  </si>
  <si>
    <t>mark.trennepohl@azdot.gov</t>
  </si>
  <si>
    <t>Colorado has 169 tank farm sites with a total of 490 tanks.  The capacity stated is the sum of total gallons for all 490 tanks.</t>
  </si>
  <si>
    <t>District Engineer</t>
  </si>
  <si>
    <t>Timothy A. Armbrecht</t>
  </si>
  <si>
    <t>Engineer of Maintenance Operations</t>
  </si>
  <si>
    <t>tim.armbrecht@illinois.gov</t>
  </si>
  <si>
    <t>217-782-8418</t>
  </si>
  <si>
    <t>515-290-2713</t>
  </si>
  <si>
    <t xml:space="preserve">Total snow and ice annual expenditures includes $800k that we pay to local governments for winter snow and ice removal. </t>
  </si>
  <si>
    <t>We make our own NaCl brine.  We buy our MgCl Brine</t>
  </si>
  <si>
    <t>Labor does include vacation and sick leave.</t>
  </si>
  <si>
    <t>Michael Williams</t>
  </si>
  <si>
    <t>Snow &amp; Ice Program Coordinator</t>
  </si>
  <si>
    <t>502-782-5616</t>
  </si>
  <si>
    <t>Kentucky utilizes 430 contract trucks for winter maintenance, primarily utilized on interstate mileage.  With salt storage, we have an additional (not included in number above) storage facility below ground in a limestone quarry with a 150,000 ton capacity.</t>
  </si>
  <si>
    <t>Pre-Mix,  Salt and CaCl at a 4:1 Ratio</t>
  </si>
  <si>
    <t xml:space="preserve">It is state policy to pre-wet all solid material.  </t>
  </si>
  <si>
    <t>Melissa Howe</t>
  </si>
  <si>
    <t>Region Support Engineer</t>
  </si>
  <si>
    <t>howem@michigan.gov</t>
  </si>
  <si>
    <t>517-599-8135</t>
  </si>
  <si>
    <t>CMA tonnage not known at this time</t>
  </si>
  <si>
    <t>avg early fill is $54.16. Avg seasonal fill is $53.72 (as of 8-30-16).</t>
  </si>
  <si>
    <t>tim.chojnacki@modot.mo.gov</t>
  </si>
  <si>
    <t>Tony F. Strainer</t>
  </si>
  <si>
    <t>Maintenance Review Supervisor</t>
  </si>
  <si>
    <t>tstrainer@mt.gov</t>
  </si>
  <si>
    <t>406-444-7604</t>
  </si>
  <si>
    <t>Assistant Operation &amp; Maintenance Division Manager</t>
  </si>
  <si>
    <t>603-419-9017</t>
  </si>
  <si>
    <t>Do not have center line mile data available.  We do not track the numbers of resources utilized by municipal contractors for our S&amp;I contracts.  We have right wings on all trucks; roughly 40% have left wings also (double wing configuration)</t>
  </si>
  <si>
    <t>100% salt brine is produced in-house.  All other liquid chemicals are purchased from vendors.</t>
  </si>
  <si>
    <t>costs above are the budgeted values for the season, not actual.</t>
  </si>
  <si>
    <t xml:space="preserve">The only time we use corrosioninhibited deicers is when we mix non-inhibited materials with inhibited materials we purchase.  </t>
  </si>
  <si>
    <t xml:space="preserve">Difficult to calculate seasonal winter operators....ODOT owns two salt sheds and uses one of Cal Trans sheds.  </t>
  </si>
  <si>
    <t>ODOT uses a liquid corrosion inhibited mag chloride for pre-wetting.  When solid salt is pre-wet, which it isn't always, the solid product does get some corrosion inhibitor benefit.</t>
  </si>
  <si>
    <t>expenditures include $283,431 in S&amp;S (expenditures that don't fall into labor, equipment, materials).</t>
  </si>
  <si>
    <t xml:space="preserve">Winter Services Manager </t>
  </si>
  <si>
    <t xml:space="preserve">wildavenpo@pa.gov </t>
  </si>
  <si>
    <t>Danny Varilek</t>
  </si>
  <si>
    <t>daniel.varilek@state.sd.us</t>
  </si>
  <si>
    <t>605-773-3571</t>
  </si>
  <si>
    <t>Brandon Klenk</t>
  </si>
  <si>
    <t>Methods Engineer</t>
  </si>
  <si>
    <t>bklenk@utah.gov</t>
  </si>
  <si>
    <t>801-965-4094</t>
  </si>
  <si>
    <t>This is salt that is only used to make brine for a shed that uses only brine</t>
  </si>
  <si>
    <t>Todd Law</t>
  </si>
  <si>
    <t>todd.law@vermont.gov</t>
  </si>
  <si>
    <t>802-839-0274</t>
  </si>
  <si>
    <t>Liquid De-Icer inlcudes MgCl and Organic Enhancer</t>
  </si>
  <si>
    <t>With the Liquid De-Icer (MgCl and enhancer) a corrosion inhibitor is included in the solution.</t>
  </si>
  <si>
    <t>Sand/salt mix, 10:1, 5:1 or 1:1</t>
  </si>
  <si>
    <t>Operations Section Head - Maintenance</t>
  </si>
  <si>
    <t>Statewide salt contract pricing varies between $55.82 and $85.63 per ton delivered.</t>
  </si>
  <si>
    <t>Mike Sproul</t>
  </si>
  <si>
    <t xml:space="preserve">A lot of the brines are blended. We keep track of them separately. </t>
  </si>
  <si>
    <t>6. For Reference: Winter Weather and Severity, 2000 to 2010</t>
  </si>
  <si>
    <t>This sheet presents increases or decreases across a two-year span. It only shows a value where data from both years in comparison are available.</t>
  </si>
  <si>
    <t>5. Calculated Changes in Values - Two-Year</t>
  </si>
  <si>
    <t>Change 2014-15 to 2015-16</t>
  </si>
  <si>
    <t>Chris Hilyer</t>
  </si>
  <si>
    <t>Assistant State Maintenance Engineer, TSM&amp;O</t>
  </si>
  <si>
    <t>hilyerc@dot.state.al.us</t>
  </si>
  <si>
    <t>334-242-6883</t>
  </si>
  <si>
    <t>Todd Hanley</t>
  </si>
  <si>
    <t>Heavy Equipment Training Coordinator</t>
  </si>
  <si>
    <t>todd.hanley@alaska.gov</t>
  </si>
  <si>
    <t>907-269-5613</t>
  </si>
  <si>
    <t xml:space="preserve">Unfortunately, the unanswered questions were not readily available from the various superintendents.  Rather than put inaccurate information, I left them blank.  </t>
  </si>
  <si>
    <t>Durval Avila</t>
  </si>
  <si>
    <t>Winter Operations Chief</t>
  </si>
  <si>
    <t>durval.avila@dot.ca.gov</t>
  </si>
  <si>
    <t>916-832-7020</t>
  </si>
  <si>
    <t>depends where its delivered</t>
  </si>
  <si>
    <t>michael.williams@ky.gov</t>
  </si>
  <si>
    <t>paul.brown@state.ma.us</t>
  </si>
  <si>
    <t>Maintenance Research Engineer</t>
  </si>
  <si>
    <t>Was not able to obtain state-owned assets and liquid storage data</t>
  </si>
  <si>
    <t>Prices staying the same</t>
  </si>
  <si>
    <t>scott.lucas@dot.ohio.gov</t>
  </si>
  <si>
    <t>Ken Hampton</t>
  </si>
  <si>
    <t>Transportation Manager 1</t>
  </si>
  <si>
    <t>ken.hampton@tn.gov</t>
  </si>
  <si>
    <t>615-741-3458</t>
  </si>
  <si>
    <t>Dennis Markwardt</t>
  </si>
  <si>
    <t>Maintenance Field Support Section Director</t>
  </si>
  <si>
    <t>dennis.markwardt@txdot.gov</t>
  </si>
  <si>
    <t>512-416-3093</t>
  </si>
  <si>
    <t>Could not find amount of abrasives, although used extensively.</t>
  </si>
  <si>
    <t>Last year maintenance costs for winter weather was $6,161,628.  That is total cost.  Very difficult to give a breakout of the cost.</t>
  </si>
  <si>
    <t>Allen Williams</t>
  </si>
  <si>
    <t>Salem District Maintenance Engineer</t>
  </si>
  <si>
    <t>allen.williams@vdot.virginia.gov</t>
  </si>
  <si>
    <t>540-387-5346</t>
  </si>
  <si>
    <t xml:space="preserve">Across the state salt prices remained fairly consistent.  Bid by county and averaged across the state, they didn't change much. </t>
  </si>
  <si>
    <t>2. Collected Data by Year</t>
  </si>
  <si>
    <r>
      <t xml:space="preserve">This sheet includes additional derived statistics from each year's data set. </t>
    </r>
    <r>
      <rPr>
        <i/>
        <sz val="8"/>
        <color theme="4"/>
        <rFont val="Verdana"/>
        <family val="2"/>
      </rPr>
      <t>The most recent it year at the top; scroll down for past years.</t>
    </r>
  </si>
  <si>
    <r>
      <t xml:space="preserve">This sheet compiles all data as collected from this year's survey as well as all previous-year surveys. </t>
    </r>
    <r>
      <rPr>
        <i/>
        <sz val="8"/>
        <color theme="4"/>
        <rFont val="Verdana"/>
        <family val="2"/>
      </rPr>
      <t>The most recent it year at the top; scroll down for past years.</t>
    </r>
  </si>
  <si>
    <t>COST: Total labor cost ($)</t>
  </si>
  <si>
    <t>COST: Total equipment cost ($)</t>
  </si>
  <si>
    <t>COST: Total materials cost ($)</t>
  </si>
  <si>
    <t>COSTS: Snow and ice total expenditure ($)</t>
  </si>
  <si>
    <r>
      <t xml:space="preserve">Note that data copied from other tabs should be pasted </t>
    </r>
    <r>
      <rPr>
        <i/>
        <sz val="10"/>
        <color theme="1"/>
        <rFont val="Calibri"/>
        <family val="2"/>
        <scheme val="minor"/>
      </rPr>
      <t>as cell values</t>
    </r>
    <r>
      <rPr>
        <sz val="10"/>
        <color theme="1"/>
        <rFont val="Calibri"/>
        <family val="2"/>
        <scheme val="minor"/>
      </rPr>
      <t xml:space="preserve"> (rather than as formulas) into this table. </t>
    </r>
  </si>
  <si>
    <t>29,273</t>
  </si>
  <si>
    <t>350</t>
  </si>
  <si>
    <t>43</t>
  </si>
  <si>
    <t>12,174</t>
  </si>
  <si>
    <t>2,326</t>
  </si>
  <si>
    <t>22,276</t>
  </si>
  <si>
    <t>$207</t>
  </si>
  <si>
    <t>195</t>
  </si>
  <si>
    <t>279</t>
  </si>
  <si>
    <t>86</t>
  </si>
  <si>
    <t>8,815</t>
  </si>
  <si>
    <t>127,000</t>
  </si>
  <si>
    <t>$150</t>
  </si>
  <si>
    <t>447</t>
  </si>
  <si>
    <t>197</t>
  </si>
  <si>
    <t>17</t>
  </si>
  <si>
    <t>82,000</t>
  </si>
  <si>
    <t>194,000</t>
  </si>
  <si>
    <t>$2,500,000</t>
  </si>
  <si>
    <t>$2,800,000</t>
  </si>
  <si>
    <t>$7,800,000</t>
  </si>
  <si>
    <t>$125</t>
  </si>
  <si>
    <t>$1,900,000</t>
  </si>
  <si>
    <t>$2,300,000</t>
  </si>
  <si>
    <t>$1,600,000</t>
  </si>
  <si>
    <t>$5,800,000</t>
  </si>
  <si>
    <t>$6,666,845</t>
  </si>
  <si>
    <t>$14,951,604</t>
  </si>
  <si>
    <t>$130</t>
  </si>
  <si>
    <t>50,679</t>
  </si>
  <si>
    <t>1,945</t>
  </si>
  <si>
    <t>600</t>
  </si>
  <si>
    <t>1,025</t>
  </si>
  <si>
    <t>193</t>
  </si>
  <si>
    <t>77</t>
  </si>
  <si>
    <t>19,650</t>
  </si>
  <si>
    <t>39,168</t>
  </si>
  <si>
    <t>105,002</t>
  </si>
  <si>
    <t>900,816</t>
  </si>
  <si>
    <t>$20,009,840</t>
  </si>
  <si>
    <t>$4,260,665</t>
  </si>
  <si>
    <t>$5,232,636</t>
  </si>
  <si>
    <t>$29,749,902</t>
  </si>
  <si>
    <t>49,645</t>
  </si>
  <si>
    <t>955</t>
  </si>
  <si>
    <t>551</t>
  </si>
  <si>
    <t>30,000</t>
  </si>
  <si>
    <t>45,000</t>
  </si>
  <si>
    <t>6,793</t>
  </si>
  <si>
    <t>36,073</t>
  </si>
  <si>
    <t>483,181</t>
  </si>
  <si>
    <t>521,208</t>
  </si>
  <si>
    <t>$9,502,682</t>
  </si>
  <si>
    <t>$2,050,431</t>
  </si>
  <si>
    <t>$1,838,391</t>
  </si>
  <si>
    <t>$13,606,773</t>
  </si>
  <si>
    <t>$120</t>
  </si>
  <si>
    <t>1,865</t>
  </si>
  <si>
    <t>140</t>
  </si>
  <si>
    <t>878</t>
  </si>
  <si>
    <t>36</t>
  </si>
  <si>
    <t>224,900</t>
  </si>
  <si>
    <t>167</t>
  </si>
  <si>
    <t>7,338,142</t>
  </si>
  <si>
    <t>219,760</t>
  </si>
  <si>
    <t>224,184</t>
  </si>
  <si>
    <t>934</t>
  </si>
  <si>
    <t>861,417</t>
  </si>
  <si>
    <t>13,465,246</t>
  </si>
  <si>
    <t>$20,907,383</t>
  </si>
  <si>
    <t>$15,584,310</t>
  </si>
  <si>
    <t>$24,660,992</t>
  </si>
  <si>
    <t>$62,458,530</t>
  </si>
  <si>
    <t>$90</t>
  </si>
  <si>
    <t>894</t>
  </si>
  <si>
    <t>212,200</t>
  </si>
  <si>
    <t>7,253,642</t>
  </si>
  <si>
    <t>$19,378,346</t>
  </si>
  <si>
    <t>$14,465,839</t>
  </si>
  <si>
    <t>$24,050,360</t>
  </si>
  <si>
    <t>$59,301,143</t>
  </si>
  <si>
    <t>1,388</t>
  </si>
  <si>
    <t>871</t>
  </si>
  <si>
    <t>99</t>
  </si>
  <si>
    <t>595,000</t>
  </si>
  <si>
    <t>111,650</t>
  </si>
  <si>
    <t>260,300</t>
  </si>
  <si>
    <t>909,300</t>
  </si>
  <si>
    <t>$13,258,543</t>
  </si>
  <si>
    <t>$2,623,582</t>
  </si>
  <si>
    <t>$15,227,557</t>
  </si>
  <si>
    <t>$32,204,000</t>
  </si>
  <si>
    <t>$75</t>
  </si>
  <si>
    <t>$25,720,000</t>
  </si>
  <si>
    <t>$17,910,000</t>
  </si>
  <si>
    <t>$49,734,000</t>
  </si>
  <si>
    <t>$72</t>
  </si>
  <si>
    <t>285</t>
  </si>
  <si>
    <t>347</t>
  </si>
  <si>
    <t>11</t>
  </si>
  <si>
    <t>19</t>
  </si>
  <si>
    <t>46,700</t>
  </si>
  <si>
    <t>275,700</t>
  </si>
  <si>
    <t>31,112</t>
  </si>
  <si>
    <t>364,000</t>
  </si>
  <si>
    <t>$2,817,063</t>
  </si>
  <si>
    <t>$1,489,794</t>
  </si>
  <si>
    <t>$1,994,702</t>
  </si>
  <si>
    <t>$7,963,910</t>
  </si>
  <si>
    <t>$63</t>
  </si>
  <si>
    <t>383</t>
  </si>
  <si>
    <t>280,000</t>
  </si>
  <si>
    <t>$2,372,000</t>
  </si>
  <si>
    <t>$732,000</t>
  </si>
  <si>
    <t>$5,232,000</t>
  </si>
  <si>
    <t>$13,892,000</t>
  </si>
  <si>
    <t>$59</t>
  </si>
  <si>
    <t>12,284</t>
  </si>
  <si>
    <t>570</t>
  </si>
  <si>
    <t>402</t>
  </si>
  <si>
    <t>38</t>
  </si>
  <si>
    <t>120</t>
  </si>
  <si>
    <t>39,044</t>
  </si>
  <si>
    <t>2,633</t>
  </si>
  <si>
    <t>4,007,930</t>
  </si>
  <si>
    <t>4,013,811</t>
  </si>
  <si>
    <t>$60</t>
  </si>
  <si>
    <t>43,094</t>
  </si>
  <si>
    <t>1,627</t>
  </si>
  <si>
    <t>2,113</t>
  </si>
  <si>
    <t>1,846</t>
  </si>
  <si>
    <t>93</t>
  </si>
  <si>
    <t>188</t>
  </si>
  <si>
    <t>479,658</t>
  </si>
  <si>
    <t>245</t>
  </si>
  <si>
    <t>317,000</t>
  </si>
  <si>
    <t>345,060</t>
  </si>
  <si>
    <t>1,493</t>
  </si>
  <si>
    <t>1,150,000</t>
  </si>
  <si>
    <t>1,797,024</t>
  </si>
  <si>
    <t>$26,316,078</t>
  </si>
  <si>
    <t>$26,741,809</t>
  </si>
  <si>
    <t>$19,241,744</t>
  </si>
  <si>
    <t>$72,299,631</t>
  </si>
  <si>
    <t>$65</t>
  </si>
  <si>
    <t>$26,800,000</t>
  </si>
  <si>
    <t>$19,300,000</t>
  </si>
  <si>
    <t>$25,600,000</t>
  </si>
  <si>
    <t>$71,700,000</t>
  </si>
  <si>
    <t>$67</t>
  </si>
  <si>
    <t>1,200</t>
  </si>
  <si>
    <t>145</t>
  </si>
  <si>
    <t>1,100</t>
  </si>
  <si>
    <t>382,000</t>
  </si>
  <si>
    <t>1,400,000</t>
  </si>
  <si>
    <t>278,300</t>
  </si>
  <si>
    <t>5,070,000</t>
  </si>
  <si>
    <t>5,196,160</t>
  </si>
  <si>
    <t>$40,300,000</t>
  </si>
  <si>
    <t>$85</t>
  </si>
  <si>
    <t>1,047</t>
  </si>
  <si>
    <t>501</t>
  </si>
  <si>
    <t>121</t>
  </si>
  <si>
    <t>221,800</t>
  </si>
  <si>
    <t>295,000</t>
  </si>
  <si>
    <t>147,981</t>
  </si>
  <si>
    <t>149,601</t>
  </si>
  <si>
    <t>17,669</t>
  </si>
  <si>
    <t>20,189,526</t>
  </si>
  <si>
    <t>20,227,704</t>
  </si>
  <si>
    <t>$13,920,000</t>
  </si>
  <si>
    <t>$5,500,000</t>
  </si>
  <si>
    <t>$11,400,000</t>
  </si>
  <si>
    <t>$31,620,000</t>
  </si>
  <si>
    <t>$9,726,367</t>
  </si>
  <si>
    <t>$5,962,393</t>
  </si>
  <si>
    <t>$9,531,536</t>
  </si>
  <si>
    <t>$25,220,296</t>
  </si>
  <si>
    <t>10</t>
  </si>
  <si>
    <t>591</t>
  </si>
  <si>
    <t>113</t>
  </si>
  <si>
    <t>160</t>
  </si>
  <si>
    <t>200,000</t>
  </si>
  <si>
    <t>1,300,000</t>
  </si>
  <si>
    <t>79,000</t>
  </si>
  <si>
    <t>28,000</t>
  </si>
  <si>
    <t>3,550,000</t>
  </si>
  <si>
    <t>3,574,000</t>
  </si>
  <si>
    <t>$5,356,000</t>
  </si>
  <si>
    <t>$4,299,000</t>
  </si>
  <si>
    <t>$3,983,000</t>
  </si>
  <si>
    <t>$13,651,000</t>
  </si>
  <si>
    <t>$50</t>
  </si>
  <si>
    <t>1,300</t>
  </si>
  <si>
    <t>114</t>
  </si>
  <si>
    <t>326</t>
  </si>
  <si>
    <t>125</t>
  </si>
  <si>
    <t>2,000,000</t>
  </si>
  <si>
    <t>4,000,000</t>
  </si>
  <si>
    <t>4,030,000</t>
  </si>
  <si>
    <t>$6,700,000</t>
  </si>
  <si>
    <t>$5,300,000</t>
  </si>
  <si>
    <t>$4,200,000</t>
  </si>
  <si>
    <t>$16,000,000</t>
  </si>
  <si>
    <t>63,000</t>
  </si>
  <si>
    <t>2,025</t>
  </si>
  <si>
    <t>1,410</t>
  </si>
  <si>
    <t>47</t>
  </si>
  <si>
    <t>315,000</t>
  </si>
  <si>
    <t>124</t>
  </si>
  <si>
    <t>252,750</t>
  </si>
  <si>
    <t>913,200</t>
  </si>
  <si>
    <t>1,817,700</t>
  </si>
  <si>
    <t>$14,691,000</t>
  </si>
  <si>
    <t>$21,896,900</t>
  </si>
  <si>
    <t>$18,540,000</t>
  </si>
  <si>
    <t>$55,127,900</t>
  </si>
  <si>
    <t>48</t>
  </si>
  <si>
    <t>3,500</t>
  </si>
  <si>
    <t>59,600</t>
  </si>
  <si>
    <t>$1,898,464</t>
  </si>
  <si>
    <t>$731,758</t>
  </si>
  <si>
    <t>$263,757</t>
  </si>
  <si>
    <t>$2,893,979</t>
  </si>
  <si>
    <t>$202</t>
  </si>
  <si>
    <t>95,740</t>
  </si>
  <si>
    <t>95,746</t>
  </si>
  <si>
    <t>12,102</t>
  </si>
  <si>
    <t>468,809</t>
  </si>
  <si>
    <t>871,402</t>
  </si>
  <si>
    <t>$8,168,087</t>
  </si>
  <si>
    <t>$8,624,530</t>
  </si>
  <si>
    <t>$8,083,183</t>
  </si>
  <si>
    <t>$29,637,077</t>
  </si>
  <si>
    <t>$9,230,000</t>
  </si>
  <si>
    <t>$11,137,000</t>
  </si>
  <si>
    <t>$9,404,000</t>
  </si>
  <si>
    <t>$31,465,000</t>
  </si>
  <si>
    <t>16,000</t>
  </si>
  <si>
    <t>3,725</t>
  </si>
  <si>
    <t>16</t>
  </si>
  <si>
    <t>350,000</t>
  </si>
  <si>
    <t>368,500</t>
  </si>
  <si>
    <t>5,000</t>
  </si>
  <si>
    <t>$9,500,000</t>
  </si>
  <si>
    <t>$48,250,000</t>
  </si>
  <si>
    <t>$26,300,000</t>
  </si>
  <si>
    <t>$84,000,000</t>
  </si>
  <si>
    <t>$70</t>
  </si>
  <si>
    <t>725</t>
  </si>
  <si>
    <t>3,750</t>
  </si>
  <si>
    <t>40</t>
  </si>
  <si>
    <t>375,000</t>
  </si>
  <si>
    <t>613,747</t>
  </si>
  <si>
    <t>1,982,413</t>
  </si>
  <si>
    <t>$16,538,198</t>
  </si>
  <si>
    <t>$98,830,053</t>
  </si>
  <si>
    <t>$161,108,115</t>
  </si>
  <si>
    <t>$73</t>
  </si>
  <si>
    <t>32,043</t>
  </si>
  <si>
    <t>361</t>
  </si>
  <si>
    <t>142</t>
  </si>
  <si>
    <t>321</t>
  </si>
  <si>
    <t>457,695</t>
  </si>
  <si>
    <t>57,163</t>
  </si>
  <si>
    <t>1,178,965</t>
  </si>
  <si>
    <t>1,532,408</t>
  </si>
  <si>
    <t>$93,000,000</t>
  </si>
  <si>
    <t>$61</t>
  </si>
  <si>
    <t>476,642</t>
  </si>
  <si>
    <t>90,600</t>
  </si>
  <si>
    <t>1,918,000</t>
  </si>
  <si>
    <t>2,493,000</t>
  </si>
  <si>
    <t>$110,000,000</t>
  </si>
  <si>
    <t>$66</t>
  </si>
  <si>
    <t>30,632</t>
  </si>
  <si>
    <t>157,812</t>
  </si>
  <si>
    <t>32,032</t>
  </si>
  <si>
    <t>2,219,917</t>
  </si>
  <si>
    <t>2,369,662</t>
  </si>
  <si>
    <t>$29,190,000</t>
  </si>
  <si>
    <t>$40,488,000</t>
  </si>
  <si>
    <t>$24,482,000</t>
  </si>
  <si>
    <t>$94,160,000</t>
  </si>
  <si>
    <t>$76</t>
  </si>
  <si>
    <t>1,514</t>
  </si>
  <si>
    <t>327</t>
  </si>
  <si>
    <t>$27,253,340</t>
  </si>
  <si>
    <t>$36,923,880</t>
  </si>
  <si>
    <t>$23,736,780</t>
  </si>
  <si>
    <t>$87,914,000</t>
  </si>
  <si>
    <t>$74</t>
  </si>
  <si>
    <t>2,700</t>
  </si>
  <si>
    <t>1,563</t>
  </si>
  <si>
    <t>69,900</t>
  </si>
  <si>
    <t>70,200</t>
  </si>
  <si>
    <t>60,400</t>
  </si>
  <si>
    <t>1,467,000</t>
  </si>
  <si>
    <t>1,876,400</t>
  </si>
  <si>
    <t>$10,100,000</t>
  </si>
  <si>
    <t>$5,200,000</t>
  </si>
  <si>
    <t>$9,600,000</t>
  </si>
  <si>
    <t>$25,000,000</t>
  </si>
  <si>
    <t>$21,800,000</t>
  </si>
  <si>
    <t>$12,300,000</t>
  </si>
  <si>
    <t>$15,900,000</t>
  </si>
  <si>
    <t>$50,000,000</t>
  </si>
  <si>
    <t>$80</t>
  </si>
  <si>
    <t>563</t>
  </si>
  <si>
    <t>60</t>
  </si>
  <si>
    <t>3,350</t>
  </si>
  <si>
    <t>175</t>
  </si>
  <si>
    <t>1,750,000</t>
  </si>
  <si>
    <t>3,824</t>
  </si>
  <si>
    <t>261,878</t>
  </si>
  <si>
    <t>6,638,314</t>
  </si>
  <si>
    <t>9,238,314</t>
  </si>
  <si>
    <t>$6,785,325</t>
  </si>
  <si>
    <t>$4,456,872</t>
  </si>
  <si>
    <t>$8,976,913</t>
  </si>
  <si>
    <t>$20,763,256</t>
  </si>
  <si>
    <t>$81</t>
  </si>
  <si>
    <t>562</t>
  </si>
  <si>
    <t>565</t>
  </si>
  <si>
    <t>68</t>
  </si>
  <si>
    <t>3,216</t>
  </si>
  <si>
    <t>214,443</t>
  </si>
  <si>
    <t>5,333,929</t>
  </si>
  <si>
    <t>7,511,217</t>
  </si>
  <si>
    <t>$6,675,388</t>
  </si>
  <si>
    <t>$4,318,351</t>
  </si>
  <si>
    <t>$8,759,423</t>
  </si>
  <si>
    <t>$19,853,164</t>
  </si>
  <si>
    <t>$83</t>
  </si>
  <si>
    <t>23,168</t>
  </si>
  <si>
    <t>707</t>
  </si>
  <si>
    <t>133</t>
  </si>
  <si>
    <t>128</t>
  </si>
  <si>
    <t>170,000</t>
  </si>
  <si>
    <t>138</t>
  </si>
  <si>
    <t>$4,556,686</t>
  </si>
  <si>
    <t>$10,495,981</t>
  </si>
  <si>
    <t>$4,769,149</t>
  </si>
  <si>
    <t>$31,727,369</t>
  </si>
  <si>
    <t>111,000</t>
  </si>
  <si>
    <t>120,022</t>
  </si>
  <si>
    <t>2,397,000</t>
  </si>
  <si>
    <t>$3,400,000</t>
  </si>
  <si>
    <t>$7,900,000</t>
  </si>
  <si>
    <t>$11,000,000</t>
  </si>
  <si>
    <t>$22,300,000</t>
  </si>
  <si>
    <t>$52</t>
  </si>
  <si>
    <t>859</t>
  </si>
  <si>
    <t>59,111</t>
  </si>
  <si>
    <t>263,246</t>
  </si>
  <si>
    <t>290,563</t>
  </si>
  <si>
    <t>$913,484</t>
  </si>
  <si>
    <t>$2,351,597</t>
  </si>
  <si>
    <t>$1,809,527</t>
  </si>
  <si>
    <t>$5,074,608</t>
  </si>
  <si>
    <t>$51</t>
  </si>
  <si>
    <t>9,336</t>
  </si>
  <si>
    <t>124,561</t>
  </si>
  <si>
    <t>11,926</t>
  </si>
  <si>
    <t>209,098</t>
  </si>
  <si>
    <t>$10,229,575</t>
  </si>
  <si>
    <t>$3,758,664</t>
  </si>
  <si>
    <t>$7,405,220</t>
  </si>
  <si>
    <t>$36,396,279</t>
  </si>
  <si>
    <t>201,293</t>
  </si>
  <si>
    <t>75,727</t>
  </si>
  <si>
    <t>292,193</t>
  </si>
  <si>
    <t>$10,805,041</t>
  </si>
  <si>
    <t>$5,978,000</t>
  </si>
  <si>
    <t>$12,123,843</t>
  </si>
  <si>
    <t>$29,162,864</t>
  </si>
  <si>
    <t>$57</t>
  </si>
  <si>
    <t>470,973</t>
  </si>
  <si>
    <t>2,514</t>
  </si>
  <si>
    <t>938,953</t>
  </si>
  <si>
    <t>2,105,971</t>
  </si>
  <si>
    <t>$26,023,573</t>
  </si>
  <si>
    <t>$127,928,431</t>
  </si>
  <si>
    <t>$62</t>
  </si>
  <si>
    <t>225</t>
  </si>
  <si>
    <t>1,466</t>
  </si>
  <si>
    <t>256</t>
  </si>
  <si>
    <t>1,000,000</t>
  </si>
  <si>
    <t>566,412</t>
  </si>
  <si>
    <t>6,000</t>
  </si>
  <si>
    <t>655,000</t>
  </si>
  <si>
    <t>$227,000,000</t>
  </si>
  <si>
    <t>$43,000,000</t>
  </si>
  <si>
    <t>$72,000,000</t>
  </si>
  <si>
    <t>$400,000,000</t>
  </si>
  <si>
    <t>$56</t>
  </si>
  <si>
    <t>3,385</t>
  </si>
  <si>
    <t>365</t>
  </si>
  <si>
    <t>1,462</t>
  </si>
  <si>
    <t>41</t>
  </si>
  <si>
    <t>257</t>
  </si>
  <si>
    <t>490,180</t>
  </si>
  <si>
    <t>1,106,185</t>
  </si>
  <si>
    <t>16,725</t>
  </si>
  <si>
    <t>1,156,515</t>
  </si>
  <si>
    <t>1,427,690</t>
  </si>
  <si>
    <t>$169,000,000</t>
  </si>
  <si>
    <t>$42,000,000</t>
  </si>
  <si>
    <t>$57,000,000</t>
  </si>
  <si>
    <t>$330,000,000</t>
  </si>
  <si>
    <t>$58</t>
  </si>
  <si>
    <t>17,062</t>
  </si>
  <si>
    <t>371</t>
  </si>
  <si>
    <t>360</t>
  </si>
  <si>
    <t>21</t>
  </si>
  <si>
    <t>67</t>
  </si>
  <si>
    <t>94,150</t>
  </si>
  <si>
    <t>85</t>
  </si>
  <si>
    <t>1,840,500</t>
  </si>
  <si>
    <t>32,054</t>
  </si>
  <si>
    <t>34,082</t>
  </si>
  <si>
    <t>1,671,361</t>
  </si>
  <si>
    <t>2,085,093</t>
  </si>
  <si>
    <t>$7,696,826</t>
  </si>
  <si>
    <t>$6,340,808</t>
  </si>
  <si>
    <t>$3,203,995</t>
  </si>
  <si>
    <t>$17,508,007</t>
  </si>
  <si>
    <t>$79</t>
  </si>
  <si>
    <t>70</t>
  </si>
  <si>
    <t>91,150</t>
  </si>
  <si>
    <t>84</t>
  </si>
  <si>
    <t>1,435,000</t>
  </si>
  <si>
    <t>42,256</t>
  </si>
  <si>
    <t>51,549</t>
  </si>
  <si>
    <t>1,818,415</t>
  </si>
  <si>
    <t>2,293,134</t>
  </si>
  <si>
    <t>$9,000,932</t>
  </si>
  <si>
    <t>$7,316,181</t>
  </si>
  <si>
    <t>$4,195,364</t>
  </si>
  <si>
    <t>$20,710,725</t>
  </si>
  <si>
    <t>$82</t>
  </si>
  <si>
    <t>2,066</t>
  </si>
  <si>
    <t>250</t>
  </si>
  <si>
    <t>1,638</t>
  </si>
  <si>
    <t>239</t>
  </si>
  <si>
    <t>700,000</t>
  </si>
  <si>
    <t>577,960</t>
  </si>
  <si>
    <t>7,338,039</t>
  </si>
  <si>
    <t>9,283,769</t>
  </si>
  <si>
    <t>$17,274,630</t>
  </si>
  <si>
    <t>$2,249,366</t>
  </si>
  <si>
    <t>$41,005,014</t>
  </si>
  <si>
    <t>$80,606,491</t>
  </si>
  <si>
    <t>949,313</t>
  </si>
  <si>
    <t>16,754</t>
  </si>
  <si>
    <t>8,394,084</t>
  </si>
  <si>
    <t>11,005,628</t>
  </si>
  <si>
    <t>$21,412,761</t>
  </si>
  <si>
    <t>$36,161,515</t>
  </si>
  <si>
    <t>$63,272,939</t>
  </si>
  <si>
    <t>$120,847,215</t>
  </si>
  <si>
    <t>491</t>
  </si>
  <si>
    <t>785</t>
  </si>
  <si>
    <t>292,565</t>
  </si>
  <si>
    <t>4,788,170</t>
  </si>
  <si>
    <t>$11,904,102</t>
  </si>
  <si>
    <t>$8,502,930</t>
  </si>
  <si>
    <t>$7,652,637</t>
  </si>
  <si>
    <t>$28,343,100</t>
  </si>
  <si>
    <t>187</t>
  </si>
  <si>
    <t>136,862</t>
  </si>
  <si>
    <t>2,884,705</t>
  </si>
  <si>
    <t>$8,224,516</t>
  </si>
  <si>
    <t>$6,094,848</t>
  </si>
  <si>
    <t>$4,625,139</t>
  </si>
  <si>
    <t>$19,326,648</t>
  </si>
  <si>
    <t>$105</t>
  </si>
  <si>
    <t>3,924</t>
  </si>
  <si>
    <t>772</t>
  </si>
  <si>
    <t>2,908</t>
  </si>
  <si>
    <t>237</t>
  </si>
  <si>
    <t>441</t>
  </si>
  <si>
    <t>800,000</t>
  </si>
  <si>
    <t>3,000,000</t>
  </si>
  <si>
    <t>545,000</t>
  </si>
  <si>
    <t>6,000,000</t>
  </si>
  <si>
    <t>$95,000,000</t>
  </si>
  <si>
    <t>$48,000,000</t>
  </si>
  <si>
    <t>$155,000,000</t>
  </si>
  <si>
    <t>$118,000,000</t>
  </si>
  <si>
    <t>$32,900,000</t>
  </si>
  <si>
    <t>$92,700,000</t>
  </si>
  <si>
    <t>$275,000,000</t>
  </si>
  <si>
    <t>$64</t>
  </si>
  <si>
    <t>$700,000</t>
  </si>
  <si>
    <t>$3,500,000</t>
  </si>
  <si>
    <t>$9,400,000</t>
  </si>
  <si>
    <t>90,598</t>
  </si>
  <si>
    <t>3,284</t>
  </si>
  <si>
    <t>559</t>
  </si>
  <si>
    <t>78</t>
  </si>
  <si>
    <t>57,000</t>
  </si>
  <si>
    <t>528,000</t>
  </si>
  <si>
    <t>15,680</t>
  </si>
  <si>
    <t>6,250</t>
  </si>
  <si>
    <t>1,453,425</t>
  </si>
  <si>
    <t>1,515,326</t>
  </si>
  <si>
    <t>$1,176,501</t>
  </si>
  <si>
    <t>$393,926</t>
  </si>
  <si>
    <t>$1,757,570</t>
  </si>
  <si>
    <t>$3,332,997</t>
  </si>
  <si>
    <t>$108</t>
  </si>
  <si>
    <t>3,107</t>
  </si>
  <si>
    <t>593</t>
  </si>
  <si>
    <t>141</t>
  </si>
  <si>
    <t>$1,272,202</t>
  </si>
  <si>
    <t>$343,405</t>
  </si>
  <si>
    <t>$1,356,191</t>
  </si>
  <si>
    <t>$2,972,438</t>
  </si>
  <si>
    <t>$104</t>
  </si>
  <si>
    <t>18,278</t>
  </si>
  <si>
    <t>335</t>
  </si>
  <si>
    <t>509</t>
  </si>
  <si>
    <t>65</t>
  </si>
  <si>
    <t>72</t>
  </si>
  <si>
    <t>93,600</t>
  </si>
  <si>
    <t>134</t>
  </si>
  <si>
    <t>927,150</t>
  </si>
  <si>
    <t>45,742</t>
  </si>
  <si>
    <t>1,728</t>
  </si>
  <si>
    <t>1,113,940</t>
  </si>
  <si>
    <t>1,420,966</t>
  </si>
  <si>
    <t>$3,023,579</t>
  </si>
  <si>
    <t>$7,341,708</t>
  </si>
  <si>
    <t>$4,438,773</t>
  </si>
  <si>
    <t>$15,174,848</t>
  </si>
  <si>
    <t>$69</t>
  </si>
  <si>
    <t>61,177</t>
  </si>
  <si>
    <t>23,053</t>
  </si>
  <si>
    <t>897,507</t>
  </si>
  <si>
    <t>1,341,898</t>
  </si>
  <si>
    <t>$68</t>
  </si>
  <si>
    <t>829</t>
  </si>
  <si>
    <t>903,486</t>
  </si>
  <si>
    <t>911,462</t>
  </si>
  <si>
    <t>775,950</t>
  </si>
  <si>
    <t>845,317</t>
  </si>
  <si>
    <t>$6,216,324</t>
  </si>
  <si>
    <t>$2,858,617</t>
  </si>
  <si>
    <t>$10,273,863</t>
  </si>
  <si>
    <t>$19,348,804</t>
  </si>
  <si>
    <t>$7,387,201</t>
  </si>
  <si>
    <t>$4,518,469</t>
  </si>
  <si>
    <t>$12,128,030</t>
  </si>
  <si>
    <t>$24,033,700</t>
  </si>
  <si>
    <t>198,000</t>
  </si>
  <si>
    <t>2,500</t>
  </si>
  <si>
    <t>1,839</t>
  </si>
  <si>
    <t>400</t>
  </si>
  <si>
    <t>9,450</t>
  </si>
  <si>
    <t>9,619</t>
  </si>
  <si>
    <t>6,043,236</t>
  </si>
  <si>
    <t>6,075,236</t>
  </si>
  <si>
    <t>$6,161,628</t>
  </si>
  <si>
    <t>$93</t>
  </si>
  <si>
    <t>23,500</t>
  </si>
  <si>
    <t>641</t>
  </si>
  <si>
    <t>79</t>
  </si>
  <si>
    <t>51</t>
  </si>
  <si>
    <t>18</t>
  </si>
  <si>
    <t>216,000</t>
  </si>
  <si>
    <t>1,320,000</t>
  </si>
  <si>
    <t>87,241</t>
  </si>
  <si>
    <t>19,235</t>
  </si>
  <si>
    <t>216,839</t>
  </si>
  <si>
    <t>$7,744,159</t>
  </si>
  <si>
    <t>$7,625,249</t>
  </si>
  <si>
    <t>$7,959,907</t>
  </si>
  <si>
    <t>$23,329,317</t>
  </si>
  <si>
    <t>$32</t>
  </si>
  <si>
    <t>6,511</t>
  </si>
  <si>
    <t>66,821</t>
  </si>
  <si>
    <t>2,496</t>
  </si>
  <si>
    <t>1,579,628</t>
  </si>
  <si>
    <t>1,643,540</t>
  </si>
  <si>
    <t>$7,458,691</t>
  </si>
  <si>
    <t>$8,571,707</t>
  </si>
  <si>
    <t>$5,525,377</t>
  </si>
  <si>
    <t>$21,555,776</t>
  </si>
  <si>
    <t>132,271</t>
  </si>
  <si>
    <t>7,430</t>
  </si>
  <si>
    <t>2,274,378</t>
  </si>
  <si>
    <t>2,433,662</t>
  </si>
  <si>
    <t>$9,927,972</t>
  </si>
  <si>
    <t>$11,050,538</t>
  </si>
  <si>
    <t>$9,959,052</t>
  </si>
  <si>
    <t>$30,937,562</t>
  </si>
  <si>
    <t>$77</t>
  </si>
  <si>
    <t>3,798</t>
  </si>
  <si>
    <t>6,339</t>
  </si>
  <si>
    <t>504</t>
  </si>
  <si>
    <t>56</t>
  </si>
  <si>
    <t>270</t>
  </si>
  <si>
    <t>489,000</t>
  </si>
  <si>
    <t>1,620,880</t>
  </si>
  <si>
    <t>1,127,113</t>
  </si>
  <si>
    <t>1,128,228</t>
  </si>
  <si>
    <t>128,836</t>
  </si>
  <si>
    <t>3,288,982</t>
  </si>
  <si>
    <t>4,383,619</t>
  </si>
  <si>
    <t>$27,000,000</t>
  </si>
  <si>
    <t>$230,000,000</t>
  </si>
  <si>
    <t>$284,000,000</t>
  </si>
  <si>
    <t>63,505</t>
  </si>
  <si>
    <t>38,122</t>
  </si>
  <si>
    <t>553,702</t>
  </si>
  <si>
    <t>1,705,713</t>
  </si>
  <si>
    <t>$15,444,641</t>
  </si>
  <si>
    <t>$12,757,215</t>
  </si>
  <si>
    <t>$11,559,402</t>
  </si>
  <si>
    <t>$41,777,977</t>
  </si>
  <si>
    <t>$129</t>
  </si>
  <si>
    <t>31,698</t>
  </si>
  <si>
    <t>8,000</t>
  </si>
  <si>
    <t>1,200,000</t>
  </si>
  <si>
    <t>2,174,650</t>
  </si>
  <si>
    <t>$12,450,362</t>
  </si>
  <si>
    <t>$11,548,672</t>
  </si>
  <si>
    <t>$7,022,521</t>
  </si>
  <si>
    <t>$34,000,000</t>
  </si>
  <si>
    <t>$121</t>
  </si>
  <si>
    <t>4,500</t>
  </si>
  <si>
    <t>1,371</t>
  </si>
  <si>
    <t>246</t>
  </si>
  <si>
    <t>158</t>
  </si>
  <si>
    <t>177,000</t>
  </si>
  <si>
    <t>961,400</t>
  </si>
  <si>
    <t>199,642</t>
  </si>
  <si>
    <t>199,954</t>
  </si>
  <si>
    <t>265,363</t>
  </si>
  <si>
    <t>525,051</t>
  </si>
  <si>
    <t>628,093</t>
  </si>
  <si>
    <t>$48,358,696</t>
  </si>
  <si>
    <t>1,020</t>
  </si>
  <si>
    <t>450,000</t>
  </si>
  <si>
    <t>$61,530,000</t>
  </si>
  <si>
    <t>34,486</t>
  </si>
  <si>
    <t>3,006</t>
  </si>
  <si>
    <t>366</t>
  </si>
  <si>
    <t>31</t>
  </si>
  <si>
    <t>322</t>
  </si>
  <si>
    <t>525,456</t>
  </si>
  <si>
    <t>227</t>
  </si>
  <si>
    <t>853,700</t>
  </si>
  <si>
    <t>399,046</t>
  </si>
  <si>
    <t>399,076</t>
  </si>
  <si>
    <t>9,255</t>
  </si>
  <si>
    <t>3,822,077</t>
  </si>
  <si>
    <t>4,018,330</t>
  </si>
  <si>
    <t>$20,077,541</t>
  </si>
  <si>
    <t>$20,770,104</t>
  </si>
  <si>
    <t>$31,140,663</t>
  </si>
  <si>
    <t>$71,988,308</t>
  </si>
  <si>
    <t>$71</t>
  </si>
  <si>
    <t>1,517</t>
  </si>
  <si>
    <t>762</t>
  </si>
  <si>
    <t>262</t>
  </si>
  <si>
    <t>$19,007,154</t>
  </si>
  <si>
    <t>$23,767,883</t>
  </si>
  <si>
    <t>$31,419,463</t>
  </si>
  <si>
    <t>$74,194,500</t>
  </si>
  <si>
    <t>49</t>
  </si>
  <si>
    <t>132</t>
  </si>
  <si>
    <t>-98</t>
  </si>
  <si>
    <t>-3</t>
  </si>
  <si>
    <t>1</t>
  </si>
  <si>
    <t>-12,978</t>
  </si>
  <si>
    <t>-12,971</t>
  </si>
  <si>
    <t>67,000</t>
  </si>
  <si>
    <t>99,000</t>
  </si>
  <si>
    <t>$600,000</t>
  </si>
  <si>
    <t>$500,000</t>
  </si>
  <si>
    <t>$1,200,000</t>
  </si>
  <si>
    <t>$2,000,000</t>
  </si>
  <si>
    <t>$0</t>
  </si>
  <si>
    <t>1,034</t>
  </si>
  <si>
    <t>990</t>
  </si>
  <si>
    <t>-26</t>
  </si>
  <si>
    <t>12,857</t>
  </si>
  <si>
    <t>32,375</t>
  </si>
  <si>
    <t>68,929</t>
  </si>
  <si>
    <t>417,635</t>
  </si>
  <si>
    <t>379,608</t>
  </si>
  <si>
    <t>$10,507,158</t>
  </si>
  <si>
    <t>$2,210,234</t>
  </si>
  <si>
    <t>$3,394,245</t>
  </si>
  <si>
    <t>$16,143,129</t>
  </si>
  <si>
    <t>-16</t>
  </si>
  <si>
    <t>12,700</t>
  </si>
  <si>
    <t>84,500</t>
  </si>
  <si>
    <t>208,629</t>
  </si>
  <si>
    <t>-961</t>
  </si>
  <si>
    <t>-898</t>
  </si>
  <si>
    <t>242,700</t>
  </si>
  <si>
    <t>-118,508</t>
  </si>
  <si>
    <t>$1,529,037</t>
  </si>
  <si>
    <t>$1,118,471</t>
  </si>
  <si>
    <t>$610,632</t>
  </si>
  <si>
    <t>$3,157,387</t>
  </si>
  <si>
    <t>27</t>
  </si>
  <si>
    <t>-1</t>
  </si>
  <si>
    <t>163,000</t>
  </si>
  <si>
    <t>-121,650</t>
  </si>
  <si>
    <t>163,300</t>
  </si>
  <si>
    <t>-572,100</t>
  </si>
  <si>
    <t>-$12,461,457</t>
  </si>
  <si>
    <t>-$2,682,443</t>
  </si>
  <si>
    <t>-$17,530,000</t>
  </si>
  <si>
    <t>$3</t>
  </si>
  <si>
    <t>-36</t>
  </si>
  <si>
    <t>6</t>
  </si>
  <si>
    <t>-4,300</t>
  </si>
  <si>
    <t>-56,388</t>
  </si>
  <si>
    <t>-261,000</t>
  </si>
  <si>
    <t>$445,063</t>
  </si>
  <si>
    <t>$757,794</t>
  </si>
  <si>
    <t>-$3,237,298</t>
  </si>
  <si>
    <t>-$5,928,090</t>
  </si>
  <si>
    <t>$5</t>
  </si>
  <si>
    <t>-686</t>
  </si>
  <si>
    <t>-17</t>
  </si>
  <si>
    <t>-4</t>
  </si>
  <si>
    <t>-6,092</t>
  </si>
  <si>
    <t>60,000</t>
  </si>
  <si>
    <t>-144,000</t>
  </si>
  <si>
    <t>-193,440</t>
  </si>
  <si>
    <t>-390,000</t>
  </si>
  <si>
    <t>-705,976</t>
  </si>
  <si>
    <t>-$483,922</t>
  </si>
  <si>
    <t>$7,441,809</t>
  </si>
  <si>
    <t>-$6,358,256</t>
  </si>
  <si>
    <t>$599,631</t>
  </si>
  <si>
    <t>-$2</t>
  </si>
  <si>
    <t>115</t>
  </si>
  <si>
    <t>-80</t>
  </si>
  <si>
    <t>-76</t>
  </si>
  <si>
    <t>-50</t>
  </si>
  <si>
    <t>-2,555,000</t>
  </si>
  <si>
    <t>25,342</t>
  </si>
  <si>
    <t>24,828</t>
  </si>
  <si>
    <t>-2,170</t>
  </si>
  <si>
    <t>1,531,981</t>
  </si>
  <si>
    <t>1,527,561</t>
  </si>
  <si>
    <t>$4,193,633</t>
  </si>
  <si>
    <t>-$462,393</t>
  </si>
  <si>
    <t>$1,868,464</t>
  </si>
  <si>
    <t>$6,399,704</t>
  </si>
  <si>
    <t>-100</t>
  </si>
  <si>
    <t>-5</t>
  </si>
  <si>
    <t>-166</t>
  </si>
  <si>
    <t>-700,000</t>
  </si>
  <si>
    <t>-6,000</t>
  </si>
  <si>
    <t>-17,000</t>
  </si>
  <si>
    <t>-450,000</t>
  </si>
  <si>
    <t>-456,000</t>
  </si>
  <si>
    <t>-$1,344,000</t>
  </si>
  <si>
    <t>-$1,001,000</t>
  </si>
  <si>
    <t>-$217,000</t>
  </si>
  <si>
    <t>-$2,349,000</t>
  </si>
  <si>
    <t>-36,633</t>
  </si>
  <si>
    <t>-36,627</t>
  </si>
  <si>
    <t>-12,898</t>
  </si>
  <si>
    <t>-181,191</t>
  </si>
  <si>
    <t>-418,598</t>
  </si>
  <si>
    <t>-$1,061,913</t>
  </si>
  <si>
    <t>-$2,512,470</t>
  </si>
  <si>
    <t>-$1,320,817</t>
  </si>
  <si>
    <t>-$1,827,923</t>
  </si>
  <si>
    <t>-5,000</t>
  </si>
  <si>
    <t>-25</t>
  </si>
  <si>
    <t>-25,000</t>
  </si>
  <si>
    <t>-245,247</t>
  </si>
  <si>
    <t>-1,482,413</t>
  </si>
  <si>
    <t>-$7,038,198</t>
  </si>
  <si>
    <t>-$50,580,053</t>
  </si>
  <si>
    <t>-$77,108,115</t>
  </si>
  <si>
    <t>-$3</t>
  </si>
  <si>
    <t>1,760</t>
  </si>
  <si>
    <t>-15</t>
  </si>
  <si>
    <t>-7</t>
  </si>
  <si>
    <t>-18,947</t>
  </si>
  <si>
    <t>-33,437</t>
  </si>
  <si>
    <t>-739,035</t>
  </si>
  <si>
    <t>-960,592</t>
  </si>
  <si>
    <t>-$17,000,000</t>
  </si>
  <si>
    <t>-$5</t>
  </si>
  <si>
    <t>-16,076</t>
  </si>
  <si>
    <t>-7,768</t>
  </si>
  <si>
    <t>61,088</t>
  </si>
  <si>
    <t>-136,389</t>
  </si>
  <si>
    <t>$1,936,660</t>
  </si>
  <si>
    <t>$3,564,120</t>
  </si>
  <si>
    <t>$745,220</t>
  </si>
  <si>
    <t>$6,246,000</t>
  </si>
  <si>
    <t>$1</t>
  </si>
  <si>
    <t>-300</t>
  </si>
  <si>
    <t>-54</t>
  </si>
  <si>
    <t>-2</t>
  </si>
  <si>
    <t>-50,100</t>
  </si>
  <si>
    <t>-50,500</t>
  </si>
  <si>
    <t>-13,600</t>
  </si>
  <si>
    <t>-1,733,000</t>
  </si>
  <si>
    <t>-2,023,600</t>
  </si>
  <si>
    <t>-$11,700,000</t>
  </si>
  <si>
    <t>-$7,100,000</t>
  </si>
  <si>
    <t>-$6,300,000</t>
  </si>
  <si>
    <t>-$25,000,000</t>
  </si>
  <si>
    <t>-$7</t>
  </si>
  <si>
    <t>-30</t>
  </si>
  <si>
    <t>-8</t>
  </si>
  <si>
    <t>608</t>
  </si>
  <si>
    <t>47,435</t>
  </si>
  <si>
    <t>1,304,385</t>
  </si>
  <si>
    <t>1,727,097</t>
  </si>
  <si>
    <t>$109,937</t>
  </si>
  <si>
    <t>$138,521</t>
  </si>
  <si>
    <t>$217,490</t>
  </si>
  <si>
    <t>$910,092</t>
  </si>
  <si>
    <t>-832</t>
  </si>
  <si>
    <t>39</t>
  </si>
  <si>
    <t>$1,156,686</t>
  </si>
  <si>
    <t>$2,595,981</t>
  </si>
  <si>
    <t>-$6,230,851</t>
  </si>
  <si>
    <t>$9,427,369</t>
  </si>
  <si>
    <t>$9</t>
  </si>
  <si>
    <t>-76,732</t>
  </si>
  <si>
    <t>-63,801</t>
  </si>
  <si>
    <t>-83,095</t>
  </si>
  <si>
    <t>-$575,466</t>
  </si>
  <si>
    <t>-$2,219,336</t>
  </si>
  <si>
    <t>-$4,718,623</t>
  </si>
  <si>
    <t>$7,233,415</t>
  </si>
  <si>
    <t>-140</t>
  </si>
  <si>
    <t>9,820</t>
  </si>
  <si>
    <t>196</t>
  </si>
  <si>
    <t>-100,000</t>
  </si>
  <si>
    <t>-539,773</t>
  </si>
  <si>
    <t>-10,725</t>
  </si>
  <si>
    <t>-656,515</t>
  </si>
  <si>
    <t>-772,690</t>
  </si>
  <si>
    <t>$58,000,000</t>
  </si>
  <si>
    <t>$1,000,000</t>
  </si>
  <si>
    <t>$15,000,000</t>
  </si>
  <si>
    <t>$70,000,000</t>
  </si>
  <si>
    <t>-48</t>
  </si>
  <si>
    <t>405,500</t>
  </si>
  <si>
    <t>-10,202</t>
  </si>
  <si>
    <t>-17,467</t>
  </si>
  <si>
    <t>-147,054</t>
  </si>
  <si>
    <t>-208,041</t>
  </si>
  <si>
    <t>-$1,304,106</t>
  </si>
  <si>
    <t>-$975,373</t>
  </si>
  <si>
    <t>-$991,369</t>
  </si>
  <si>
    <t>-$3,202,718</t>
  </si>
  <si>
    <t>-602</t>
  </si>
  <si>
    <t>-170</t>
  </si>
  <si>
    <t>-38,098</t>
  </si>
  <si>
    <t>-371,353</t>
  </si>
  <si>
    <t>-16,754</t>
  </si>
  <si>
    <t>-1,056,045</t>
  </si>
  <si>
    <t>-1,721,859</t>
  </si>
  <si>
    <t>-$4,138,131</t>
  </si>
  <si>
    <t>-$33,912,149</t>
  </si>
  <si>
    <t>-$22,267,925</t>
  </si>
  <si>
    <t>-$40,240,724</t>
  </si>
  <si>
    <t>-$14</t>
  </si>
  <si>
    <t>54</t>
  </si>
  <si>
    <t>598</t>
  </si>
  <si>
    <t>155,703</t>
  </si>
  <si>
    <t>1,903,465</t>
  </si>
  <si>
    <t>$3,679,586</t>
  </si>
  <si>
    <t>$2,408,082</t>
  </si>
  <si>
    <t>$3,027,498</t>
  </si>
  <si>
    <t>$9,016,452</t>
  </si>
  <si>
    <t>-$25</t>
  </si>
  <si>
    <t>-956</t>
  </si>
  <si>
    <t>-205</t>
  </si>
  <si>
    <t>74</t>
  </si>
  <si>
    <t>-36,000</t>
  </si>
  <si>
    <t>2,099,000</t>
  </si>
  <si>
    <t>-555,000</t>
  </si>
  <si>
    <t>-483,000</t>
  </si>
  <si>
    <t>-4,800,000</t>
  </si>
  <si>
    <t>-$23,000,000</t>
  </si>
  <si>
    <t>$17,100,000</t>
  </si>
  <si>
    <t>-$44,700,000</t>
  </si>
  <si>
    <t>-$120,000,000</t>
  </si>
  <si>
    <t>$8</t>
  </si>
  <si>
    <t>177</t>
  </si>
  <si>
    <t>-34</t>
  </si>
  <si>
    <t>3,120</t>
  </si>
  <si>
    <t>2,250</t>
  </si>
  <si>
    <t>290,972</t>
  </si>
  <si>
    <t>327,155</t>
  </si>
  <si>
    <t>-$95,701</t>
  </si>
  <si>
    <t>$50,521</t>
  </si>
  <si>
    <t>$401,379</t>
  </si>
  <si>
    <t>$360,559</t>
  </si>
  <si>
    <t>$4</t>
  </si>
  <si>
    <t>-334</t>
  </si>
  <si>
    <t>3,600</t>
  </si>
  <si>
    <t>59</t>
  </si>
  <si>
    <t>377,150</t>
  </si>
  <si>
    <t>-15,435</t>
  </si>
  <si>
    <t>-21,325</t>
  </si>
  <si>
    <t>216,433</t>
  </si>
  <si>
    <t>79,068</t>
  </si>
  <si>
    <t>-12</t>
  </si>
  <si>
    <t>742,834</t>
  </si>
  <si>
    <t>750,810</t>
  </si>
  <si>
    <t>-4,074,396</t>
  </si>
  <si>
    <t>-4,137,544</t>
  </si>
  <si>
    <t>-$1,170,877</t>
  </si>
  <si>
    <t>-$1,659,852</t>
  </si>
  <si>
    <t>-$1,854,167</t>
  </si>
  <si>
    <t>-$4,684,896</t>
  </si>
  <si>
    <t>-11</t>
  </si>
  <si>
    <t>-65,450</t>
  </si>
  <si>
    <t>-4,934</t>
  </si>
  <si>
    <t>-694,750</t>
  </si>
  <si>
    <t>-790,122</t>
  </si>
  <si>
    <t>-$2,469,281</t>
  </si>
  <si>
    <t>-$2,478,831</t>
  </si>
  <si>
    <t>-$4,433,675</t>
  </si>
  <si>
    <t>-$9,381,786</t>
  </si>
  <si>
    <t>$2</t>
  </si>
  <si>
    <t>31,807</t>
  </si>
  <si>
    <t>30,122</t>
  </si>
  <si>
    <t>-646,298</t>
  </si>
  <si>
    <t>-468,937</t>
  </si>
  <si>
    <t>$2,994,279</t>
  </si>
  <si>
    <t>$1,208,543</t>
  </si>
  <si>
    <t>$4,536,881</t>
  </si>
  <si>
    <t>$7,777,977</t>
  </si>
  <si>
    <t>351</t>
  </si>
  <si>
    <t>511,400</t>
  </si>
  <si>
    <t>-53,933</t>
  </si>
  <si>
    <t>-53,821</t>
  </si>
  <si>
    <t>-116,062</t>
  </si>
  <si>
    <t>-155,949</t>
  </si>
  <si>
    <t>-152,907</t>
  </si>
  <si>
    <t>-$13,171,304</t>
  </si>
  <si>
    <t>-49</t>
  </si>
  <si>
    <t>1,489</t>
  </si>
  <si>
    <t>-396</t>
  </si>
  <si>
    <t>10,249</t>
  </si>
  <si>
    <t>10,159</t>
  </si>
  <si>
    <t>-21,966</t>
  </si>
  <si>
    <t>521,606</t>
  </si>
  <si>
    <t>450,556</t>
  </si>
  <si>
    <t>$1,070,387</t>
  </si>
  <si>
    <t>-$2,997,779</t>
  </si>
  <si>
    <t>-$278,800</t>
  </si>
  <si>
    <t>-$2,206,192</t>
  </si>
  <si>
    <t>Kerry NeSmith</t>
  </si>
  <si>
    <t>Deputy State Maintenance Engineer</t>
  </si>
  <si>
    <t>nesmithk@dot.state.al.us</t>
  </si>
  <si>
    <t>334-242-6777</t>
  </si>
  <si>
    <t>Calcium Magnesium Acetate</t>
  </si>
  <si>
    <t>Liquid Calcium Magnesium Acetate</t>
  </si>
  <si>
    <t>Some areas indicated use of inhibitors and others said no.</t>
  </si>
  <si>
    <t>Costs vary from $97-$132 per ton.</t>
  </si>
  <si>
    <t xml:space="preserve">Director of Maintenance &amp; Operations, Facilities and Construction </t>
  </si>
  <si>
    <t>tom.renninger@alaska.gov</t>
  </si>
  <si>
    <t>907-465-1795</t>
  </si>
  <si>
    <t>Unable to report applications</t>
  </si>
  <si>
    <t>602-712-7211</t>
  </si>
  <si>
    <t>Russell Modrell</t>
  </si>
  <si>
    <t>Winter Operations Branch Chief</t>
  </si>
  <si>
    <t>Russell.Modrell@dot.ca.gov</t>
  </si>
  <si>
    <t>916 616-8987</t>
  </si>
  <si>
    <t>B.J. Jacobs</t>
  </si>
  <si>
    <t>Asset Manager</t>
  </si>
  <si>
    <t>braporh.jacobs@state.co.us</t>
  </si>
  <si>
    <t xml:space="preserve">303-512-5508  </t>
  </si>
  <si>
    <t>Colorado has 172 tank farms sites with a total of 495 tanks.  The capacity stated is the sum of total gallons for all 490 tanks.</t>
  </si>
  <si>
    <t>302-853-1300</t>
  </si>
  <si>
    <t>Combination Anti-skid/Salt, all values listed are in Tons</t>
  </si>
  <si>
    <t>Frank Sharpe</t>
  </si>
  <si>
    <t>Frank.W.Sharpe@illinois.gov</t>
  </si>
  <si>
    <t>No major changes to our contract for salt, but back to back winters have reduced demand so the prices are at a 10 year low for us.</t>
  </si>
  <si>
    <t xml:space="preserve">Mark Anderson </t>
  </si>
  <si>
    <t xml:space="preserve">Winter Operations Manager </t>
  </si>
  <si>
    <t>maanderson1@indot.in.gov</t>
  </si>
  <si>
    <t>317-719-0914</t>
  </si>
  <si>
    <t xml:space="preserve">Pre-wet systems and belly plows are estimated. M5 currently has no what to track data.     </t>
  </si>
  <si>
    <t xml:space="preserve">Beet heet </t>
  </si>
  <si>
    <t xml:space="preserve">Mag chloride is used on occasion but is often not accurately tracked. </t>
  </si>
  <si>
    <t>FY18 salt cost is state average. Equipment costs includes fuel.</t>
  </si>
  <si>
    <t>craig.bargfrede@iowadot.us</t>
  </si>
  <si>
    <t xml:space="preserve">All costs listed for labor, equipment and materials are strictly direct costs. </t>
  </si>
  <si>
    <t>clay.adams@ks.gov</t>
  </si>
  <si>
    <t>Snow and Ice Program Coordinator</t>
  </si>
  <si>
    <t>Michael.Williams@ky.gov</t>
  </si>
  <si>
    <t>We have 450 contract trucks available to call upon, if needed.  But we as a Department, are responsible for the maintenance.</t>
  </si>
  <si>
    <t>All salt contracts expired and had to be rebid this spring.  Prices were surprisingly MUCH lower.</t>
  </si>
  <si>
    <t>Scott Simons</t>
  </si>
  <si>
    <t>Transportation Engineer V</t>
  </si>
  <si>
    <t>ssimons@sha.state.md.us</t>
  </si>
  <si>
    <t>410-582-5566</t>
  </si>
  <si>
    <t>n/a</t>
  </si>
  <si>
    <t>The amount did not change because the extension option on our salt contracts was exercised.</t>
  </si>
  <si>
    <t>Sam Salfity</t>
  </si>
  <si>
    <t>Lead State Snow and Ice Engineer</t>
  </si>
  <si>
    <t>bassam.salfity@dot.state.ma.us</t>
  </si>
  <si>
    <t>857-368-9671</t>
  </si>
  <si>
    <t>Melissa Longworth</t>
  </si>
  <si>
    <t>longworthm@michigan.gov</t>
  </si>
  <si>
    <t xml:space="preserve">Avg. early fill is $42.91/ton. Avg. seasonal fill is $38.34/ton.  </t>
  </si>
  <si>
    <t>Matt Dugas</t>
  </si>
  <si>
    <t>Assistant District 7 Maintenance Engineer</t>
  </si>
  <si>
    <t>mdugas@mdot.ms.gov</t>
  </si>
  <si>
    <t>601-810-1311</t>
  </si>
  <si>
    <t>Todd Miller</t>
  </si>
  <si>
    <t>Richard.T.Miller@modot.mo.gov</t>
  </si>
  <si>
    <t>573-751-5415</t>
  </si>
  <si>
    <t>Ty Barger</t>
  </si>
  <si>
    <t>Hwy. Operations Assistant Division Manager</t>
  </si>
  <si>
    <t>ty.barger@nebraska.gov</t>
  </si>
  <si>
    <t>Unknown NaCl - we average 114000 tons/year.  Unknown abrasives - we purchased 32000 tons during this period.</t>
  </si>
  <si>
    <t>Unknown NaCl - we use a substantial amount of NaCl brine, but have not yet begun to track amounts.  Unknown MgCl2 brine - we purchased 1053756 gallons during this period.  Unknown CH3CO2K - we purchased 8750 gallons during this period.  Unknown ag byproduct - we purchased 528199 gallons beet juice during this period.</t>
  </si>
  <si>
    <t>Unknown percentages.</t>
  </si>
  <si>
    <t>We averaged $55.37/ton for Kansas white salt.  We average $171.81/ton for "Ice Slicer".  We are now paying (on average) $48.88/ton for Kansas white salt.</t>
  </si>
  <si>
    <t>david.gray@dot.nh.gov</t>
  </si>
  <si>
    <t>Flake Calcium Choride</t>
  </si>
  <si>
    <t>No center-line miles data available.</t>
  </si>
  <si>
    <t>Percentages shown reflect total liquids used.  Only salt brine produced in-house.  All other liquids are supplied by vendors.</t>
  </si>
  <si>
    <t>Cost listed are budgeted values, not actual.</t>
  </si>
  <si>
    <t>Transportation Engineer</t>
  </si>
  <si>
    <t>jsnustad@gmail.com</t>
  </si>
  <si>
    <t>701-328-5689</t>
  </si>
  <si>
    <t>Salt Brine solution = 80% Salt Water &amp; 20% GeoMelt</t>
  </si>
  <si>
    <t>81.01 = 3 year avg for January, Avg across all 8 districts</t>
  </si>
  <si>
    <t>Administrative Officer III</t>
  </si>
  <si>
    <t>Beet Heet and Aqua Salina</t>
  </si>
  <si>
    <t>Only when the liquids are PNS approved materials.  We do not enhance our own brine.</t>
  </si>
  <si>
    <t>This is our average statewide costs.</t>
  </si>
  <si>
    <t>Scott Rattay</t>
  </si>
  <si>
    <t>Winter Maintenance Program Coordinator</t>
  </si>
  <si>
    <t>scott.j.rattay@odot.state.or.us</t>
  </si>
  <si>
    <t>503-986-4484</t>
  </si>
  <si>
    <t>Freezgard CI+</t>
  </si>
  <si>
    <t>RPM</t>
  </si>
  <si>
    <t>717-787-1199</t>
  </si>
  <si>
    <t xml:space="preserve">Renewed Contracts </t>
  </si>
  <si>
    <t>Walter A. Reed</t>
  </si>
  <si>
    <t>Asst. State Maintenance Eng.</t>
  </si>
  <si>
    <t>reedwa@scdot.org</t>
  </si>
  <si>
    <t>Dan Varilek</t>
  </si>
  <si>
    <t>Ice Slicer RS</t>
  </si>
  <si>
    <t>Dir. Maint. Field Support Section</t>
  </si>
  <si>
    <t>The liquid material applied is too difficult to track and would take a long process to gather that information.</t>
  </si>
  <si>
    <t>we have several salt prices.  Pick up is $55-57, Delivered is $93 per ton. 2000 lb totes are approx. $86 per sack.</t>
  </si>
  <si>
    <t>801-891-6622</t>
  </si>
  <si>
    <t>MgCl2 and Organic Based Performance Enhancer with Corrosion inhibitor</t>
  </si>
  <si>
    <t>When road temperatures are less than 20 degrees F, we use the MgCl2 and OBPE</t>
  </si>
  <si>
    <t>Lower price with additional competition to bidders with 1 new vendor and 1 previous vendor who did not bid last round, 3 years ago.</t>
  </si>
  <si>
    <t>District Maintenance Engineer</t>
  </si>
  <si>
    <t>Morinj@wsdot.wa.gov</t>
  </si>
  <si>
    <t>Sand Salt Mix @ 1 to 1, 2 to 1, 5 to 1, 10 to 1</t>
  </si>
  <si>
    <t>$50.25 - $74.11  Varies between locations.  Different vendors and freight costs.</t>
  </si>
  <si>
    <t>Allan Johnson</t>
  </si>
  <si>
    <t>Winter Maintenance Engineer</t>
  </si>
  <si>
    <t>allan.johnson@dot.wi.gov</t>
  </si>
  <si>
    <t>608-266-8460</t>
  </si>
  <si>
    <t>Many salt brine blend combinations used (Enhanced &amp; Agricultural) but reported as individual components - not a blend total quantity.  Also in one county, the service provider has the option of using a large vendor as a backup for making brine (liquid materials).</t>
  </si>
  <si>
    <t xml:space="preserve">We negotiated a 2.5% reduction in salt price from previous winter for all 3 of our salt vendors.  The price reported here is a weighted average by tons purchased for each county.  Our bid is one price for each county. </t>
  </si>
  <si>
    <r>
      <rPr>
        <b/>
        <sz val="8"/>
        <color theme="4"/>
        <rFont val="Verdana"/>
        <family val="2"/>
      </rPr>
      <t>2016-2017</t>
    </r>
    <r>
      <rPr>
        <b/>
        <sz val="8"/>
        <rFont val="Verdana"/>
        <family val="2"/>
      </rPr>
      <t xml:space="preserve"> WINTER SEASON</t>
    </r>
  </si>
  <si>
    <r>
      <t xml:space="preserve">WINTER MAINTENANCE RESOURCES
</t>
    </r>
    <r>
      <rPr>
        <sz val="8"/>
        <rFont val="Verdana"/>
        <family val="2"/>
      </rPr>
      <t>(July 2016 - June 2017)</t>
    </r>
  </si>
  <si>
    <r>
      <t xml:space="preserve">MAINTENANCE MATERIALS USED LAST WINTER
</t>
    </r>
    <r>
      <rPr>
        <sz val="8"/>
        <rFont val="Verdana"/>
        <family val="2"/>
      </rPr>
      <t>(July 2016 - June 2017) (If unknown, please estimate based on purchase amounts or contract costs if possible.)</t>
    </r>
  </si>
  <si>
    <r>
      <t xml:space="preserve">Costs </t>
    </r>
    <r>
      <rPr>
        <b/>
        <i/>
        <sz val="8"/>
        <rFont val="Verdana"/>
        <family val="2"/>
      </rPr>
      <t xml:space="preserve">last </t>
    </r>
    <r>
      <rPr>
        <b/>
        <sz val="8"/>
        <rFont val="Verdana"/>
        <family val="2"/>
      </rPr>
      <t>winter (July 2016 - June 2017)
(Direct or contracted)</t>
    </r>
  </si>
  <si>
    <r>
      <t xml:space="preserve">Salt prices for the </t>
    </r>
    <r>
      <rPr>
        <b/>
        <i/>
        <sz val="8"/>
        <rFont val="Verdana"/>
        <family val="2"/>
      </rPr>
      <t xml:space="preserve">upcoming </t>
    </r>
    <r>
      <rPr>
        <b/>
        <sz val="8"/>
        <rFont val="Verdana"/>
        <family val="2"/>
      </rPr>
      <t>winter
(July 2017 - June 2018)</t>
    </r>
  </si>
  <si>
    <t>If you answered yes, please note the expected salt price on or around January 1, 2018</t>
  </si>
  <si>
    <t>If you answered yes, please note the expected salt price on or around January 1, 2017</t>
  </si>
  <si>
    <t>Average statewide salt cost on or around January 1, 2017</t>
  </si>
  <si>
    <t>Change 2015-16 to 2016-17</t>
  </si>
  <si>
    <t>Winter 2016-17</t>
  </si>
  <si>
    <t>Winter 2015-16</t>
  </si>
  <si>
    <t>Winter 2014-15</t>
  </si>
  <si>
    <t>825</t>
  </si>
  <si>
    <t>18,300</t>
  </si>
  <si>
    <t>742,300</t>
  </si>
  <si>
    <t>7,720</t>
  </si>
  <si>
    <t>25,235</t>
  </si>
  <si>
    <t>584</t>
  </si>
  <si>
    <t>232,650</t>
  </si>
  <si>
    <t>$1,467,504</t>
  </si>
  <si>
    <t>$302,174</t>
  </si>
  <si>
    <t>$579,474</t>
  </si>
  <si>
    <t>$2,349,152</t>
  </si>
  <si>
    <t>$134</t>
  </si>
  <si>
    <t>11,766</t>
  </si>
  <si>
    <t>194</t>
  </si>
  <si>
    <t>8,814</t>
  </si>
  <si>
    <t>$160</t>
  </si>
  <si>
    <t>395</t>
  </si>
  <si>
    <t>34</t>
  </si>
  <si>
    <t>381,000</t>
  </si>
  <si>
    <t>49,000</t>
  </si>
  <si>
    <t>49,005</t>
  </si>
  <si>
    <t>210,000</t>
  </si>
  <si>
    <t>402,000</t>
  </si>
  <si>
    <t>$3,157,000</t>
  </si>
  <si>
    <t>$3,022,000</t>
  </si>
  <si>
    <t>$8,679,000</t>
  </si>
  <si>
    <t>9,060</t>
  </si>
  <si>
    <t>20,636</t>
  </si>
  <si>
    <t>40,737</t>
  </si>
  <si>
    <t>111,922</t>
  </si>
  <si>
    <t>845,276</t>
  </si>
  <si>
    <t>$49,295,797</t>
  </si>
  <si>
    <t>$8,352,501</t>
  </si>
  <si>
    <t>$6,239,395</t>
  </si>
  <si>
    <t>$63,887,693</t>
  </si>
  <si>
    <t>203,050</t>
  </si>
  <si>
    <t>529</t>
  </si>
  <si>
    <t>7,395,642</t>
  </si>
  <si>
    <t>200,047</t>
  </si>
  <si>
    <t>207,614</t>
  </si>
  <si>
    <t>1,186</t>
  </si>
  <si>
    <t>11,010,607</t>
  </si>
  <si>
    <t>12,344,555</t>
  </si>
  <si>
    <t>$18,894,220</t>
  </si>
  <si>
    <t>$15,345,582</t>
  </si>
  <si>
    <t>$22,873,182</t>
  </si>
  <si>
    <t>$57,956,994</t>
  </si>
  <si>
    <t>1,445</t>
  </si>
  <si>
    <t>188,610</t>
  </si>
  <si>
    <t>442,900</t>
  </si>
  <si>
    <t>1,606,170</t>
  </si>
  <si>
    <t>$19,022,000</t>
  </si>
  <si>
    <t>$2,443,900</t>
  </si>
  <si>
    <t>$14,073,000</t>
  </si>
  <si>
    <t>$36,320,000</t>
  </si>
  <si>
    <t>52,000</t>
  </si>
  <si>
    <t>21,730</t>
  </si>
  <si>
    <t>320,000</t>
  </si>
  <si>
    <t>$1,854,000</t>
  </si>
  <si>
    <t>$2,600,000</t>
  </si>
  <si>
    <t>$2,347,000</t>
  </si>
  <si>
    <t>$5,274,000</t>
  </si>
  <si>
    <t>12,320</t>
  </si>
  <si>
    <t>454</t>
  </si>
  <si>
    <t>111,469</t>
  </si>
  <si>
    <t>27,802</t>
  </si>
  <si>
    <t>14,006,746</t>
  </si>
  <si>
    <t>16,304,752</t>
  </si>
  <si>
    <t>43,186</t>
  </si>
  <si>
    <t>1,620</t>
  </si>
  <si>
    <t>2,240</t>
  </si>
  <si>
    <t>480,000</t>
  </si>
  <si>
    <t>304,500</t>
  </si>
  <si>
    <t>328,620</t>
  </si>
  <si>
    <t>1,010</t>
  </si>
  <si>
    <t>989,516</t>
  </si>
  <si>
    <t>1,602,211</t>
  </si>
  <si>
    <t>$15,240,000</t>
  </si>
  <si>
    <t>$13,213,000</t>
  </si>
  <si>
    <t>$19,889,000</t>
  </si>
  <si>
    <t>$48,342,000</t>
  </si>
  <si>
    <t>26,507</t>
  </si>
  <si>
    <t>1,698</t>
  </si>
  <si>
    <t>118</t>
  </si>
  <si>
    <t>361,604</t>
  </si>
  <si>
    <t>1,009,156</t>
  </si>
  <si>
    <t>185,754</t>
  </si>
  <si>
    <t>4,224,472</t>
  </si>
  <si>
    <t>$2,782,789</t>
  </si>
  <si>
    <t>$6,874,513</t>
  </si>
  <si>
    <t>$13,701,683</t>
  </si>
  <si>
    <t>$23,358,985</t>
  </si>
  <si>
    <t>911</t>
  </si>
  <si>
    <t>505</t>
  </si>
  <si>
    <t>116</t>
  </si>
  <si>
    <t>222,000</t>
  </si>
  <si>
    <t>102</t>
  </si>
  <si>
    <t>121,454</t>
  </si>
  <si>
    <t>122,417</t>
  </si>
  <si>
    <t>11,210</t>
  </si>
  <si>
    <t>21,780,049</t>
  </si>
  <si>
    <t>21,819,420</t>
  </si>
  <si>
    <t>$10,897,258</t>
  </si>
  <si>
    <t>$4,915,908</t>
  </si>
  <si>
    <t>$10,517,472</t>
  </si>
  <si>
    <t>$26,330,638</t>
  </si>
  <si>
    <t>1,800,000</t>
  </si>
  <si>
    <t>53,000</t>
  </si>
  <si>
    <t>3,500,000</t>
  </si>
  <si>
    <t>3,548,000</t>
  </si>
  <si>
    <t>$4,075,298</t>
  </si>
  <si>
    <t>$3,304,018</t>
  </si>
  <si>
    <t>$2,748,901</t>
  </si>
  <si>
    <t>$10,246,313</t>
  </si>
  <si>
    <t>$47</t>
  </si>
  <si>
    <t>2,000</t>
  </si>
  <si>
    <t>314,000</t>
  </si>
  <si>
    <t>64,390</t>
  </si>
  <si>
    <t>1,044,255</t>
  </si>
  <si>
    <t>1,276,095</t>
  </si>
  <si>
    <t>$7,103,260</t>
  </si>
  <si>
    <t>$13,834,630</t>
  </si>
  <si>
    <t>$7,121,890</t>
  </si>
  <si>
    <t>$28,570,560</t>
  </si>
  <si>
    <t>142,182</t>
  </si>
  <si>
    <t>142,192</t>
  </si>
  <si>
    <t>17,868</t>
  </si>
  <si>
    <t>610,045</t>
  </si>
  <si>
    <t>1,197,494</t>
  </si>
  <si>
    <t>$9,554,627</t>
  </si>
  <si>
    <t>$9,815,287</t>
  </si>
  <si>
    <t>$10,748,715</t>
  </si>
  <si>
    <t>$32,218,630</t>
  </si>
  <si>
    <t>17,132</t>
  </si>
  <si>
    <t>773</t>
  </si>
  <si>
    <t>94</t>
  </si>
  <si>
    <t>380,000</t>
  </si>
  <si>
    <t>91,494</t>
  </si>
  <si>
    <t>15,207</t>
  </si>
  <si>
    <t>1,169,839</t>
  </si>
  <si>
    <t>$18,338,146</t>
  </si>
  <si>
    <t>$5,173,518</t>
  </si>
  <si>
    <t>$7,043,941</t>
  </si>
  <si>
    <t>$53,722,560</t>
  </si>
  <si>
    <t>153</t>
  </si>
  <si>
    <t>123</t>
  </si>
  <si>
    <t>920,000</t>
  </si>
  <si>
    <t>515,624</t>
  </si>
  <si>
    <t>516,327</t>
  </si>
  <si>
    <t>15,638</t>
  </si>
  <si>
    <t>3,340,000</t>
  </si>
  <si>
    <t>$13,420,000</t>
  </si>
  <si>
    <t>$81,906,000</t>
  </si>
  <si>
    <t>$37,510,000</t>
  </si>
  <si>
    <t>$132,837,156</t>
  </si>
  <si>
    <t>32,045</t>
  </si>
  <si>
    <t>431,518</t>
  </si>
  <si>
    <t>88,079</t>
  </si>
  <si>
    <t>1,260,696</t>
  </si>
  <si>
    <t>1,658,811</t>
  </si>
  <si>
    <t>$90,000,000</t>
  </si>
  <si>
    <t>$49</t>
  </si>
  <si>
    <t>30,517</t>
  </si>
  <si>
    <t>197,417</t>
  </si>
  <si>
    <t>453,611</t>
  </si>
  <si>
    <t>45,796</t>
  </si>
  <si>
    <t>9,109</t>
  </si>
  <si>
    <t>13,370</t>
  </si>
  <si>
    <t>$31,319,000</t>
  </si>
  <si>
    <t>$35,759,000</t>
  </si>
  <si>
    <t>$29,955,000</t>
  </si>
  <si>
    <t>3,904</t>
  </si>
  <si>
    <t>38,000</t>
  </si>
  <si>
    <t>6,600</t>
  </si>
  <si>
    <t>$96,000</t>
  </si>
  <si>
    <t>$40,000</t>
  </si>
  <si>
    <t>$48,000</t>
  </si>
  <si>
    <t>$184,000</t>
  </si>
  <si>
    <t>2,483</t>
  </si>
  <si>
    <t>530</t>
  </si>
  <si>
    <t>70,000</t>
  </si>
  <si>
    <t>70,300</t>
  </si>
  <si>
    <t>$5,600,000</t>
  </si>
  <si>
    <t>$11,500,000</t>
  </si>
  <si>
    <t>$28,350,000</t>
  </si>
  <si>
    <t>255,871</t>
  </si>
  <si>
    <t>$9,476,524</t>
  </si>
  <si>
    <t>$6,196,519</t>
  </si>
  <si>
    <t>$10,130,053</t>
  </si>
  <si>
    <t>$25,916,548</t>
  </si>
  <si>
    <t>998</t>
  </si>
  <si>
    <t>175,325</t>
  </si>
  <si>
    <t>7,330,000</t>
  </si>
  <si>
    <t>$3,036,677</t>
  </si>
  <si>
    <t>$6,707,167</t>
  </si>
  <si>
    <t>$11,977,138</t>
  </si>
  <si>
    <t>$21,720,982</t>
  </si>
  <si>
    <t>$55</t>
  </si>
  <si>
    <t>226,280</t>
  </si>
  <si>
    <t>19,667</t>
  </si>
  <si>
    <t>11,081</t>
  </si>
  <si>
    <t>87,030</t>
  </si>
  <si>
    <t>$21,290,073</t>
  </si>
  <si>
    <t>$17,729,685</t>
  </si>
  <si>
    <t>$17,279,889</t>
  </si>
  <si>
    <t>$57,237,630</t>
  </si>
  <si>
    <t>43,716</t>
  </si>
  <si>
    <t>1,090,000</t>
  </si>
  <si>
    <t>4,975</t>
  </si>
  <si>
    <t>1,406,000</t>
  </si>
  <si>
    <t>1,537,170</t>
  </si>
  <si>
    <t>$47,000,000</t>
  </si>
  <si>
    <t>$60,000,000</t>
  </si>
  <si>
    <t>$381,000,000</t>
  </si>
  <si>
    <t>17,255</t>
  </si>
  <si>
    <t>353</t>
  </si>
  <si>
    <t>69</t>
  </si>
  <si>
    <t>91,400</t>
  </si>
  <si>
    <t>32,022</t>
  </si>
  <si>
    <t>23,944</t>
  </si>
  <si>
    <t>1,264,680</t>
  </si>
  <si>
    <t>$10,702,515</t>
  </si>
  <si>
    <t>$4,482,132</t>
  </si>
  <si>
    <t>$3,713,167</t>
  </si>
  <si>
    <t>$24,256,197</t>
  </si>
  <si>
    <t>43,304</t>
  </si>
  <si>
    <t>2,665</t>
  </si>
  <si>
    <t>415</t>
  </si>
  <si>
    <t>229</t>
  </si>
  <si>
    <t>752,000</t>
  </si>
  <si>
    <t>3,112,989</t>
  </si>
  <si>
    <t>595,525</t>
  </si>
  <si>
    <t>9,643,164</t>
  </si>
  <si>
    <t>$17,774,000</t>
  </si>
  <si>
    <t>$20,950,000</t>
  </si>
  <si>
    <t>$37,626,000</t>
  </si>
  <si>
    <t>$76,513,000</t>
  </si>
  <si>
    <t>$43</t>
  </si>
  <si>
    <t>105</t>
  </si>
  <si>
    <t>1,218</t>
  </si>
  <si>
    <t>434,243</t>
  </si>
  <si>
    <t>5,400,000</t>
  </si>
  <si>
    <t>$19,153,425</t>
  </si>
  <si>
    <t>$17,680,084</t>
  </si>
  <si>
    <t>$10,683,195</t>
  </si>
  <si>
    <t>$47,516,704</t>
  </si>
  <si>
    <t>4,800</t>
  </si>
  <si>
    <t>676</t>
  </si>
  <si>
    <t>457</t>
  </si>
  <si>
    <t>838,000</t>
  </si>
  <si>
    <t>3,222,000</t>
  </si>
  <si>
    <t>732,000</t>
  </si>
  <si>
    <t>532,000</t>
  </si>
  <si>
    <t>17,000,000</t>
  </si>
  <si>
    <t>$112,000,000</t>
  </si>
  <si>
    <t>$61,000,000</t>
  </si>
  <si>
    <t>$12,500,000</t>
  </si>
  <si>
    <t>$254,000,000</t>
  </si>
  <si>
    <t>3,200</t>
  </si>
  <si>
    <t>11,092</t>
  </si>
  <si>
    <t>2,663</t>
  </si>
  <si>
    <t>1,048,914</t>
  </si>
  <si>
    <t>1,090,819</t>
  </si>
  <si>
    <t>$925,827</t>
  </si>
  <si>
    <t>$376,104</t>
  </si>
  <si>
    <t>$1,233,642</t>
  </si>
  <si>
    <t>$2,535,573</t>
  </si>
  <si>
    <t>$88</t>
  </si>
  <si>
    <t>49,439</t>
  </si>
  <si>
    <t>49,440</t>
  </si>
  <si>
    <t>5,944</t>
  </si>
  <si>
    <t>1,320,883</t>
  </si>
  <si>
    <t>1,661,046</t>
  </si>
  <si>
    <t>$2,168,949</t>
  </si>
  <si>
    <t>$19,827,327</t>
  </si>
  <si>
    <t>772,000</t>
  </si>
  <si>
    <t>12,095</t>
  </si>
  <si>
    <t>281,291</t>
  </si>
  <si>
    <t>28,654</t>
  </si>
  <si>
    <t>281,204</t>
  </si>
  <si>
    <t>$9,958,700</t>
  </si>
  <si>
    <t>$8,844,544</t>
  </si>
  <si>
    <t>$10,089,888</t>
  </si>
  <si>
    <t>$28,891,483</t>
  </si>
  <si>
    <t>$34</t>
  </si>
  <si>
    <t>127,382</t>
  </si>
  <si>
    <t>6,062</t>
  </si>
  <si>
    <t>2,714,068</t>
  </si>
  <si>
    <t>$10,552,582</t>
  </si>
  <si>
    <t>$14,838,798</t>
  </si>
  <si>
    <t>$10,996,965</t>
  </si>
  <si>
    <t>$36,388,355</t>
  </si>
  <si>
    <t>$78</t>
  </si>
  <si>
    <t>130,338</t>
  </si>
  <si>
    <t>3,319</t>
  </si>
  <si>
    <t>274</t>
  </si>
  <si>
    <t>506,596</t>
  </si>
  <si>
    <t>185</t>
  </si>
  <si>
    <t>2,137,054</t>
  </si>
  <si>
    <t>283,625</t>
  </si>
  <si>
    <t>283,818</t>
  </si>
  <si>
    <t>65,224</t>
  </si>
  <si>
    <t>2,632,772</t>
  </si>
  <si>
    <t>2,880,917</t>
  </si>
  <si>
    <t>$21,707,400</t>
  </si>
  <si>
    <t>$96,587,052</t>
  </si>
  <si>
    <t>$28,687,066</t>
  </si>
  <si>
    <t>$146,981,518</t>
  </si>
  <si>
    <t>18,900</t>
  </si>
  <si>
    <t>111,970</t>
  </si>
  <si>
    <t>38,627</t>
  </si>
  <si>
    <t>2,538,903</t>
  </si>
  <si>
    <t>$20,164,593</t>
  </si>
  <si>
    <t>$11,014,214</t>
  </si>
  <si>
    <t>$17,972,971</t>
  </si>
  <si>
    <t>$49,640,708</t>
  </si>
  <si>
    <t>962,000</t>
  </si>
  <si>
    <t>156,355</t>
  </si>
  <si>
    <t>156,426</t>
  </si>
  <si>
    <t>194,427</t>
  </si>
  <si>
    <t>595,485</t>
  </si>
  <si>
    <t>666,694</t>
  </si>
  <si>
    <t>$20,504,626</t>
  </si>
  <si>
    <t>34,621</t>
  </si>
  <si>
    <t>282</t>
  </si>
  <si>
    <t>562,471</t>
  </si>
  <si>
    <t>277</t>
  </si>
  <si>
    <t>3,316,619</t>
  </si>
  <si>
    <t>525,276</t>
  </si>
  <si>
    <t>525,306</t>
  </si>
  <si>
    <t>14,467</t>
  </si>
  <si>
    <t>4,629,484</t>
  </si>
  <si>
    <t>4,764,506</t>
  </si>
  <si>
    <t>$23,226,685</t>
  </si>
  <si>
    <t>$24,913,706</t>
  </si>
  <si>
    <t>$39,696,302</t>
  </si>
  <si>
    <t>$87,836,693</t>
  </si>
  <si>
    <t>42</t>
  </si>
  <si>
    <t>634</t>
  </si>
  <si>
    <t>409</t>
  </si>
  <si>
    <t>1,747</t>
  </si>
  <si>
    <t>1,080</t>
  </si>
  <si>
    <t>902</t>
  </si>
  <si>
    <t>45</t>
  </si>
  <si>
    <t>980</t>
  </si>
  <si>
    <t>645</t>
  </si>
  <si>
    <t>324</t>
  </si>
  <si>
    <t>843</t>
  </si>
  <si>
    <t>1,538</t>
  </si>
  <si>
    <t>610</t>
  </si>
  <si>
    <t>1,469</t>
  </si>
  <si>
    <t>355</t>
  </si>
  <si>
    <t>519</t>
  </si>
  <si>
    <t>2,182</t>
  </si>
  <si>
    <t>112</t>
  </si>
  <si>
    <t>628</t>
  </si>
  <si>
    <t>431</t>
  </si>
  <si>
    <t>275</t>
  </si>
  <si>
    <t>1,405</t>
  </si>
  <si>
    <t>266</t>
  </si>
  <si>
    <t>386</t>
  </si>
  <si>
    <t>33</t>
  </si>
  <si>
    <t>92</t>
  </si>
  <si>
    <t>96</t>
  </si>
  <si>
    <t>122</t>
  </si>
  <si>
    <t>510</t>
  </si>
  <si>
    <t>110</t>
  </si>
  <si>
    <t>362</t>
  </si>
  <si>
    <t>557</t>
  </si>
  <si>
    <t>334</t>
  </si>
  <si>
    <t>430</t>
  </si>
  <si>
    <t>252</t>
  </si>
  <si>
    <t>475</t>
  </si>
  <si>
    <t>730,126</t>
  </si>
  <si>
    <t>-1,742</t>
  </si>
  <si>
    <t>258,314</t>
  </si>
  <si>
    <t>-$73</t>
  </si>
  <si>
    <t>-3,234</t>
  </si>
  <si>
    <t>$10</t>
  </si>
  <si>
    <t>-52</t>
  </si>
  <si>
    <t>78,920</t>
  </si>
  <si>
    <t>48,978</t>
  </si>
  <si>
    <t>48,976</t>
  </si>
  <si>
    <t>208,000</t>
  </si>
  <si>
    <t>$357,000</t>
  </si>
  <si>
    <t>$222,000</t>
  </si>
  <si>
    <t>$879,000</t>
  </si>
  <si>
    <t>-41,619</t>
  </si>
  <si>
    <t>186</t>
  </si>
  <si>
    <t>986</t>
  </si>
  <si>
    <t>1,569</t>
  </si>
  <si>
    <t>6,920</t>
  </si>
  <si>
    <t>-55,540</t>
  </si>
  <si>
    <t>$29,285,957</t>
  </si>
  <si>
    <t>$4,091,836</t>
  </si>
  <si>
    <t>$1,006,759</t>
  </si>
  <si>
    <t>$34,137,791</t>
  </si>
  <si>
    <t>-21,850</t>
  </si>
  <si>
    <t>57,500</t>
  </si>
  <si>
    <t>-19,713</t>
  </si>
  <si>
    <t>-16,570</t>
  </si>
  <si>
    <t>10,149,190</t>
  </si>
  <si>
    <t>-1,120,691</t>
  </si>
  <si>
    <t>-$2,013,163</t>
  </si>
  <si>
    <t>-$238,728</t>
  </si>
  <si>
    <t>-$1,787,810</t>
  </si>
  <si>
    <t>-$4,501,536</t>
  </si>
  <si>
    <t>-$20</t>
  </si>
  <si>
    <t>76,960</t>
  </si>
  <si>
    <t>182,600</t>
  </si>
  <si>
    <t>696,870</t>
  </si>
  <si>
    <t>$5,763,457</t>
  </si>
  <si>
    <t>-$179,682</t>
  </si>
  <si>
    <t>-$1,154,557</t>
  </si>
  <si>
    <t>$4,116,000</t>
  </si>
  <si>
    <t>5,300</t>
  </si>
  <si>
    <t>-9,382</t>
  </si>
  <si>
    <t>-44,000</t>
  </si>
  <si>
    <t>-$963,063</t>
  </si>
  <si>
    <t>$1,110,206</t>
  </si>
  <si>
    <t>$352,298</t>
  </si>
  <si>
    <t>-$2,689,910</t>
  </si>
  <si>
    <t>-99</t>
  </si>
  <si>
    <t>342</t>
  </si>
  <si>
    <t>-12,500</t>
  </si>
  <si>
    <t>-16,440</t>
  </si>
  <si>
    <t>-483</t>
  </si>
  <si>
    <t>-160,484</t>
  </si>
  <si>
    <t>-194,813</t>
  </si>
  <si>
    <t>-$11,076,078</t>
  </si>
  <si>
    <t>-$13,528,809</t>
  </si>
  <si>
    <t>$647,256</t>
  </si>
  <si>
    <t>-$23,957,631</t>
  </si>
  <si>
    <t>-136</t>
  </si>
  <si>
    <t>2,555,000</t>
  </si>
  <si>
    <t>-26,527</t>
  </si>
  <si>
    <t>-27,184</t>
  </si>
  <si>
    <t>-6,459</t>
  </si>
  <si>
    <t>1,590,523</t>
  </si>
  <si>
    <t>1,591,716</t>
  </si>
  <si>
    <t>-$3,022,742</t>
  </si>
  <si>
    <t>-$584,092</t>
  </si>
  <si>
    <t>-$882,528</t>
  </si>
  <si>
    <t>-$5,289,362</t>
  </si>
  <si>
    <t>-26,000</t>
  </si>
  <si>
    <t>-12,000</t>
  </si>
  <si>
    <t>-50,000</t>
  </si>
  <si>
    <t>-$1,280,702</t>
  </si>
  <si>
    <t>-$994,982</t>
  </si>
  <si>
    <t>-$1,234,099</t>
  </si>
  <si>
    <t>-$3,404,687</t>
  </si>
  <si>
    <t>-3,000</t>
  </si>
  <si>
    <t>-20</t>
  </si>
  <si>
    <t>-1,000</t>
  </si>
  <si>
    <t>-188,360</t>
  </si>
  <si>
    <t>131,055</t>
  </si>
  <si>
    <t>-541,605</t>
  </si>
  <si>
    <t>-$7,587,740</t>
  </si>
  <si>
    <t>-$8,062,270</t>
  </si>
  <si>
    <t>-$11,418,110</t>
  </si>
  <si>
    <t>-$26,557,340</t>
  </si>
  <si>
    <t>-$4</t>
  </si>
  <si>
    <t>46,442</t>
  </si>
  <si>
    <t>46,446</t>
  </si>
  <si>
    <t>5,766</t>
  </si>
  <si>
    <t>141,236</t>
  </si>
  <si>
    <t>326,092</t>
  </si>
  <si>
    <t>$1,386,540</t>
  </si>
  <si>
    <t>$1,190,757</t>
  </si>
  <si>
    <t>$2,665,532</t>
  </si>
  <si>
    <t>$2,581,553</t>
  </si>
  <si>
    <t>-400</t>
  </si>
  <si>
    <t>-6</t>
  </si>
  <si>
    <t>-14</t>
  </si>
  <si>
    <t>420,000</t>
  </si>
  <si>
    <t>147,124</t>
  </si>
  <si>
    <t>147,827</t>
  </si>
  <si>
    <t>10,638</t>
  </si>
  <si>
    <t>2,840,000</t>
  </si>
  <si>
    <t>$3,920,000</t>
  </si>
  <si>
    <t>$33,656,000</t>
  </si>
  <si>
    <t>$11,210,000</t>
  </si>
  <si>
    <t>$48,837,156</t>
  </si>
  <si>
    <t>-26,177</t>
  </si>
  <si>
    <t>30,916</t>
  </si>
  <si>
    <t>81,731</t>
  </si>
  <si>
    <t>126,403</t>
  </si>
  <si>
    <t>-$3,000,000</t>
  </si>
  <si>
    <t>-$12</t>
  </si>
  <si>
    <t>-115</t>
  </si>
  <si>
    <t>39,605</t>
  </si>
  <si>
    <t>295,799</t>
  </si>
  <si>
    <t>13,764</t>
  </si>
  <si>
    <t>-2,210,808</t>
  </si>
  <si>
    <t>-2,356,292</t>
  </si>
  <si>
    <t>$2,129,000</t>
  </si>
  <si>
    <t>-$4,729,000</t>
  </si>
  <si>
    <t>$5,473,000</t>
  </si>
  <si>
    <t>-217</t>
  </si>
  <si>
    <t>-22,400</t>
  </si>
  <si>
    <t>-67,000</t>
  </si>
  <si>
    <t>-336,400</t>
  </si>
  <si>
    <t>$900,000</t>
  </si>
  <si>
    <t>$400,000</t>
  </si>
  <si>
    <t>$3,350,000</t>
  </si>
  <si>
    <t>-6,007</t>
  </si>
  <si>
    <t>$2,691,199</t>
  </si>
  <si>
    <t>$1,739,647</t>
  </si>
  <si>
    <t>$1,153,140</t>
  </si>
  <si>
    <t>$5,153,292</t>
  </si>
  <si>
    <t>-97</t>
  </si>
  <si>
    <t>5,325</t>
  </si>
  <si>
    <t>-41</t>
  </si>
  <si>
    <t>680,000</t>
  </si>
  <si>
    <t>-$1,520,009</t>
  </si>
  <si>
    <t>-$3,788,814</t>
  </si>
  <si>
    <t>$7,207,989</t>
  </si>
  <si>
    <t>-$10,006,387</t>
  </si>
  <si>
    <t>-$6</t>
  </si>
  <si>
    <t>101,719</t>
  </si>
  <si>
    <t>7,741</t>
  </si>
  <si>
    <t>-122,068</t>
  </si>
  <si>
    <t>$11,060,498</t>
  </si>
  <si>
    <t>$13,971,021</t>
  </si>
  <si>
    <t>$9,874,669</t>
  </si>
  <si>
    <t>$20,841,351</t>
  </si>
  <si>
    <t>170</t>
  </si>
  <si>
    <t>-40</t>
  </si>
  <si>
    <t>-21</t>
  </si>
  <si>
    <t>523,588</t>
  </si>
  <si>
    <t>-1,025</t>
  </si>
  <si>
    <t>906,000</t>
  </si>
  <si>
    <t>882,170</t>
  </si>
  <si>
    <t>$4,000,000</t>
  </si>
  <si>
    <t>-$12,000,000</t>
  </si>
  <si>
    <t>-$19,000,000</t>
  </si>
  <si>
    <t>-18</t>
  </si>
  <si>
    <t>-2,750</t>
  </si>
  <si>
    <t>-32</t>
  </si>
  <si>
    <t>-10,138</t>
  </si>
  <si>
    <t>-406,681</t>
  </si>
  <si>
    <t>-491,057</t>
  </si>
  <si>
    <t>$3,005,689</t>
  </si>
  <si>
    <t>-$1,858,676</t>
  </si>
  <si>
    <t>$509,172</t>
  </si>
  <si>
    <t>$6,748,190</t>
  </si>
  <si>
    <t>-33</t>
  </si>
  <si>
    <t>599</t>
  </si>
  <si>
    <t>165</t>
  </si>
  <si>
    <t>-10</t>
  </si>
  <si>
    <t>-19</t>
  </si>
  <si>
    <t>300,989</t>
  </si>
  <si>
    <t>17,565</t>
  </si>
  <si>
    <t>2,305,125</t>
  </si>
  <si>
    <t>1,771,075</t>
  </si>
  <si>
    <t>$499,370</t>
  </si>
  <si>
    <t>$18,700,634</t>
  </si>
  <si>
    <t>-$3,379,014</t>
  </si>
  <si>
    <t>-$4,093,491</t>
  </si>
  <si>
    <t>-$19</t>
  </si>
  <si>
    <t>433</t>
  </si>
  <si>
    <t>141,678</t>
  </si>
  <si>
    <t>611,830</t>
  </si>
  <si>
    <t>$7,249,323</t>
  </si>
  <si>
    <t>$9,177,154</t>
  </si>
  <si>
    <t>$3,030,558</t>
  </si>
  <si>
    <t>$19,173,604</t>
  </si>
  <si>
    <t>876</t>
  </si>
  <si>
    <t>-96</t>
  </si>
  <si>
    <t>-70</t>
  </si>
  <si>
    <t>187,000</t>
  </si>
  <si>
    <t>157,000</t>
  </si>
  <si>
    <t>11,000,000</t>
  </si>
  <si>
    <t>$17,000,000</t>
  </si>
  <si>
    <t>-$35,500,000</t>
  </si>
  <si>
    <t>$99,000,000</t>
  </si>
  <si>
    <t>-84</t>
  </si>
  <si>
    <t>-4,588</t>
  </si>
  <si>
    <t>-3,587</t>
  </si>
  <si>
    <t>-404,511</t>
  </si>
  <si>
    <t>-424,507</t>
  </si>
  <si>
    <t>-$250,674</t>
  </si>
  <si>
    <t>-$17,822</t>
  </si>
  <si>
    <t>-$523,928</t>
  </si>
  <si>
    <t>-$797,424</t>
  </si>
  <si>
    <t>3,697</t>
  </si>
  <si>
    <t>3,698</t>
  </si>
  <si>
    <t>4,216</t>
  </si>
  <si>
    <t>206,943</t>
  </si>
  <si>
    <t>240,080</t>
  </si>
  <si>
    <t>-$854,630</t>
  </si>
  <si>
    <t>$4,652,479</t>
  </si>
  <si>
    <t>-1,211</t>
  </si>
  <si>
    <t>-301</t>
  </si>
  <si>
    <t>-1,228,000</t>
  </si>
  <si>
    <t>2,645</t>
  </si>
  <si>
    <t>2,476</t>
  </si>
  <si>
    <t>-7,500</t>
  </si>
  <si>
    <t>-58</t>
  </si>
  <si>
    <t>194,050</t>
  </si>
  <si>
    <t>9,419</t>
  </si>
  <si>
    <t>64,365</t>
  </si>
  <si>
    <t>$2,214,541</t>
  </si>
  <si>
    <t>$1,219,295</t>
  </si>
  <si>
    <t>$2,129,981</t>
  </si>
  <si>
    <t>$5,562,166</t>
  </si>
  <si>
    <t>60,561</t>
  </si>
  <si>
    <t>3,566</t>
  </si>
  <si>
    <t>1,134,440</t>
  </si>
  <si>
    <t>1,190,129</t>
  </si>
  <si>
    <t>$3,093,891</t>
  </si>
  <si>
    <t>$6,267,091</t>
  </si>
  <si>
    <t>$5,471,588</t>
  </si>
  <si>
    <t>$14,832,579</t>
  </si>
  <si>
    <t>-$1</t>
  </si>
  <si>
    <t>3,338</t>
  </si>
  <si>
    <t>-479</t>
  </si>
  <si>
    <t>-65</t>
  </si>
  <si>
    <t>-337</t>
  </si>
  <si>
    <t>-13</t>
  </si>
  <si>
    <t>17,596</t>
  </si>
  <si>
    <t>516,174</t>
  </si>
  <si>
    <t>-843,488</t>
  </si>
  <si>
    <t>-844,410</t>
  </si>
  <si>
    <t>-63,612</t>
  </si>
  <si>
    <t>-656,210</t>
  </si>
  <si>
    <t>-1,502,702</t>
  </si>
  <si>
    <t>-$5,292,600</t>
  </si>
  <si>
    <t>-$133,412,948</t>
  </si>
  <si>
    <t>$1,687,066</t>
  </si>
  <si>
    <t>-$137,018,482</t>
  </si>
  <si>
    <t>48,465</t>
  </si>
  <si>
    <t>446,298</t>
  </si>
  <si>
    <t>833,190</t>
  </si>
  <si>
    <t>$4,719,952</t>
  </si>
  <si>
    <t>-$1,743,001</t>
  </si>
  <si>
    <t>$6,413,569</t>
  </si>
  <si>
    <t>$7,862,731</t>
  </si>
  <si>
    <t>-43,287</t>
  </si>
  <si>
    <t>-43,528</t>
  </si>
  <si>
    <t>-70,936</t>
  </si>
  <si>
    <t>70,434</t>
  </si>
  <si>
    <t>38,601</t>
  </si>
  <si>
    <t>-$27,854,070</t>
  </si>
  <si>
    <t>37,015</t>
  </si>
  <si>
    <t>2,462,919</t>
  </si>
  <si>
    <t>126,230</t>
  </si>
  <si>
    <t>5,212</t>
  </si>
  <si>
    <t>807,407</t>
  </si>
  <si>
    <t>746,176</t>
  </si>
  <si>
    <t>$3,149,144</t>
  </si>
  <si>
    <t>$4,143,602</t>
  </si>
  <si>
    <t>$8,555,639</t>
  </si>
  <si>
    <t>$15,848,385</t>
  </si>
  <si>
    <t>452</t>
  </si>
  <si>
    <t>-57</t>
  </si>
  <si>
    <t>280,590</t>
  </si>
  <si>
    <t>8,224,472</t>
  </si>
  <si>
    <t>1,594,036</t>
  </si>
  <si>
    <t>11,054,844</t>
  </si>
  <si>
    <t>2,833,669</t>
  </si>
  <si>
    <r>
      <rPr>
        <b/>
        <sz val="8"/>
        <color theme="4"/>
        <rFont val="Verdana"/>
        <family val="2"/>
      </rPr>
      <t>2017-2018</t>
    </r>
    <r>
      <rPr>
        <b/>
        <sz val="8"/>
        <rFont val="Verdana"/>
        <family val="2"/>
      </rPr>
      <t xml:space="preserve"> WINTER SEASON</t>
    </r>
  </si>
  <si>
    <r>
      <t xml:space="preserve">WINTER MAINTENANCE RESOURCES
</t>
    </r>
    <r>
      <rPr>
        <sz val="8"/>
        <rFont val="Verdana"/>
        <family val="2"/>
      </rPr>
      <t>(July 2017 - June 2018)</t>
    </r>
  </si>
  <si>
    <r>
      <t xml:space="preserve">MAINTENANCE MATERIALS USED LAST WINTER
</t>
    </r>
    <r>
      <rPr>
        <sz val="8"/>
        <rFont val="Verdana"/>
        <family val="2"/>
      </rPr>
      <t>(July 2017 - June 2018) (If unknown, please estimate based on purchase amounts or contract costs if possible.)</t>
    </r>
  </si>
  <si>
    <r>
      <t xml:space="preserve">Costs </t>
    </r>
    <r>
      <rPr>
        <b/>
        <i/>
        <sz val="8"/>
        <rFont val="Verdana"/>
        <family val="2"/>
      </rPr>
      <t xml:space="preserve">last </t>
    </r>
    <r>
      <rPr>
        <b/>
        <sz val="8"/>
        <rFont val="Verdana"/>
        <family val="2"/>
      </rPr>
      <t>winter (July 2017 - June 2018)
(Direct or contracted)</t>
    </r>
  </si>
  <si>
    <t>Average statewide salt cost on or around January 1, 2018</t>
  </si>
  <si>
    <t>If you answered yes, please note the expected salt price on or around January 1, 2019</t>
  </si>
  <si>
    <t>Some areas use inhibitors and other don't</t>
  </si>
  <si>
    <t>Division Director</t>
  </si>
  <si>
    <t>Our city snow removal contracts are less than 1% of the system</t>
  </si>
  <si>
    <t xml:space="preserve">Kevin Duby </t>
  </si>
  <si>
    <t xml:space="preserve">Highway Operations Superintendent </t>
  </si>
  <si>
    <t>kduby@azdot.gov</t>
  </si>
  <si>
    <t>928-681-6018</t>
  </si>
  <si>
    <t>916 -616-8987</t>
  </si>
  <si>
    <t>Caltrans is in the process of  increasing our Brine production and usage program.</t>
  </si>
  <si>
    <t>Heather Blizzard</t>
  </si>
  <si>
    <t>Data Analyst and Statewide Coordinator</t>
  </si>
  <si>
    <t>heather.blizzard@state.co.us</t>
  </si>
  <si>
    <t>336-512-5510</t>
  </si>
  <si>
    <t>Larry Barnes</t>
  </si>
  <si>
    <t>Assistant State Maintenance Engineer - Emergency Operations</t>
  </si>
  <si>
    <t>lbarnes@dot.ga.gov</t>
  </si>
  <si>
    <t>404-772-9922</t>
  </si>
  <si>
    <t>Not included in the plow truck numbers : 82 F-250 plow spreader combos.</t>
  </si>
  <si>
    <t>These numbers are approximate.</t>
  </si>
  <si>
    <t xml:space="preserve">salt costs are currently being bid out for this year. Other costs above are approximate. There is a minimum cost for lodging and expenditures not include in total cost.  It usually cost about 30,000.00 to pull the trigger on a winter event for this item.This was done 4 times for the season in discussion. </t>
  </si>
  <si>
    <t>Sand/Salt Mixture</t>
  </si>
  <si>
    <t>Enhanced brine is corrosion inhibited brine</t>
  </si>
  <si>
    <t>MgCl is purchased with a corrosion inhibitor and we do inhibit a small portion of manufactured NaCl brine.</t>
  </si>
  <si>
    <t xml:space="preserve">This is our average statewide cost per ton for the FY 19 Salt contract. </t>
  </si>
  <si>
    <t>Corrosion inhibitor only with liquid MgCl</t>
  </si>
  <si>
    <t>The 430 contract trucks require 860 drivers for those trucks.(listed under the seasonal maintenance workers.</t>
  </si>
  <si>
    <t>New salt contracts that were bid increased by as much as 25 to 30 per ton</t>
  </si>
  <si>
    <t>Currently employ 28 full-time contract people that are included in the full-time FTEs number</t>
  </si>
  <si>
    <t xml:space="preserve">Paul Richardson </t>
  </si>
  <si>
    <t>Quality Assurance Team Leader</t>
  </si>
  <si>
    <t>prichardson@sha.state.md.us</t>
  </si>
  <si>
    <t>Mark Goldstein</t>
  </si>
  <si>
    <t>mark.a.goldstein@state.ma.us</t>
  </si>
  <si>
    <t>857-368-9680</t>
  </si>
  <si>
    <t xml:space="preserve">Notes: All combos (plows with spreaders) have prewetting systems. The state owns 17 Tow Plows  We hire about 30 slurry spreaders and would like more, but need to increase our liquid mag storage capacity first. Available Equipment Breakdown (Total, Hired, State) - Combo (Plow and Spreader) (1330, 1100, 230) - Plows (2120, 2000, 120) - Front End Loaders (460, 360, 100) - Misc equipment (Tankers, Snowblowers) (285, 250, 35) - Snow Melters (3, 0, 3) - Totals (4198, 3710, 488) About personnel: about 400 full time workers support winter maintenance. Additionally, 400 DOT employees who are not maintenance professionals perform as seasonal support staff. When a snow event hits during normal business hours, seasonal support staff go to their snow and ice assignments as a priority, then return to the office if the event winds-down during business hours.
Notes: All combos (plows with spreaders) have prewetting systems. The state owns 17 Tow Plows  We hire about 30 slurry spreaders and would like more, but need to increase our liquid mag storage capacity first.
Available Equipment Breakdown (Total, Hired, State):
- Combo (Plow and Spreader) (1330, 1100, 230)
- Plows (2120, 2000, 120)
- Front End Loaders (460, 360, 100)
- Misc equipment (Tankers, Snowblowers) (285, 250, 35)
- Snow Melters (3, 0, 3)
- Totals (4198, 3710, 488)
About personnel: about 400 full time workers support winter maintenance. Additionally, 400 DOT employees who are not maintenance professionals perform as seasonal support staff. When a snow event hits during normal business hours, seasonal support staff go to their snow and ice assignments as a priority, then return to the office if the event winds-down during business hours.
Notes: All combos (plows with spreaders) have prewetting systems. The state owns 17 Tow Plows  We hire about 30 slurry spreaders and would like more, but need to increase our liquid mag storage capacity first.
Available Equipment Breakdown (Total, Hired, State):
- Combo (Plow and Spreader) (1330, 1100, 230)
- Plows (2120, 2000, 120)
- Front End Loaders (460, 360, 100)
- Misc equipment (Tankers, Snowblowers) (285, 250, 35)
- Snow Melters (3, 0, 3)
- Totals (4198, 3710, 488)
About personnel: about 400 full time workers support winter maintenance. Additionally, 400 DOT employees who are not maintenance professionals perform as seasonal support staff. When a snow event hits during normal business hours, seasonal support staff go to their snow and ice assignments as a priority, then return to the office if the event winds-down during business hours.
</t>
  </si>
  <si>
    <t>LongworthM@michigan.gov</t>
  </si>
  <si>
    <t>517-636-4386</t>
  </si>
  <si>
    <t>Salt storage facilities is an estimate based on approximate direct force, contract county and contract city storage facilities.</t>
  </si>
  <si>
    <t>CMA</t>
  </si>
  <si>
    <t>Total liquid material applied is 2,361,691 gallons. Amount of sodium chloride and calcium chloride applied is estimated based on this total.</t>
  </si>
  <si>
    <t>Snow and ice total annual expenditures ($, last winter, including direct and contracted costs) is unknown at this point in time, and may be available at a later date. Upcoming winter avg. early fill salt is $67.50 and avg. seasonal fill salt is $58.74.</t>
  </si>
  <si>
    <t>R. Todd Miller</t>
  </si>
  <si>
    <t>Montana utilizes  salt mixed with abrasives (sand) typically 10% by weight. We use very little straight salt.</t>
  </si>
  <si>
    <t>FY was our worst winter on record for maintenance cost. we actually reduced % per mile plowed but plowed substantially more miles.</t>
  </si>
  <si>
    <t>Highway Operations Assistant Division Manager</t>
  </si>
  <si>
    <t>ty200402@yahoo.com</t>
  </si>
  <si>
    <t>David.Gray@dot.nh.gov</t>
  </si>
  <si>
    <t>606-419-9017</t>
  </si>
  <si>
    <t>Rick Padilla</t>
  </si>
  <si>
    <t>rick.padilla@state.nm.us</t>
  </si>
  <si>
    <t>505-490-1168</t>
  </si>
  <si>
    <t>NMDOT has about a 1M tons of rock salt and ganular mag on the ground.</t>
  </si>
  <si>
    <t>Average cost, depends on location from source.</t>
  </si>
  <si>
    <t>Only salt brine in produced in-house.</t>
  </si>
  <si>
    <t>Total maintenance costs information is not available.</t>
  </si>
  <si>
    <t>Brandon Beise</t>
  </si>
  <si>
    <t>Maintenance Operations Engineer</t>
  </si>
  <si>
    <t>bbeise@nd.gov</t>
  </si>
  <si>
    <t>701 328 4359</t>
  </si>
  <si>
    <t>Ag-base Product: (Beet 55); desugared sugar beet molasses; 80/20 brine/ag-based product.  NDDOT buys ag-based product and blends with salt brine. Blending done in-house.  Salt brine and ag-based product totals are calculated from direct liquid applications and prewetting of granular applications.</t>
  </si>
  <si>
    <t>NDDOT 5-year average annual snow and ice control costs: $21,729,172.  NDDOT is not a 24-hour operation except for very small crews in three metro areas.</t>
  </si>
  <si>
    <t>Scott E. Lucas</t>
  </si>
  <si>
    <t>AquaSalina</t>
  </si>
  <si>
    <t>We use corrosion inhibitor when we apply PNS approved products to mix with brine to pre-wet our rock salt.</t>
  </si>
  <si>
    <t>We have seen a 66.18% increase in cost of salt from last year to this year.</t>
  </si>
  <si>
    <t>ODOT pre-wets solid salt with corrosion inhibited magnesium chloride</t>
  </si>
  <si>
    <t xml:space="preserve">$74 is an average of the prices we pay based on delivery location and delivery timeframe (different prices for 15 day, 30 day, or early/off season fill). </t>
  </si>
  <si>
    <t>Joseph A. Bucci</t>
  </si>
  <si>
    <t>State Highway Maintenance Operations Engineer</t>
  </si>
  <si>
    <t>The contractors assist our state forces with the winter maintenance. There are no roads totally contracted out to vendors. We use vendors on an hourly basis as needed to plow and treat our roads.</t>
  </si>
  <si>
    <t>Anthony Ondricek</t>
  </si>
  <si>
    <t>Operations Maintenance Engineer</t>
  </si>
  <si>
    <t>tony.ondricek@state.sd.us</t>
  </si>
  <si>
    <t>605-773-2615</t>
  </si>
  <si>
    <t>We have 14 truck mounted blowers and 51 loader blowers  Percentage of lanes by private contractors is less than 1% and percentage of lane with local governments is less than 1%</t>
  </si>
  <si>
    <t>Abrasives ~ Salt/sand mixture various rates</t>
  </si>
  <si>
    <t>percentage produced in house is 100% for Brine, 100% of the mag chloride is produced by vendors, Mag Chloride has corrosion inhibitor, salt brine does not</t>
  </si>
  <si>
    <t>James Stevenson</t>
  </si>
  <si>
    <t>Deputy Director Maintenance Division</t>
  </si>
  <si>
    <t>james.stevenson@txdot.gov</t>
  </si>
  <si>
    <t>512-416-3056</t>
  </si>
  <si>
    <t>Ryan Ferrin</t>
  </si>
  <si>
    <t>Maintenance Methods Engineer</t>
  </si>
  <si>
    <t>Rferrin@utah.gov</t>
  </si>
  <si>
    <t>801-910-2562</t>
  </si>
  <si>
    <t>MgCl has organic- sugar additive</t>
  </si>
  <si>
    <t>The MgCl has a corrosion inhibitor and most salt brine will include MgCl liquid de-icer</t>
  </si>
  <si>
    <t>Jim Andersen</t>
  </si>
  <si>
    <t>Snow and Ice Manager</t>
  </si>
  <si>
    <t>janders@wsdot.wa.gov</t>
  </si>
  <si>
    <t>360-705-7852</t>
  </si>
  <si>
    <t>Assist Director - Equipment Division</t>
  </si>
  <si>
    <t>304-473-5356</t>
  </si>
  <si>
    <t>Varies by District  $63.40 - $107.96  (Average $88.46)</t>
  </si>
  <si>
    <t>MgCl blend = "AMP", Ag byproduct = "BeetHeet"</t>
  </si>
  <si>
    <t>Many Salt brine blend combinations used. They are reported as individual components but not as a blend total quantity.</t>
  </si>
  <si>
    <t>An 8.7% increase in average state salt price this year despite increased bidding competition. (7.7% if you include the local quantities who also participate on our bid.)</t>
  </si>
  <si>
    <t>WINTER MAINTENANCE RESOURCES</t>
  </si>
  <si>
    <r>
      <rPr>
        <b/>
        <sz val="8"/>
        <color theme="4"/>
        <rFont val="Verdana"/>
        <family val="2"/>
      </rPr>
      <t xml:space="preserve">2016-2017
</t>
    </r>
    <r>
      <rPr>
        <b/>
        <sz val="8"/>
        <rFont val="Verdana"/>
        <family val="2"/>
      </rPr>
      <t>WINTER SEASON</t>
    </r>
  </si>
  <si>
    <r>
      <rPr>
        <b/>
        <sz val="8"/>
        <color theme="4"/>
        <rFont val="Verdana"/>
        <family val="2"/>
      </rPr>
      <t xml:space="preserve">2017-2018
</t>
    </r>
    <r>
      <rPr>
        <b/>
        <sz val="8"/>
        <rFont val="Verdana"/>
        <family val="2"/>
      </rPr>
      <t>WINTER SEASON</t>
    </r>
  </si>
  <si>
    <t>Change 2016-17 to 2017-18</t>
  </si>
  <si>
    <t>Winter 2017-18</t>
  </si>
  <si>
    <t>39,919</t>
  </si>
  <si>
    <t>24,482</t>
  </si>
  <si>
    <t>63,500</t>
  </si>
  <si>
    <t>17,143</t>
  </si>
  <si>
    <t>15,436</t>
  </si>
  <si>
    <t>30,585</t>
  </si>
  <si>
    <t>77,570</t>
  </si>
  <si>
    <t>30,942</t>
  </si>
  <si>
    <t>44,472</t>
  </si>
  <si>
    <t>17,256</t>
  </si>
  <si>
    <t>3,185</t>
  </si>
  <si>
    <t>188,128</t>
  </si>
  <si>
    <t>24,500</t>
  </si>
  <si>
    <t>34,678</t>
  </si>
  <si>
    <t>815</t>
  </si>
  <si>
    <t>550</t>
  </si>
  <si>
    <t>310,000</t>
  </si>
  <si>
    <t>383,500</t>
  </si>
  <si>
    <t>$1,744,374</t>
  </si>
  <si>
    <t>$938,461</t>
  </si>
  <si>
    <t>$1,203,719</t>
  </si>
  <si>
    <t>$4,009,810</t>
  </si>
  <si>
    <t>549</t>
  </si>
  <si>
    <t>301</t>
  </si>
  <si>
    <t>284</t>
  </si>
  <si>
    <t>83</t>
  </si>
  <si>
    <t>215,000</t>
  </si>
  <si>
    <t>114,500</t>
  </si>
  <si>
    <t>1,119,000</t>
  </si>
  <si>
    <t>1,219,000</t>
  </si>
  <si>
    <t>$2,685,082</t>
  </si>
  <si>
    <t>548</t>
  </si>
  <si>
    <t>80,250</t>
  </si>
  <si>
    <t>391,000</t>
  </si>
  <si>
    <t>160,493</t>
  </si>
  <si>
    <t>198,956</t>
  </si>
  <si>
    <t>$1,030,539</t>
  </si>
  <si>
    <t>$1,720,717</t>
  </si>
  <si>
    <t>$1,420,645</t>
  </si>
  <si>
    <t>$4,171,902</t>
  </si>
  <si>
    <t>6,014</t>
  </si>
  <si>
    <t>1,081</t>
  </si>
  <si>
    <t>80,000</t>
  </si>
  <si>
    <t>112,000</t>
  </si>
  <si>
    <t>900,000</t>
  </si>
  <si>
    <t>1,350,000</t>
  </si>
  <si>
    <t>$33,374,541</t>
  </si>
  <si>
    <t>1,378</t>
  </si>
  <si>
    <t>817</t>
  </si>
  <si>
    <t>7,500,000</t>
  </si>
  <si>
    <t>338</t>
  </si>
  <si>
    <t>1,204,444</t>
  </si>
  <si>
    <t>11,470,846</t>
  </si>
  <si>
    <t>$15,467,402</t>
  </si>
  <si>
    <t>$11,319,503</t>
  </si>
  <si>
    <t>$36,099,692</t>
  </si>
  <si>
    <t>$62,886,598</t>
  </si>
  <si>
    <t>1,280</t>
  </si>
  <si>
    <t>884</t>
  </si>
  <si>
    <t>221,450</t>
  </si>
  <si>
    <t>302,400</t>
  </si>
  <si>
    <t>1,534,050</t>
  </si>
  <si>
    <t>$22,871,800</t>
  </si>
  <si>
    <t>$2,491,200</t>
  </si>
  <si>
    <t>$13,946,000</t>
  </si>
  <si>
    <t>$39,309,000</t>
  </si>
  <si>
    <t>346</t>
  </si>
  <si>
    <t>322,000</t>
  </si>
  <si>
    <t>108,000</t>
  </si>
  <si>
    <t>2,539,000</t>
  </si>
  <si>
    <t>$4,545,652</t>
  </si>
  <si>
    <t>$5,342,739</t>
  </si>
  <si>
    <t>$3,718,982</t>
  </si>
  <si>
    <t>$14,470,840</t>
  </si>
  <si>
    <t>1,938</t>
  </si>
  <si>
    <t>126</t>
  </si>
  <si>
    <t>55,000</t>
  </si>
  <si>
    <t>600,000</t>
  </si>
  <si>
    <t>$2,896,777</t>
  </si>
  <si>
    <t>$2,858,018</t>
  </si>
  <si>
    <t>$2,814,817</t>
  </si>
  <si>
    <t>$8,569,613</t>
  </si>
  <si>
    <t>485</t>
  </si>
  <si>
    <t>405</t>
  </si>
  <si>
    <t>129</t>
  </si>
  <si>
    <t>108</t>
  </si>
  <si>
    <t>1,620,000</t>
  </si>
  <si>
    <t>2,181</t>
  </si>
  <si>
    <t>7,395,559</t>
  </si>
  <si>
    <t>9,345,846</t>
  </si>
  <si>
    <t>$3,591,193</t>
  </si>
  <si>
    <t>$6,948,553</t>
  </si>
  <si>
    <t>$10,993,136</t>
  </si>
  <si>
    <t>$21,532,882</t>
  </si>
  <si>
    <t>1,027</t>
  </si>
  <si>
    <t>561</t>
  </si>
  <si>
    <t>223,000</t>
  </si>
  <si>
    <t>42,008</t>
  </si>
  <si>
    <t>32,386,191</t>
  </si>
  <si>
    <t>32,418,982</t>
  </si>
  <si>
    <t>$13,500,000</t>
  </si>
  <si>
    <t>$6,000,000</t>
  </si>
  <si>
    <t>$15,100,000</t>
  </si>
  <si>
    <t>$34,600,000</t>
  </si>
  <si>
    <t>3,944,000</t>
  </si>
  <si>
    <t>$5,437,000</t>
  </si>
  <si>
    <t>$4,425,000</t>
  </si>
  <si>
    <t>$4,701,000</t>
  </si>
  <si>
    <t>$14,574,000</t>
  </si>
  <si>
    <t>860</t>
  </si>
  <si>
    <t>1,415</t>
  </si>
  <si>
    <t>370,000</t>
  </si>
  <si>
    <t>241,000</t>
  </si>
  <si>
    <t>686,300</t>
  </si>
  <si>
    <t>1,494,800</t>
  </si>
  <si>
    <t>$13,800,000</t>
  </si>
  <si>
    <t>$20,100,000</t>
  </si>
  <si>
    <t>$21,500,000</t>
  </si>
  <si>
    <t>$56,000,000</t>
  </si>
  <si>
    <t>422</t>
  </si>
  <si>
    <t>11,791</t>
  </si>
  <si>
    <t>521,828</t>
  </si>
  <si>
    <t>1,246,503</t>
  </si>
  <si>
    <t>$15,142,000</t>
  </si>
  <si>
    <t>$15,445,000</t>
  </si>
  <si>
    <t>$13,820,000</t>
  </si>
  <si>
    <t>$44,407,000</t>
  </si>
  <si>
    <t>770</t>
  </si>
  <si>
    <t>2,711</t>
  </si>
  <si>
    <t>87</t>
  </si>
  <si>
    <t>1,460,000</t>
  </si>
  <si>
    <t>19,544</t>
  </si>
  <si>
    <t>3,008,000</t>
  </si>
  <si>
    <t>3,017,870</t>
  </si>
  <si>
    <t>$26,100,000</t>
  </si>
  <si>
    <t>$45,900,000</t>
  </si>
  <si>
    <t>$14,700,000</t>
  </si>
  <si>
    <t>$86,700,000</t>
  </si>
  <si>
    <t>354,000</t>
  </si>
  <si>
    <t>1,060,000</t>
  </si>
  <si>
    <t>17,500</t>
  </si>
  <si>
    <t>100,000</t>
  </si>
  <si>
    <t>1,772,200</t>
  </si>
  <si>
    <t>$12,317,325</t>
  </si>
  <si>
    <t>$72,846,838</t>
  </si>
  <si>
    <t>$31,370,000</t>
  </si>
  <si>
    <t>$116,341,043</t>
  </si>
  <si>
    <t>358</t>
  </si>
  <si>
    <t>110,180</t>
  </si>
  <si>
    <t>1,794,885</t>
  </si>
  <si>
    <t>2,361,691</t>
  </si>
  <si>
    <t>1,813</t>
  </si>
  <si>
    <t>840</t>
  </si>
  <si>
    <t>345,168</t>
  </si>
  <si>
    <t>39,009</t>
  </si>
  <si>
    <t>4,103,496</t>
  </si>
  <si>
    <t>4,323,266</t>
  </si>
  <si>
    <t>$658,858</t>
  </si>
  <si>
    <t>$47,120,000</t>
  </si>
  <si>
    <t>$34,720,000</t>
  </si>
  <si>
    <t>$124,000,000</t>
  </si>
  <si>
    <t>2,435</t>
  </si>
  <si>
    <t>1,500</t>
  </si>
  <si>
    <t>220,000</t>
  </si>
  <si>
    <t>89,000</t>
  </si>
  <si>
    <t>3,371,000</t>
  </si>
  <si>
    <t>4,574,000</t>
  </si>
  <si>
    <t>$17,559,000</t>
  </si>
  <si>
    <t>$8,743,000</t>
  </si>
  <si>
    <t>$15,082,000</t>
  </si>
  <si>
    <t>$41,384,000</t>
  </si>
  <si>
    <t>282,800</t>
  </si>
  <si>
    <t>7,089,690</t>
  </si>
  <si>
    <t>10,177,885</t>
  </si>
  <si>
    <t>$12,438,267</t>
  </si>
  <si>
    <t>$7,216,189</t>
  </si>
  <si>
    <t>$11,658,285</t>
  </si>
  <si>
    <t>$31,368,486</t>
  </si>
  <si>
    <t>697</t>
  </si>
  <si>
    <t>187,550</t>
  </si>
  <si>
    <t>7,331,000</t>
  </si>
  <si>
    <t>104,729</t>
  </si>
  <si>
    <t>1,545,349</t>
  </si>
  <si>
    <t>$4,978,149</t>
  </si>
  <si>
    <t>$13,273,712</t>
  </si>
  <si>
    <t>$11,446,140</t>
  </si>
  <si>
    <t>$29,698,002</t>
  </si>
  <si>
    <t>756</t>
  </si>
  <si>
    <t>32,664</t>
  </si>
  <si>
    <t>315,760</t>
  </si>
  <si>
    <t>386,011</t>
  </si>
  <si>
    <t>$16,560,603</t>
  </si>
  <si>
    <t>$4,385,532</t>
  </si>
  <si>
    <t>$57,462,811</t>
  </si>
  <si>
    <t>852</t>
  </si>
  <si>
    <t>3,576</t>
  </si>
  <si>
    <t>1,474</t>
  </si>
  <si>
    <t>18,195</t>
  </si>
  <si>
    <t>939,000</t>
  </si>
  <si>
    <t>1,115,360</t>
  </si>
  <si>
    <t>354</t>
  </si>
  <si>
    <t>20,437</t>
  </si>
  <si>
    <t>2,562,457</t>
  </si>
  <si>
    <t>3,232,629</t>
  </si>
  <si>
    <t>$10,231,764</t>
  </si>
  <si>
    <t>$8,964,264</t>
  </si>
  <si>
    <t>$4,994,937</t>
  </si>
  <si>
    <t>$23,467,844</t>
  </si>
  <si>
    <t>410</t>
  </si>
  <si>
    <t>1,635</t>
  </si>
  <si>
    <t>231</t>
  </si>
  <si>
    <t>777,247</t>
  </si>
  <si>
    <t>3,640</t>
  </si>
  <si>
    <t>10,628,625</t>
  </si>
  <si>
    <t>13,012,009</t>
  </si>
  <si>
    <t>$27,300,000</t>
  </si>
  <si>
    <t>$38,200,000</t>
  </si>
  <si>
    <t>$49,800,000</t>
  </si>
  <si>
    <t>$115,563,467</t>
  </si>
  <si>
    <t>13,600</t>
  </si>
  <si>
    <t>106</t>
  </si>
  <si>
    <t>2,043,000</t>
  </si>
  <si>
    <t>4,558</t>
  </si>
  <si>
    <t>7,600,000</t>
  </si>
  <si>
    <t>$13,159,725</t>
  </si>
  <si>
    <t>$4,243,924</t>
  </si>
  <si>
    <t>$7,987,146</t>
  </si>
  <si>
    <t>$25,390,795</t>
  </si>
  <si>
    <t>3,862</t>
  </si>
  <si>
    <t>614</t>
  </si>
  <si>
    <t>832,230</t>
  </si>
  <si>
    <t>630,000</t>
  </si>
  <si>
    <t>11,800,000</t>
  </si>
  <si>
    <t>$128,000,000</t>
  </si>
  <si>
    <t>$69,000,000</t>
  </si>
  <si>
    <t>$77,000,000</t>
  </si>
  <si>
    <t>$303,000,000</t>
  </si>
  <si>
    <t>230</t>
  </si>
  <si>
    <t>50,000</t>
  </si>
  <si>
    <t>14,800</t>
  </si>
  <si>
    <t>$1,770,000</t>
  </si>
  <si>
    <t>$9,700,000</t>
  </si>
  <si>
    <t>$17,500,000</t>
  </si>
  <si>
    <t>7,426</t>
  </si>
  <si>
    <t>1,575,146</t>
  </si>
  <si>
    <t>1,992,040</t>
  </si>
  <si>
    <t>$3,939,972</t>
  </si>
  <si>
    <t>$9,638,741</t>
  </si>
  <si>
    <t>$6,118,631</t>
  </si>
  <si>
    <t>$19,228,004</t>
  </si>
  <si>
    <t>625</t>
  </si>
  <si>
    <t>392</t>
  </si>
  <si>
    <t>22,230</t>
  </si>
  <si>
    <t>5,815,454</t>
  </si>
  <si>
    <t>$6,194,920</t>
  </si>
  <si>
    <t>$3,312,013</t>
  </si>
  <si>
    <t>$5,737,959</t>
  </si>
  <si>
    <t>$17,150,969</t>
  </si>
  <si>
    <t>535</t>
  </si>
  <si>
    <t>26,351</t>
  </si>
  <si>
    <t>282,077</t>
  </si>
  <si>
    <t>$9,713,405</t>
  </si>
  <si>
    <t>$8,445,692</t>
  </si>
  <si>
    <t>$9,457,872</t>
  </si>
  <si>
    <t>$27,616,969</t>
  </si>
  <si>
    <t>130,000</t>
  </si>
  <si>
    <t>8,565</t>
  </si>
  <si>
    <t>2,639,940</t>
  </si>
  <si>
    <t>2,853,974</t>
  </si>
  <si>
    <t>$11,321,183</t>
  </si>
  <si>
    <t>$15,407,599</t>
  </si>
  <si>
    <t>$13,819,332</t>
  </si>
  <si>
    <t>$40,548,114</t>
  </si>
  <si>
    <t>90,800</t>
  </si>
  <si>
    <t>1,858,000</t>
  </si>
  <si>
    <t>1,746,800</t>
  </si>
  <si>
    <t>$19,600,000</t>
  </si>
  <si>
    <t>$13,400,000</t>
  </si>
  <si>
    <t>$13,700,000</t>
  </si>
  <si>
    <t>$48,700,000</t>
  </si>
  <si>
    <t>1,464</t>
  </si>
  <si>
    <t>218</t>
  </si>
  <si>
    <t>81,546</t>
  </si>
  <si>
    <t>982,730</t>
  </si>
  <si>
    <t>1,093,151</t>
  </si>
  <si>
    <t>$24,361,290</t>
  </si>
  <si>
    <t>$7,250,323</t>
  </si>
  <si>
    <t>$55,630,318</t>
  </si>
  <si>
    <t>3,052</t>
  </si>
  <si>
    <t>269</t>
  </si>
  <si>
    <t>545,496</t>
  </si>
  <si>
    <t>310</t>
  </si>
  <si>
    <t>1,147,952</t>
  </si>
  <si>
    <t>19,955</t>
  </si>
  <si>
    <t>5,742,575</t>
  </si>
  <si>
    <t>6,480,667</t>
  </si>
  <si>
    <t>$26,868,058</t>
  </si>
  <si>
    <t>$29,216,884</t>
  </si>
  <si>
    <t>$41,746,145</t>
  </si>
  <si>
    <t>$97,831,087</t>
  </si>
  <si>
    <t>$135</t>
  </si>
  <si>
    <t>$117</t>
  </si>
  <si>
    <t>$136</t>
  </si>
  <si>
    <t>$46</t>
  </si>
  <si>
    <t>$40</t>
  </si>
  <si>
    <t>$89</t>
  </si>
  <si>
    <t>$124</t>
  </si>
  <si>
    <t>286</t>
  </si>
  <si>
    <t>151</t>
  </si>
  <si>
    <t>348</t>
  </si>
  <si>
    <t>$48</t>
  </si>
  <si>
    <t>190</t>
  </si>
  <si>
    <t>If you selected "Other," please list all other solid materials applied</t>
  </si>
  <si>
    <t>v</t>
  </si>
  <si>
    <t>1,700</t>
  </si>
  <si>
    <t>330</t>
  </si>
  <si>
    <t>77,350</t>
  </si>
  <si>
    <t>102,910</t>
  </si>
  <si>
    <t>$276,870</t>
  </si>
  <si>
    <t>$636,287</t>
  </si>
  <si>
    <t>$624,245</t>
  </si>
  <si>
    <t>$1,660,658</t>
  </si>
  <si>
    <t>-2,814</t>
  </si>
  <si>
    <t>88,000</t>
  </si>
  <si>
    <t>1,250</t>
  </si>
  <si>
    <t>-30,000</t>
  </si>
  <si>
    <t>-29,997</t>
  </si>
  <si>
    <t>-49,507</t>
  </si>
  <si>
    <t>-203,044</t>
  </si>
  <si>
    <t>-$1,469,461</t>
  </si>
  <si>
    <t>-$1,436,283</t>
  </si>
  <si>
    <t>-$1,601,355</t>
  </si>
  <si>
    <t>-$4,507,098</t>
  </si>
  <si>
    <t>41,619</t>
  </si>
  <si>
    <t>4,069</t>
  </si>
  <si>
    <t>4,364</t>
  </si>
  <si>
    <t>-5,737</t>
  </si>
  <si>
    <t>54,724</t>
  </si>
  <si>
    <t>504,724</t>
  </si>
  <si>
    <t>-$30,513,152</t>
  </si>
  <si>
    <t>-487</t>
  </si>
  <si>
    <t>-75</t>
  </si>
  <si>
    <t>6,950</t>
  </si>
  <si>
    <t>104,358</t>
  </si>
  <si>
    <t>-27,722</t>
  </si>
  <si>
    <t>-34,371</t>
  </si>
  <si>
    <t>-848</t>
  </si>
  <si>
    <t>-9,806,163</t>
  </si>
  <si>
    <t>-873,709</t>
  </si>
  <si>
    <t>-$3,426,818</t>
  </si>
  <si>
    <t>-$4,026,079</t>
  </si>
  <si>
    <t>$13,226,510</t>
  </si>
  <si>
    <t>$4,929,604</t>
  </si>
  <si>
    <t>-165</t>
  </si>
  <si>
    <t>32,840</t>
  </si>
  <si>
    <t>-140,500</t>
  </si>
  <si>
    <t>-72,120</t>
  </si>
  <si>
    <t>$3,849,800</t>
  </si>
  <si>
    <t>$47,300</t>
  </si>
  <si>
    <t>-$127,000</t>
  </si>
  <si>
    <t>$2,989,000</t>
  </si>
  <si>
    <t>5,500</t>
  </si>
  <si>
    <t>46,300</t>
  </si>
  <si>
    <t>86,270</t>
  </si>
  <si>
    <t>2,219,000</t>
  </si>
  <si>
    <t>$2,691,652</t>
  </si>
  <si>
    <t>$2,742,739</t>
  </si>
  <si>
    <t>$1,371,982</t>
  </si>
  <si>
    <t>$9,196,840</t>
  </si>
  <si>
    <t>-67</t>
  </si>
  <si>
    <t>5,359</t>
  </si>
  <si>
    <t>-25,621</t>
  </si>
  <si>
    <t>-6,611,187</t>
  </si>
  <si>
    <t>-6,958,906</t>
  </si>
  <si>
    <t>-$8</t>
  </si>
  <si>
    <t>53,914</t>
  </si>
  <si>
    <t>54,832</t>
  </si>
  <si>
    <t>30,798</t>
  </si>
  <si>
    <t>10,606,142</t>
  </si>
  <si>
    <t>10,599,562</t>
  </si>
  <si>
    <t>$2,602,742</t>
  </si>
  <si>
    <t>$1,084,092</t>
  </si>
  <si>
    <t>$4,582,528</t>
  </si>
  <si>
    <t>$8,269,362</t>
  </si>
  <si>
    <t>-180,000</t>
  </si>
  <si>
    <t>43,000</t>
  </si>
  <si>
    <t>396,000</t>
  </si>
  <si>
    <t>$1,361,702</t>
  </si>
  <si>
    <t>$1,120,982</t>
  </si>
  <si>
    <t>$1,952,099</t>
  </si>
  <si>
    <t>$4,327,687</t>
  </si>
  <si>
    <t>710</t>
  </si>
  <si>
    <t>56,000</t>
  </si>
  <si>
    <t>176,610</t>
  </si>
  <si>
    <t>-357,955</t>
  </si>
  <si>
    <t>218,705</t>
  </si>
  <si>
    <t>$6,696,740</t>
  </si>
  <si>
    <t>$6,265,370</t>
  </si>
  <si>
    <t>$14,378,110</t>
  </si>
  <si>
    <t>$27,429,440</t>
  </si>
  <si>
    <t>22,178</t>
  </si>
  <si>
    <t>22,192</t>
  </si>
  <si>
    <t>-6,077</t>
  </si>
  <si>
    <t>-88,217</t>
  </si>
  <si>
    <t>49,009</t>
  </si>
  <si>
    <t>$5,587,373</t>
  </si>
  <si>
    <t>$5,629,713</t>
  </si>
  <si>
    <t>$3,071,285</t>
  </si>
  <si>
    <t>$12,188,370</t>
  </si>
  <si>
    <t>93,383</t>
  </si>
  <si>
    <t>4,337</t>
  </si>
  <si>
    <t>1,838,161</t>
  </si>
  <si>
    <t>1,848,031</t>
  </si>
  <si>
    <t>$7,761,854</t>
  </si>
  <si>
    <t>$40,726,482</t>
  </si>
  <si>
    <t>$7,656,059</t>
  </si>
  <si>
    <t>$32,977,440</t>
  </si>
  <si>
    <t>-564</t>
  </si>
  <si>
    <t>-59,824</t>
  </si>
  <si>
    <t>-59,739</t>
  </si>
  <si>
    <t>1,862</t>
  </si>
  <si>
    <t>-267,800</t>
  </si>
  <si>
    <t>-$1,102,675</t>
  </si>
  <si>
    <t>-$9,059,162</t>
  </si>
  <si>
    <t>-$6,140,000</t>
  </si>
  <si>
    <t>-$16,496,113</t>
  </si>
  <si>
    <t>-9</t>
  </si>
  <si>
    <t>187,525</t>
  </si>
  <si>
    <t>22,101</t>
  </si>
  <si>
    <t>534,189</t>
  </si>
  <si>
    <t>702,880</t>
  </si>
  <si>
    <t>-$9</t>
  </si>
  <si>
    <t>54,001</t>
  </si>
  <si>
    <t>-12,003</t>
  </si>
  <si>
    <t>-6,787</t>
  </si>
  <si>
    <t>4,094,387</t>
  </si>
  <si>
    <t>4,238,589</t>
  </si>
  <si>
    <t>-$30,660,142</t>
  </si>
  <si>
    <t>$11,361,000</t>
  </si>
  <si>
    <t>$4,765,000</t>
  </si>
  <si>
    <t>-$15</t>
  </si>
  <si>
    <t>-38</t>
  </si>
  <si>
    <t>-87</t>
  </si>
  <si>
    <t>-45,000</t>
  </si>
  <si>
    <t>-129</t>
  </si>
  <si>
    <t>74,700</t>
  </si>
  <si>
    <t>51,000</t>
  </si>
  <si>
    <t>1,971,000</t>
  </si>
  <si>
    <t>3,034,000</t>
  </si>
  <si>
    <t>$6,559,000</t>
  </si>
  <si>
    <t>$3,143,000</t>
  </si>
  <si>
    <t>$3,582,000</t>
  </si>
  <si>
    <t>$13,034,000</t>
  </si>
  <si>
    <t>-$17</t>
  </si>
  <si>
    <t>26,929</t>
  </si>
  <si>
    <t>$2,961,743</t>
  </si>
  <si>
    <t>$1,019,670</t>
  </si>
  <si>
    <t>$1,528,232</t>
  </si>
  <si>
    <t>$5,451,938</t>
  </si>
  <si>
    <t>12,225</t>
  </si>
  <si>
    <t>$1,941,472</t>
  </si>
  <si>
    <t>$6,566,545</t>
  </si>
  <si>
    <t>-$530,998</t>
  </si>
  <si>
    <t>$7,977,020</t>
  </si>
  <si>
    <t>4,977</t>
  </si>
  <si>
    <t>12,997</t>
  </si>
  <si>
    <t>304,679</t>
  </si>
  <si>
    <t>298,981</t>
  </si>
  <si>
    <t>-$4,729,470</t>
  </si>
  <si>
    <t>-$13,344,153</t>
  </si>
  <si>
    <t>-$719,286</t>
  </si>
  <si>
    <t>$225,181</t>
  </si>
  <si>
    <t>190,000</t>
  </si>
  <si>
    <t>13,220</t>
  </si>
  <si>
    <t>-467,000</t>
  </si>
  <si>
    <t>-421,810</t>
  </si>
  <si>
    <t>2,750</t>
  </si>
  <si>
    <t>11,843</t>
  </si>
  <si>
    <t>-3,507</t>
  </si>
  <si>
    <t>1,297,777</t>
  </si>
  <si>
    <t>1,638,593</t>
  </si>
  <si>
    <t>-$470,751</t>
  </si>
  <si>
    <t>$1,281,770</t>
  </si>
  <si>
    <t>-$788,353</t>
  </si>
  <si>
    <t>25,247</t>
  </si>
  <si>
    <t>359,526</t>
  </si>
  <si>
    <t>359,608</t>
  </si>
  <si>
    <t>2,540</t>
  </si>
  <si>
    <t>985,461</t>
  </si>
  <si>
    <t>1,957,165</t>
  </si>
  <si>
    <t>$9,526,000</t>
  </si>
  <si>
    <t>$17,250,000</t>
  </si>
  <si>
    <t>$12,174,000</t>
  </si>
  <si>
    <t>$39,050,467</t>
  </si>
  <si>
    <t>12,600</t>
  </si>
  <si>
    <t>11,100</t>
  </si>
  <si>
    <t>3,340</t>
  </si>
  <si>
    <t>-434,243</t>
  </si>
  <si>
    <t>2,200,000</t>
  </si>
  <si>
    <t>-$5,993,700</t>
  </si>
  <si>
    <t>-$13,436,160</t>
  </si>
  <si>
    <t>-$2,696,049</t>
  </si>
  <si>
    <t>-$22,125,909</t>
  </si>
  <si>
    <t>-938</t>
  </si>
  <si>
    <t>-62</t>
  </si>
  <si>
    <t>518</t>
  </si>
  <si>
    <t>-5,770</t>
  </si>
  <si>
    <t>-22,000</t>
  </si>
  <si>
    <t>268,000</t>
  </si>
  <si>
    <t>98,000</t>
  </si>
  <si>
    <t>-5,200,000</t>
  </si>
  <si>
    <t>$8,000,000</t>
  </si>
  <si>
    <t>$64,500,000</t>
  </si>
  <si>
    <t>$49,000,000</t>
  </si>
  <si>
    <t>-51</t>
  </si>
  <si>
    <t>14,119</t>
  </si>
  <si>
    <t>1,482</t>
  </si>
  <si>
    <t>254,263</t>
  </si>
  <si>
    <t>330,994</t>
  </si>
  <si>
    <t>$1,771,024</t>
  </si>
  <si>
    <t>$2,297,033</t>
  </si>
  <si>
    <t>$1,679,858</t>
  </si>
  <si>
    <t>-$599,323</t>
  </si>
  <si>
    <t>-39</t>
  </si>
  <si>
    <t>8,849</t>
  </si>
  <si>
    <t>8,500</t>
  </si>
  <si>
    <t>-21,186</t>
  </si>
  <si>
    <t>-2,303</t>
  </si>
  <si>
    <t>-7,782</t>
  </si>
  <si>
    <t>-$245,295</t>
  </si>
  <si>
    <t>-$398,852</t>
  </si>
  <si>
    <t>-$632,016</t>
  </si>
  <si>
    <t>-$1,274,514</t>
  </si>
  <si>
    <t>45,983</t>
  </si>
  <si>
    <t>2,503</t>
  </si>
  <si>
    <t>-74,128</t>
  </si>
  <si>
    <t>139,906</t>
  </si>
  <si>
    <t>$768,601</t>
  </si>
  <si>
    <t>$568,801</t>
  </si>
  <si>
    <t>$2,822,367</t>
  </si>
  <si>
    <t>$4,159,759</t>
  </si>
  <si>
    <t>36,800</t>
  </si>
  <si>
    <t>758,000</t>
  </si>
  <si>
    <t>-43,170</t>
  </si>
  <si>
    <t>-223,103</t>
  </si>
  <si>
    <t>-$564,593</t>
  </si>
  <si>
    <t>$2,385,786</t>
  </si>
  <si>
    <t>-$4,272,971</t>
  </si>
  <si>
    <t>-$940,708</t>
  </si>
  <si>
    <t>-28</t>
  </si>
  <si>
    <t>124,763</t>
  </si>
  <si>
    <t>124,916</t>
  </si>
  <si>
    <t>-112,881</t>
  </si>
  <si>
    <t>387,245</t>
  </si>
  <si>
    <t>426,457</t>
  </si>
  <si>
    <t>$35,125,692</t>
  </si>
  <si>
    <t>-16,975</t>
  </si>
  <si>
    <t>-2,168,667</t>
  </si>
  <si>
    <t>42,324</t>
  </si>
  <si>
    <t>42,390</t>
  </si>
  <si>
    <t>5,488</t>
  </si>
  <si>
    <t>1,113,091</t>
  </si>
  <si>
    <t>1,288,823</t>
  </si>
  <si>
    <t>$3,641,373</t>
  </si>
  <si>
    <t>$4,303,178</t>
  </si>
  <si>
    <t>$2,049,843</t>
  </si>
  <si>
    <t>$9,994,394</t>
  </si>
  <si>
    <t>8,050</t>
  </si>
  <si>
    <t>6,200</t>
  </si>
  <si>
    <t>19,000</t>
  </si>
  <si>
    <t>172,325</t>
  </si>
  <si>
    <t>20,746</t>
  </si>
  <si>
    <t>116,828</t>
  </si>
  <si>
    <t>175,368</t>
  </si>
  <si>
    <t>164,360</t>
  </si>
  <si>
    <t>184,877</t>
  </si>
  <si>
    <t>455,800</t>
  </si>
  <si>
    <t>619,043</t>
  </si>
  <si>
    <t>251,418</t>
  </si>
  <si>
    <t>145,000</t>
  </si>
  <si>
    <t>231,257</t>
  </si>
  <si>
    <t>1,280,000</t>
  </si>
  <si>
    <t>43,865</t>
  </si>
  <si>
    <t>955,051</t>
  </si>
  <si>
    <t>154,000</t>
  </si>
  <si>
    <t>63,558</t>
  </si>
  <si>
    <t>20,944</t>
  </si>
  <si>
    <t>260,105</t>
  </si>
  <si>
    <t>173,365</t>
  </si>
  <si>
    <t>68,800</t>
  </si>
  <si>
    <t>281,118</t>
  </si>
  <si>
    <t>567,600</t>
  </si>
  <si>
    <t>26,260</t>
  </si>
  <si>
    <t>6,203</t>
  </si>
  <si>
    <t>19,008</t>
  </si>
  <si>
    <t>173,243</t>
  </si>
  <si>
    <t>20,863</t>
  </si>
  <si>
    <t>177,249</t>
  </si>
  <si>
    <t>164,384</t>
  </si>
  <si>
    <t>455,885</t>
  </si>
  <si>
    <t>441,608</t>
  </si>
  <si>
    <t>955,133</t>
  </si>
  <si>
    <t>281,342</t>
  </si>
  <si>
    <t>567,696</t>
  </si>
  <si>
    <t>24,243</t>
  </si>
  <si>
    <t>1,858</t>
  </si>
  <si>
    <t>1,389</t>
  </si>
  <si>
    <t>9,187,701</t>
  </si>
  <si>
    <t>469</t>
  </si>
  <si>
    <t>-2,435</t>
  </si>
  <si>
    <t>7,137,096</t>
  </si>
  <si>
    <t>-47,406</t>
  </si>
  <si>
    <t>990,184</t>
  </si>
  <si>
    <t>498,782</t>
  </si>
  <si>
    <t>-50,613</t>
  </si>
  <si>
    <t>Statewide RWM/RWIS Coordinator, Winter Operations Manager</t>
  </si>
  <si>
    <t>John Oliva</t>
  </si>
  <si>
    <t>Maintenance Manager 1</t>
  </si>
  <si>
    <t>john.oliva@dot.ca.gov</t>
  </si>
  <si>
    <t>Director of Maintenance and Operations</t>
  </si>
  <si>
    <t>alastair.probert@delaware.gov</t>
  </si>
  <si>
    <t>Assistant State Maintenance Engineer – Emergency Operations</t>
  </si>
  <si>
    <t>Mark Bloome</t>
  </si>
  <si>
    <t>Mark.Bloome@illinois.gov</t>
  </si>
  <si>
    <t>Jeremy McGuffey</t>
  </si>
  <si>
    <t>Statewide Winter Operations Manager</t>
  </si>
  <si>
    <t>jmcguffey@indot.in.gov</t>
  </si>
  <si>
    <t>Chief, Highway Maintenance</t>
  </si>
  <si>
    <t>ssimons@mdot.maryland.gov</t>
  </si>
  <si>
    <t>Lead Statewide Snow &amp; Ice Engineer</t>
  </si>
  <si>
    <t>Longworthm@michigan.gov</t>
  </si>
  <si>
    <t>Thomas Peters</t>
  </si>
  <si>
    <t>Research Principal Engineer</t>
  </si>
  <si>
    <t>Matt Steveson</t>
  </si>
  <si>
    <t>msteveson@mt.gov</t>
  </si>
  <si>
    <t>John Angel</t>
  </si>
  <si>
    <t>Assistant District Engineer</t>
  </si>
  <si>
    <t>jangel@dot.nv.gov</t>
  </si>
  <si>
    <t>Joe Thompson</t>
  </si>
  <si>
    <t>Snow and Ice Control Program Manager</t>
  </si>
  <si>
    <t>joe.thompson@dot.ny.gov</t>
  </si>
  <si>
    <t>Maintenance Operations, Section Head</t>
  </si>
  <si>
    <t>Maintenance Services Section Manager, Interim</t>
  </si>
  <si>
    <t>William  Davenport</t>
  </si>
  <si>
    <t>Winter Services Manager</t>
  </si>
  <si>
    <t>Maintenance Division Deputy Director</t>
  </si>
  <si>
    <t>James.Stevenson@txdot.gov</t>
  </si>
  <si>
    <t>Maintenance Director</t>
  </si>
  <si>
    <t>Maintenance Training &amp; Winter Program Manager</t>
  </si>
  <si>
    <t>janders@Wsdot.wa.gov</t>
  </si>
  <si>
    <t>Assistant Director - Equipment Division</t>
  </si>
  <si>
    <t>Clifford Spoonemore</t>
  </si>
  <si>
    <t>Maintenance Staff Engineer</t>
  </si>
  <si>
    <t>cliff.spoonemore@wyo.gov</t>
  </si>
  <si>
    <t>602-712-8277</t>
  </si>
  <si>
    <t>916-654-6072</t>
  </si>
  <si>
    <t>303.512.5218</t>
  </si>
  <si>
    <t>317-296-2504</t>
  </si>
  <si>
    <t>410-582-5565</t>
  </si>
  <si>
    <t>775-834-8300</t>
  </si>
  <si>
    <t>518-457-6916</t>
  </si>
  <si>
    <t>701-328-4359</t>
  </si>
  <si>
    <t>307-630-8234</t>
  </si>
  <si>
    <t>Some Areas/Districts use inhibitors and some do not...therefore the middle of the road response</t>
  </si>
  <si>
    <t>We've added liquid storage capacity at 8 locations. This is due to our new policy to pre-wet 100% of our granular material applications</t>
  </si>
  <si>
    <t>Ice slicer</t>
  </si>
  <si>
    <t>80 F-250 pick-ups with plows and spreaders included in the plow truck number. Pre-wetting systems includes 43 state owned herbicide trucks</t>
  </si>
  <si>
    <t>Anti-Skid with Salt Added</t>
  </si>
  <si>
    <t>Enhanced brines have "Boost", All Mag Chloride liquids meet the Clear Roads (PNS) specifications for corrosion resistance.</t>
  </si>
  <si>
    <t>Price increase was 3% over last year.</t>
  </si>
  <si>
    <t>Salt - Abrasive - CaCl Mix</t>
  </si>
  <si>
    <t>BIOMELT AG-64</t>
  </si>
  <si>
    <t>This is our average statewide price per ton.</t>
  </si>
  <si>
    <t>Over the past year we employed up to 42 full-time contract people that are included in the full-time FTEs number</t>
  </si>
  <si>
    <t>FY2020 salt cost is a weighted average, based on estimated quantities</t>
  </si>
  <si>
    <t>calcium chloride was premix (25% CaCl, 75% NaCl)</t>
  </si>
  <si>
    <t>We produce our own NaCl brine and blend it with 15% liquid magnesium chloride (purchased from vendor); Today I can't access the accounting of the number of gallons of NaCl brine we produced and used last year, but if you check back with me, I will keep trying. This impacts the estimate of percentages produced in-house and through vendors, but I am sure we obtain at least 90% of our salt brine through our liquid magnesium chloride vendor</t>
  </si>
  <si>
    <t>We have 21 Sub districts and prices range from 45.00 to 57.85 (excepting Martha's Vineyard, where Jaws was filmed, where the price is 137.00 because salt needs to take a ferry ride); I provided weighted avg. price from FY19 (same prices this year). Used 391,912.24 tons, spent $19,865,821.16</t>
  </si>
  <si>
    <t>Snow and ice total annual expenditures is TBD, and may be able to be provided at a later date.</t>
  </si>
  <si>
    <t>6279 Treated Salt / 2722 Sand</t>
  </si>
  <si>
    <t>Montana utilizes salt mixed with abrasives (sand) typically 10% by weight.  MDT uses very little straight salt.</t>
  </si>
  <si>
    <t>Number of plow trucks is approximate, each district has the ability to add on attachments when received from equipment division.</t>
  </si>
  <si>
    <t>Salt brine is produced in house, potassium acetate is from a vendor.</t>
  </si>
  <si>
    <t>Only Salt Brine is produced in house.</t>
  </si>
  <si>
    <t>Total Maintenance cost information is not available.</t>
  </si>
  <si>
    <t>NDDOT 5-year average annual snow and ice control costs: $21,916,805.  NDDOT is not a 24-hour operation except for very small crews in three metro areas.</t>
  </si>
  <si>
    <t>We have adjusted our center-line miles calculated from past years.</t>
  </si>
  <si>
    <t>AquaSalina+, Xo-Melt, other liquid/salt mixture</t>
  </si>
  <si>
    <t>We only purchase corrosion inhibited liquid deicers.</t>
  </si>
  <si>
    <t>Responses in prior years did not include benefit rates in cost calculations</t>
  </si>
  <si>
    <t>ODOT does use corrosion inhibited mag chloride to pre-wet solid salt applications. The rock salt itself does not contain a corrosion inhibitor.</t>
  </si>
  <si>
    <t>RIDOT makes all its own brine.</t>
  </si>
  <si>
    <t>Salt pricing is valid until 2022. Cost shown is average as cost varies slightly by location delivered.</t>
  </si>
  <si>
    <t>Our salt contract increased by 19.29 percent from last years contract.</t>
  </si>
  <si>
    <t>Our cold temp modified MagChloride has corrosion inhibitors in it.</t>
  </si>
  <si>
    <t>The MgCl blend has a corrosion inhibitor</t>
  </si>
  <si>
    <t>Equipment costs are a bit inflated by $3-4M as we pay a possession rate and this is calculated by the hourly rate based on winter maintenance.</t>
  </si>
  <si>
    <t>5:1 Sand salt mix</t>
  </si>
  <si>
    <t>We received a 6% increase from the majority of our vendors</t>
  </si>
  <si>
    <t>Enhanced = Freezeguard, Ag byproduct = Beet 55 + BeetHeet</t>
  </si>
  <si>
    <t>Ice Slicer or Ice Kicker</t>
  </si>
  <si>
    <t>Purchase off the Clear Roads QPL</t>
  </si>
  <si>
    <r>
      <rPr>
        <b/>
        <sz val="8"/>
        <color theme="4"/>
        <rFont val="Verdana"/>
        <family val="2"/>
      </rPr>
      <t>2018-2019</t>
    </r>
    <r>
      <rPr>
        <b/>
        <sz val="8"/>
        <rFont val="Verdana"/>
        <family val="2"/>
      </rPr>
      <t xml:space="preserve"> WINTER SEASON</t>
    </r>
  </si>
  <si>
    <r>
      <t xml:space="preserve">WINTER MAINTENANCE RESOURCES
</t>
    </r>
    <r>
      <rPr>
        <sz val="8"/>
        <rFont val="Verdana"/>
        <family val="2"/>
      </rPr>
      <t>(July 2018 - June 2019)</t>
    </r>
  </si>
  <si>
    <r>
      <t xml:space="preserve">MAINTENANCE MATERIALS USED LAST WINTER
</t>
    </r>
    <r>
      <rPr>
        <sz val="8"/>
        <rFont val="Verdana"/>
        <family val="2"/>
      </rPr>
      <t>(July 2018 - June 2019) (If unknown, please estimate based on purchase amounts or contract costs if possible.)</t>
    </r>
  </si>
  <si>
    <r>
      <t xml:space="preserve">Costs </t>
    </r>
    <r>
      <rPr>
        <b/>
        <i/>
        <sz val="8"/>
        <rFont val="Verdana"/>
        <family val="2"/>
      </rPr>
      <t xml:space="preserve">last </t>
    </r>
    <r>
      <rPr>
        <b/>
        <sz val="8"/>
        <rFont val="Verdana"/>
        <family val="2"/>
      </rPr>
      <t>winter (July 2018 - June 2019)
(Direct or contracted)</t>
    </r>
  </si>
  <si>
    <t>Average statewide salt cost on or around January 1, 2019</t>
  </si>
  <si>
    <r>
      <t xml:space="preserve">Salt prices for the </t>
    </r>
    <r>
      <rPr>
        <b/>
        <i/>
        <sz val="8"/>
        <rFont val="Verdana"/>
        <family val="2"/>
      </rPr>
      <t xml:space="preserve">upcoming </t>
    </r>
    <r>
      <rPr>
        <b/>
        <sz val="8"/>
        <rFont val="Verdana"/>
        <family val="2"/>
      </rPr>
      <t>winter
(July 2019 - June 2020)</t>
    </r>
  </si>
  <si>
    <r>
      <t xml:space="preserve">Salt prices for the </t>
    </r>
    <r>
      <rPr>
        <b/>
        <i/>
        <sz val="8"/>
        <rFont val="Verdana"/>
        <family val="2"/>
      </rPr>
      <t xml:space="preserve">upcoming </t>
    </r>
    <r>
      <rPr>
        <b/>
        <sz val="8"/>
        <rFont val="Verdana"/>
        <family val="2"/>
      </rPr>
      <t>winter
(July 2018 - June 2019)</t>
    </r>
  </si>
  <si>
    <t>If you answered yes, please note the expected salt price on or around January 1, 2020</t>
  </si>
  <si>
    <r>
      <rPr>
        <b/>
        <sz val="8"/>
        <color theme="4"/>
        <rFont val="Verdana"/>
        <family val="2"/>
      </rPr>
      <t xml:space="preserve">2018-2019
</t>
    </r>
    <r>
      <rPr>
        <b/>
        <sz val="8"/>
        <rFont val="Verdana"/>
        <family val="2"/>
      </rPr>
      <t>WINTER SEASON</t>
    </r>
  </si>
  <si>
    <t>4. Average Values - Five Years</t>
  </si>
  <si>
    <t>This sheet presents running averages across the five years of the survey. It only shows a value when data are available for at least least two of the last five years.</t>
  </si>
  <si>
    <r>
      <t xml:space="preserve">MAINTENANCE MATERIALS USED LAST WINTER
</t>
    </r>
    <r>
      <rPr>
        <sz val="8"/>
        <rFont val="Verdana"/>
        <family val="2"/>
      </rPr>
      <t>(If unknown, please estimate based on purchase amounts or contract costs if possible.)</t>
    </r>
  </si>
  <si>
    <r>
      <t xml:space="preserve">Costs </t>
    </r>
    <r>
      <rPr>
        <b/>
        <i/>
        <sz val="8"/>
        <rFont val="Verdana"/>
        <family val="2"/>
      </rPr>
      <t xml:space="preserve">last </t>
    </r>
    <r>
      <rPr>
        <b/>
        <sz val="8"/>
        <rFont val="Verdana"/>
        <family val="2"/>
      </rPr>
      <t>winter
(Direct or contracted)</t>
    </r>
  </si>
  <si>
    <r>
      <t xml:space="preserve">Salt prices for the </t>
    </r>
    <r>
      <rPr>
        <b/>
        <i/>
        <sz val="8"/>
        <rFont val="Verdana"/>
        <family val="2"/>
      </rPr>
      <t xml:space="preserve">upcoming </t>
    </r>
    <r>
      <rPr>
        <b/>
        <sz val="8"/>
        <rFont val="Verdana"/>
        <family val="2"/>
      </rPr>
      <t>winter</t>
    </r>
  </si>
  <si>
    <t>Average statewide salt cost on or around January 1</t>
  </si>
  <si>
    <t>If you answered yes, please note the expected salt price on or around January 1 (following year)</t>
  </si>
  <si>
    <t>30,278</t>
  </si>
  <si>
    <t>13,898</t>
  </si>
  <si>
    <t>44,768</t>
  </si>
  <si>
    <t>31,000</t>
  </si>
  <si>
    <t>24,525</t>
  </si>
  <si>
    <t>17,210</t>
  </si>
  <si>
    <t>31,958</t>
  </si>
  <si>
    <t>30,456</t>
  </si>
  <si>
    <t>77,541</t>
  </si>
  <si>
    <t>22,883</t>
  </si>
  <si>
    <t>14,083</t>
  </si>
  <si>
    <t>43,591</t>
  </si>
  <si>
    <t>43,461</t>
  </si>
  <si>
    <t>196,539</t>
  </si>
  <si>
    <t>24,300</t>
  </si>
  <si>
    <t>34,774</t>
  </si>
  <si>
    <t>15,606</t>
  </si>
  <si>
    <t>1,182</t>
  </si>
  <si>
    <t>17,180</t>
  </si>
  <si>
    <t>767,400</t>
  </si>
  <si>
    <t>435</t>
  </si>
  <si>
    <t>390</t>
  </si>
  <si>
    <t>459,000</t>
  </si>
  <si>
    <t>525</t>
  </si>
  <si>
    <t>809</t>
  </si>
  <si>
    <t>1,255</t>
  </si>
  <si>
    <t>873</t>
  </si>
  <si>
    <t>552</t>
  </si>
  <si>
    <t>7,743,642</t>
  </si>
  <si>
    <t>60,500</t>
  </si>
  <si>
    <t>347,500</t>
  </si>
  <si>
    <t>466</t>
  </si>
  <si>
    <t>885,000</t>
  </si>
  <si>
    <t>1,860</t>
  </si>
  <si>
    <t>1,582</t>
  </si>
  <si>
    <t>1,951</t>
  </si>
  <si>
    <t>509,900</t>
  </si>
  <si>
    <t>152</t>
  </si>
  <si>
    <t>1,998,000</t>
  </si>
  <si>
    <t>1,753</t>
  </si>
  <si>
    <t>104</t>
  </si>
  <si>
    <t>379,220</t>
  </si>
  <si>
    <t>81</t>
  </si>
  <si>
    <t>1,718,838</t>
  </si>
  <si>
    <t>1,032</t>
  </si>
  <si>
    <t>543</t>
  </si>
  <si>
    <t>225,000</t>
  </si>
  <si>
    <t>830,000</t>
  </si>
  <si>
    <t>761</t>
  </si>
  <si>
    <t>2,800</t>
  </si>
  <si>
    <t>387,000</t>
  </si>
  <si>
    <t>1,600,000</t>
  </si>
  <si>
    <t>800</t>
  </si>
  <si>
    <t>3,633</t>
  </si>
  <si>
    <t>338,851</t>
  </si>
  <si>
    <t>904,250</t>
  </si>
  <si>
    <t>1,662</t>
  </si>
  <si>
    <t>851</t>
  </si>
  <si>
    <t>157</t>
  </si>
  <si>
    <t>329,686</t>
  </si>
  <si>
    <t>1,220,400</t>
  </si>
  <si>
    <t>2,652</t>
  </si>
  <si>
    <t>408</t>
  </si>
  <si>
    <t>1,550</t>
  </si>
  <si>
    <t>313,800</t>
  </si>
  <si>
    <t>164</t>
  </si>
  <si>
    <t>594</t>
  </si>
  <si>
    <t>962</t>
  </si>
  <si>
    <t>703</t>
  </si>
  <si>
    <t>191,070</t>
  </si>
  <si>
    <t>9,562,800</t>
  </si>
  <si>
    <t>695</t>
  </si>
  <si>
    <t>763</t>
  </si>
  <si>
    <t>212,730</t>
  </si>
  <si>
    <t>1,480</t>
  </si>
  <si>
    <t>352</t>
  </si>
  <si>
    <t>2,765</t>
  </si>
  <si>
    <t>517</t>
  </si>
  <si>
    <t>1,634</t>
  </si>
  <si>
    <t>816,902</t>
  </si>
  <si>
    <t>6,088,351</t>
  </si>
  <si>
    <t>476</t>
  </si>
  <si>
    <t>2,077,800</t>
  </si>
  <si>
    <t>3,881</t>
  </si>
  <si>
    <t>2,518</t>
  </si>
  <si>
    <t>857,000</t>
  </si>
  <si>
    <t>545</t>
  </si>
  <si>
    <t>963,150</t>
  </si>
  <si>
    <t>5,503</t>
  </si>
  <si>
    <t>670</t>
  </si>
  <si>
    <t>49,720</t>
  </si>
  <si>
    <t>4,341,480</t>
  </si>
  <si>
    <t>91,100</t>
  </si>
  <si>
    <t>1,111</t>
  </si>
  <si>
    <t>221</t>
  </si>
  <si>
    <t>2,984</t>
  </si>
  <si>
    <t>357</t>
  </si>
  <si>
    <t>280</t>
  </si>
  <si>
    <t>577,479</t>
  </si>
  <si>
    <t>178</t>
  </si>
  <si>
    <t>905,255</t>
  </si>
  <si>
    <t>585</t>
  </si>
  <si>
    <t>456</t>
  </si>
  <si>
    <t>393</t>
  </si>
  <si>
    <t>3,085</t>
  </si>
  <si>
    <t>3,936</t>
  </si>
  <si>
    <t>2,517</t>
  </si>
  <si>
    <t>323,550</t>
  </si>
  <si>
    <t>391,200</t>
  </si>
  <si>
    <t>$317,000</t>
  </si>
  <si>
    <t>$1,140,000</t>
  </si>
  <si>
    <t>$410,000</t>
  </si>
  <si>
    <t>$1,867,000</t>
  </si>
  <si>
    <t>33,875</t>
  </si>
  <si>
    <t>33,882</t>
  </si>
  <si>
    <t>30,858</t>
  </si>
  <si>
    <t>195,874</t>
  </si>
  <si>
    <t>484,931</t>
  </si>
  <si>
    <t>$4,643,082</t>
  </si>
  <si>
    <t>$3,933,676</t>
  </si>
  <si>
    <t>$4,816,676</t>
  </si>
  <si>
    <t>$13,393,434</t>
  </si>
  <si>
    <t>18,180</t>
  </si>
  <si>
    <t>105,146</t>
  </si>
  <si>
    <t>1,227,038</t>
  </si>
  <si>
    <t>1,242,708</t>
  </si>
  <si>
    <t>$39,760,667</t>
  </si>
  <si>
    <t>$5,681,231</t>
  </si>
  <si>
    <t>$6,755,090</t>
  </si>
  <si>
    <t>272,157</t>
  </si>
  <si>
    <t>273,790</t>
  </si>
  <si>
    <t>1,602,103</t>
  </si>
  <si>
    <t>17,183,464</t>
  </si>
  <si>
    <t>$23,095,334</t>
  </si>
  <si>
    <t>$16,201,946</t>
  </si>
  <si>
    <t>$33,599,824</t>
  </si>
  <si>
    <t>$72,952,890</t>
  </si>
  <si>
    <t>150,602</t>
  </si>
  <si>
    <t>319,581</t>
  </si>
  <si>
    <t>1,246,382</t>
  </si>
  <si>
    <t>$18,121,000</t>
  </si>
  <si>
    <t>$3,043,190</t>
  </si>
  <si>
    <t>$3,548,250</t>
  </si>
  <si>
    <t>$33,396,400</t>
  </si>
  <si>
    <t>99,300</t>
  </si>
  <si>
    <t>1,784,200</t>
  </si>
  <si>
    <t>$2,927,000</t>
  </si>
  <si>
    <t>$3,846,700</t>
  </si>
  <si>
    <t>$2,921,900</t>
  </si>
  <si>
    <t>$9,695,600</t>
  </si>
  <si>
    <t>1,657</t>
  </si>
  <si>
    <t>171</t>
  </si>
  <si>
    <t>590,975</t>
  </si>
  <si>
    <t>$4,730,455</t>
  </si>
  <si>
    <t>$4,267,320</t>
  </si>
  <si>
    <t>$1,617,073</t>
  </si>
  <si>
    <t>$10,614,848</t>
  </si>
  <si>
    <t>137,459</t>
  </si>
  <si>
    <t>1,854</t>
  </si>
  <si>
    <t>6,729,781</t>
  </si>
  <si>
    <t>8,467,616</t>
  </si>
  <si>
    <t>$6,389,528</t>
  </si>
  <si>
    <t>$7,467,100</t>
  </si>
  <si>
    <t>$10,987,333</t>
  </si>
  <si>
    <t>$24,843,961</t>
  </si>
  <si>
    <t>600,043</t>
  </si>
  <si>
    <t>268</t>
  </si>
  <si>
    <t>1,947,500</t>
  </si>
  <si>
    <t>3,961,290</t>
  </si>
  <si>
    <t>$31,810,800</t>
  </si>
  <si>
    <t>$21,936,700</t>
  </si>
  <si>
    <t>$35,152,900</t>
  </si>
  <si>
    <t>$88,900,400</t>
  </si>
  <si>
    <t>309,759</t>
  </si>
  <si>
    <t>5,520,982</t>
  </si>
  <si>
    <t>5,530,982</t>
  </si>
  <si>
    <t>$5,182,429</t>
  </si>
  <si>
    <t>$10,903,060</t>
  </si>
  <si>
    <t>$22,191,225</t>
  </si>
  <si>
    <t>$38,276,714</t>
  </si>
  <si>
    <t>222,045</t>
  </si>
  <si>
    <t>13,093</t>
  </si>
  <si>
    <t>39,284,913</t>
  </si>
  <si>
    <t>39,310,238</t>
  </si>
  <si>
    <t>$17,070,000</t>
  </si>
  <si>
    <t>$8,820,000</t>
  </si>
  <si>
    <t>$19,860,000</t>
  </si>
  <si>
    <t>$45,750,000</t>
  </si>
  <si>
    <t>160,000</t>
  </si>
  <si>
    <t>37,000</t>
  </si>
  <si>
    <t>8,000,000</t>
  </si>
  <si>
    <t>8,064,000</t>
  </si>
  <si>
    <t>$9,750,000</t>
  </si>
  <si>
    <t>$10,306,000</t>
  </si>
  <si>
    <t>$7,320,000</t>
  </si>
  <si>
    <t>$27,400,000</t>
  </si>
  <si>
    <t>176,033</t>
  </si>
  <si>
    <t>176,075</t>
  </si>
  <si>
    <t>9,367</t>
  </si>
  <si>
    <t>491,209</t>
  </si>
  <si>
    <t>1,096,962</t>
  </si>
  <si>
    <t>$16,369,803</t>
  </si>
  <si>
    <t>$13,068,979</t>
  </si>
  <si>
    <t>$11,318,515</t>
  </si>
  <si>
    <t>$46,397,520</t>
  </si>
  <si>
    <t>206,160</t>
  </si>
  <si>
    <t>215,730</t>
  </si>
  <si>
    <t>18,210</t>
  </si>
  <si>
    <t>2,779,100</t>
  </si>
  <si>
    <t>$17,700,000</t>
  </si>
  <si>
    <t>$39,000,000</t>
  </si>
  <si>
    <t>$14,300,000</t>
  </si>
  <si>
    <t>$71,000,000</t>
  </si>
  <si>
    <t>391,912</t>
  </si>
  <si>
    <t>392,640</t>
  </si>
  <si>
    <t>11,845</t>
  </si>
  <si>
    <t>1,782,597</t>
  </si>
  <si>
    <t>$10,596,735</t>
  </si>
  <si>
    <t>$55,021,426</t>
  </si>
  <si>
    <t>$21,443,243</t>
  </si>
  <si>
    <t>$87,061,405</t>
  </si>
  <si>
    <t>527,824</t>
  </si>
  <si>
    <t>99,082</t>
  </si>
  <si>
    <t>1,701,678</t>
  </si>
  <si>
    <t>2,239,050</t>
  </si>
  <si>
    <t>246,506</t>
  </si>
  <si>
    <t>36,918</t>
  </si>
  <si>
    <t>4,571,401</t>
  </si>
  <si>
    <t>5,778,913</t>
  </si>
  <si>
    <t>$46,086,269</t>
  </si>
  <si>
    <t>$56,204,979</t>
  </si>
  <si>
    <t>$30,396,305</t>
  </si>
  <si>
    <t>$132,687,553</t>
  </si>
  <si>
    <t>183,000</t>
  </si>
  <si>
    <t>4,400,000</t>
  </si>
  <si>
    <t>5,380,000</t>
  </si>
  <si>
    <t>$32,000,000</t>
  </si>
  <si>
    <t>$14,000,000</t>
  </si>
  <si>
    <t>$19,000,000</t>
  </si>
  <si>
    <t>$65,000,000</t>
  </si>
  <si>
    <t>27,850</t>
  </si>
  <si>
    <t>251,422</t>
  </si>
  <si>
    <t>6,665,305</t>
  </si>
  <si>
    <t>9,080,866</t>
  </si>
  <si>
    <t>$10,701,048</t>
  </si>
  <si>
    <t>$6,501,601</t>
  </si>
  <si>
    <t>$11,144,798</t>
  </si>
  <si>
    <t>$28,347,447</t>
  </si>
  <si>
    <t>213,050</t>
  </si>
  <si>
    <t>7,270,915</t>
  </si>
  <si>
    <t>9,352,205</t>
  </si>
  <si>
    <t>$11,194,500</t>
  </si>
  <si>
    <t>$14,109,853</t>
  </si>
  <si>
    <t>$19,688,822</t>
  </si>
  <si>
    <t>$44,993,175</t>
  </si>
  <si>
    <t>1,927</t>
  </si>
  <si>
    <t>133,508</t>
  </si>
  <si>
    <t>1,206,552</t>
  </si>
  <si>
    <t>1,220,238</t>
  </si>
  <si>
    <t>$3,052,872</t>
  </si>
  <si>
    <t>$5,044,031</t>
  </si>
  <si>
    <t>$4,702,432</t>
  </si>
  <si>
    <t>$12,803,170</t>
  </si>
  <si>
    <t>239,746</t>
  </si>
  <si>
    <t>19,582</t>
  </si>
  <si>
    <t>46,235</t>
  </si>
  <si>
    <t>$17,881,956</t>
  </si>
  <si>
    <t>$9,334,031</t>
  </si>
  <si>
    <t>$17,389,562</t>
  </si>
  <si>
    <t>$58,608,749</t>
  </si>
  <si>
    <t>1,214,119</t>
  </si>
  <si>
    <t>12,757</t>
  </si>
  <si>
    <t>1,109,115</t>
  </si>
  <si>
    <t>1,296,622</t>
  </si>
  <si>
    <t>33,684</t>
  </si>
  <si>
    <t>12,131</t>
  </si>
  <si>
    <t>1,962,458</t>
  </si>
  <si>
    <t>2,441,699</t>
  </si>
  <si>
    <t>$11,200,380</t>
  </si>
  <si>
    <t>$9,182,151</t>
  </si>
  <si>
    <t>$3,627,299</t>
  </si>
  <si>
    <t>$24,160,194</t>
  </si>
  <si>
    <t>747,945</t>
  </si>
  <si>
    <t>748,020</t>
  </si>
  <si>
    <t>2,424</t>
  </si>
  <si>
    <t>9,851,921</t>
  </si>
  <si>
    <t>12,903,412</t>
  </si>
  <si>
    <t>$38,654,768</t>
  </si>
  <si>
    <t>$33,582,990</t>
  </si>
  <si>
    <t>$49,661,296</t>
  </si>
  <si>
    <t>$121,974,722</t>
  </si>
  <si>
    <t>430,000</t>
  </si>
  <si>
    <t>4,500,000</t>
  </si>
  <si>
    <t>$15,804,683</t>
  </si>
  <si>
    <t>$14,367,047</t>
  </si>
  <si>
    <t>$11,231,682</t>
  </si>
  <si>
    <t>$41,403,413</t>
  </si>
  <si>
    <t>922,000</t>
  </si>
  <si>
    <t>601,000</t>
  </si>
  <si>
    <t>11,600,000</t>
  </si>
  <si>
    <t>$125,000,000</t>
  </si>
  <si>
    <t>$68,000,000</t>
  </si>
  <si>
    <t>$73,000,000</t>
  </si>
  <si>
    <t>$298,000,000</t>
  </si>
  <si>
    <t>115,500</t>
  </si>
  <si>
    <t>11,800</t>
  </si>
  <si>
    <t>41,500</t>
  </si>
  <si>
    <t>$6,300,000</t>
  </si>
  <si>
    <t>$11,600,000</t>
  </si>
  <si>
    <t>56,473</t>
  </si>
  <si>
    <t>8,860</t>
  </si>
  <si>
    <t>1,494,205</t>
  </si>
  <si>
    <t>1,889,659</t>
  </si>
  <si>
    <t>$5,958,106</t>
  </si>
  <si>
    <t>$13,512,536</t>
  </si>
  <si>
    <t>$4,562,146</t>
  </si>
  <si>
    <t>$24,032,788</t>
  </si>
  <si>
    <t>11,303</t>
  </si>
  <si>
    <t>12,689</t>
  </si>
  <si>
    <t>6,333,285</t>
  </si>
  <si>
    <t>$4,553,833</t>
  </si>
  <si>
    <t>$3,071,752</t>
  </si>
  <si>
    <t>$3,552,756</t>
  </si>
  <si>
    <t>$12,762,763</t>
  </si>
  <si>
    <t>200,900</t>
  </si>
  <si>
    <t>26,100</t>
  </si>
  <si>
    <t>316,587</t>
  </si>
  <si>
    <t>$9,621,589</t>
  </si>
  <si>
    <t>$8,623,854</t>
  </si>
  <si>
    <t>$9,213,256</t>
  </si>
  <si>
    <t>$27,458,699</t>
  </si>
  <si>
    <t>209,004</t>
  </si>
  <si>
    <t>6,858</t>
  </si>
  <si>
    <t>2,919,595</t>
  </si>
  <si>
    <t>3,111,122</t>
  </si>
  <si>
    <t>$12,233,757</t>
  </si>
  <si>
    <t>$18,170,969</t>
  </si>
  <si>
    <t>$17,031,132</t>
  </si>
  <si>
    <t>$47,435,858</t>
  </si>
  <si>
    <t>81,380</t>
  </si>
  <si>
    <t>30,920</t>
  </si>
  <si>
    <t>$22,049,000</t>
  </si>
  <si>
    <t>$11,802,000</t>
  </si>
  <si>
    <t>$15,711,000</t>
  </si>
  <si>
    <t>$52,370,000</t>
  </si>
  <si>
    <t>212,608</t>
  </si>
  <si>
    <t>212,684</t>
  </si>
  <si>
    <t>72,736</t>
  </si>
  <si>
    <t>1,283,568</t>
  </si>
  <si>
    <t>1,341,391</t>
  </si>
  <si>
    <t>$22,037,961</t>
  </si>
  <si>
    <t>$6,158,292</t>
  </si>
  <si>
    <t>$18,612,035</t>
  </si>
  <si>
    <t>$46,808,288</t>
  </si>
  <si>
    <t>553,443</t>
  </si>
  <si>
    <t>553,501</t>
  </si>
  <si>
    <t>29,427</t>
  </si>
  <si>
    <t>8,847,535</t>
  </si>
  <si>
    <t>9,397,208</t>
  </si>
  <si>
    <t>$31,284,061</t>
  </si>
  <si>
    <t>$36,302,768</t>
  </si>
  <si>
    <t>$44,094,647</t>
  </si>
  <si>
    <t>$111,681,476</t>
  </si>
  <si>
    <t>5,249</t>
  </si>
  <si>
    <t>259,760</t>
  </si>
  <si>
    <t>1,290,986</t>
  </si>
  <si>
    <t>2,232,608</t>
  </si>
  <si>
    <t>$8,915,505</t>
  </si>
  <si>
    <t>$8,918,746</t>
  </si>
  <si>
    <t>$9,612,614</t>
  </si>
  <si>
    <t>$27,674,678</t>
  </si>
  <si>
    <t>Winter 2018-19</t>
  </si>
  <si>
    <t>$107</t>
  </si>
  <si>
    <t>$45</t>
  </si>
  <si>
    <t>$53</t>
  </si>
  <si>
    <t>$97</t>
  </si>
  <si>
    <t>$35</t>
  </si>
  <si>
    <t>$128</t>
  </si>
  <si>
    <t>$86</t>
  </si>
  <si>
    <t>7,500</t>
  </si>
  <si>
    <t>1,005</t>
  </si>
  <si>
    <t>367</t>
  </si>
  <si>
    <t>-2,820</t>
  </si>
  <si>
    <t>25,100</t>
  </si>
  <si>
    <t>-4,965</t>
  </si>
  <si>
    <t>-22,324</t>
  </si>
  <si>
    <t>1,967</t>
  </si>
  <si>
    <t>13,550</t>
  </si>
  <si>
    <t>7,700</t>
  </si>
  <si>
    <t>-$1,427,374</t>
  </si>
  <si>
    <t>$201,539</t>
  </si>
  <si>
    <t>-$793,719</t>
  </si>
  <si>
    <t>-$2,142,810</t>
  </si>
  <si>
    <t>-$10</t>
  </si>
  <si>
    <t>-113</t>
  </si>
  <si>
    <t>68,000</t>
  </si>
  <si>
    <t>14,875</t>
  </si>
  <si>
    <t>14,874</t>
  </si>
  <si>
    <t>30,831</t>
  </si>
  <si>
    <t>35,381</t>
  </si>
  <si>
    <t>285,975</t>
  </si>
  <si>
    <t>$3,612,543</t>
  </si>
  <si>
    <t>$2,212,959</t>
  </si>
  <si>
    <t>$3,396,031</t>
  </si>
  <si>
    <t>$9,221,532</t>
  </si>
  <si>
    <t>-$44</t>
  </si>
  <si>
    <t>-272</t>
  </si>
  <si>
    <t>-6,820</t>
  </si>
  <si>
    <t>-6,854</t>
  </si>
  <si>
    <t>327,038</t>
  </si>
  <si>
    <t>-107,292</t>
  </si>
  <si>
    <t>-$9,535,130</t>
  </si>
  <si>
    <t>-$2,671,270</t>
  </si>
  <si>
    <t>$515,695</t>
  </si>
  <si>
    <t>-123</t>
  </si>
  <si>
    <t>-6,950</t>
  </si>
  <si>
    <t>243,642</t>
  </si>
  <si>
    <t>99,832</t>
  </si>
  <si>
    <t>100,547</t>
  </si>
  <si>
    <t>-218</t>
  </si>
  <si>
    <t>397,659</t>
  </si>
  <si>
    <t>5,712,618</t>
  </si>
  <si>
    <t>$7,627,932</t>
  </si>
  <si>
    <t>$4,882,443</t>
  </si>
  <si>
    <t>-$2,499,868</t>
  </si>
  <si>
    <t>$10,066,292</t>
  </si>
  <si>
    <t>-70,848</t>
  </si>
  <si>
    <t>17,181</t>
  </si>
  <si>
    <t>-287,668</t>
  </si>
  <si>
    <t>-$4,750,800</t>
  </si>
  <si>
    <t>$551,990</t>
  </si>
  <si>
    <t>-$10,397,750</t>
  </si>
  <si>
    <t>-$5,912,600</t>
  </si>
  <si>
    <t>25,500</t>
  </si>
  <si>
    <t>-8,700</t>
  </si>
  <si>
    <t>-754,800</t>
  </si>
  <si>
    <t>-$1,618,652</t>
  </si>
  <si>
    <t>-$1,496,039</t>
  </si>
  <si>
    <t>-$797,082</t>
  </si>
  <si>
    <t>-$4,775,240</t>
  </si>
  <si>
    <t>335,000</t>
  </si>
  <si>
    <t>-19,089</t>
  </si>
  <si>
    <t>-19,206</t>
  </si>
  <si>
    <t>-59,829</t>
  </si>
  <si>
    <t>-9,025</t>
  </si>
  <si>
    <t>-209,025</t>
  </si>
  <si>
    <t>$1,833,678</t>
  </si>
  <si>
    <t>$1,409,302</t>
  </si>
  <si>
    <t>-$1,197,744</t>
  </si>
  <si>
    <t>$2,045,235</t>
  </si>
  <si>
    <t>1,578</t>
  </si>
  <si>
    <t>-22</t>
  </si>
  <si>
    <t>-620,000</t>
  </si>
  <si>
    <t>20,631</t>
  </si>
  <si>
    <t>-327</t>
  </si>
  <si>
    <t>-665,778</t>
  </si>
  <si>
    <t>-878,230</t>
  </si>
  <si>
    <t>$2,798,335</t>
  </si>
  <si>
    <t>$518,547</t>
  </si>
  <si>
    <t>-$5,803</t>
  </si>
  <si>
    <t>$3,311,079</t>
  </si>
  <si>
    <t>46,677</t>
  </si>
  <si>
    <t>44,796</t>
  </si>
  <si>
    <t>-28,915</t>
  </si>
  <si>
    <t>6,898,722</t>
  </si>
  <si>
    <t>6,891,256</t>
  </si>
  <si>
    <t>$3,570,000</t>
  </si>
  <si>
    <t>$2,820,000</t>
  </si>
  <si>
    <t>$4,760,000</t>
  </si>
  <si>
    <t>$11,150,000</t>
  </si>
  <si>
    <t>-200</t>
  </si>
  <si>
    <t>64,000</t>
  </si>
  <si>
    <t>4,100,000</t>
  </si>
  <si>
    <t>4,120,000</t>
  </si>
  <si>
    <t>$4,313,000</t>
  </si>
  <si>
    <t>$5,881,000</t>
  </si>
  <si>
    <t>$2,619,000</t>
  </si>
  <si>
    <t>$12,826,000</t>
  </si>
  <si>
    <t>11,673</t>
  </si>
  <si>
    <t>11,691</t>
  </si>
  <si>
    <t>-2,424</t>
  </si>
  <si>
    <t>-30,619</t>
  </si>
  <si>
    <t>-149,541</t>
  </si>
  <si>
    <t>$1,227,803</t>
  </si>
  <si>
    <t>-$2,376,021</t>
  </si>
  <si>
    <t>-$2,501,485</t>
  </si>
  <si>
    <t>$1,990,520</t>
  </si>
  <si>
    <t>-13,000</t>
  </si>
  <si>
    <t>21,283</t>
  </si>
  <si>
    <t>-1,334</t>
  </si>
  <si>
    <t>-228,900</t>
  </si>
  <si>
    <t>-238,770</t>
  </si>
  <si>
    <t>-$8,400,000</t>
  </si>
  <si>
    <t>-$6,900,000</t>
  </si>
  <si>
    <t>-$400,000</t>
  </si>
  <si>
    <t>-$15,700,000</t>
  </si>
  <si>
    <t>-15,149</t>
  </si>
  <si>
    <t>-155,750</t>
  </si>
  <si>
    <t>-63,888</t>
  </si>
  <si>
    <t>-63,245</t>
  </si>
  <si>
    <t>-5,655</t>
  </si>
  <si>
    <t>110,397</t>
  </si>
  <si>
    <t>-$1,720,590</t>
  </si>
  <si>
    <t>-$17,825,412</t>
  </si>
  <si>
    <t>-$9,926,757</t>
  </si>
  <si>
    <t>-$29,279,638</t>
  </si>
  <si>
    <t>-91,219</t>
  </si>
  <si>
    <t>-11,098</t>
  </si>
  <si>
    <t>-93,207</t>
  </si>
  <si>
    <t>-122,641</t>
  </si>
  <si>
    <t>$22</t>
  </si>
  <si>
    <t>-151</t>
  </si>
  <si>
    <t>-15,482</t>
  </si>
  <si>
    <t>-4,912</t>
  </si>
  <si>
    <t>-195,102</t>
  </si>
  <si>
    <t>-2,091</t>
  </si>
  <si>
    <t>467,905</t>
  </si>
  <si>
    <t>571,859</t>
  </si>
  <si>
    <t>$45,427,411</t>
  </si>
  <si>
    <t>$9,084,979</t>
  </si>
  <si>
    <t>-$4,323,695</t>
  </si>
  <si>
    <t>$8,687,553</t>
  </si>
  <si>
    <t>-29</t>
  </si>
  <si>
    <t>217</t>
  </si>
  <si>
    <t>-149</t>
  </si>
  <si>
    <t>73</t>
  </si>
  <si>
    <t>93,800</t>
  </si>
  <si>
    <t>65,000</t>
  </si>
  <si>
    <t>1,029,000</t>
  </si>
  <si>
    <t>806,000</t>
  </si>
  <si>
    <t>$14,441,000</t>
  </si>
  <si>
    <t>$5,257,000</t>
  </si>
  <si>
    <t>$3,918,000</t>
  </si>
  <si>
    <t>$23,616,000</t>
  </si>
  <si>
    <t>$6</t>
  </si>
  <si>
    <t>25,992</t>
  </si>
  <si>
    <t>-31,378</t>
  </si>
  <si>
    <t>-424,385</t>
  </si>
  <si>
    <t>-1,097,019</t>
  </si>
  <si>
    <t>-$1,737,219</t>
  </si>
  <si>
    <t>-$714,588</t>
  </si>
  <si>
    <t>-$513,487</t>
  </si>
  <si>
    <t>-$3,021,039</t>
  </si>
  <si>
    <t>-285</t>
  </si>
  <si>
    <t>-998</t>
  </si>
  <si>
    <t>3,520</t>
  </si>
  <si>
    <t>2,231,800</t>
  </si>
  <si>
    <t>108,321</t>
  </si>
  <si>
    <t>535,941</t>
  </si>
  <si>
    <t>$6,216,351</t>
  </si>
  <si>
    <t>$836,141</t>
  </si>
  <si>
    <t>$8,242,682</t>
  </si>
  <si>
    <t>$15,295,173</t>
  </si>
  <si>
    <t>3,100</t>
  </si>
  <si>
    <t>8,489</t>
  </si>
  <si>
    <t>-13,082</t>
  </si>
  <si>
    <t>-315,760</t>
  </si>
  <si>
    <t>-339,776</t>
  </si>
  <si>
    <t>$1,321,353</t>
  </si>
  <si>
    <t>$4,948,499</t>
  </si>
  <si>
    <t>$828,959</t>
  </si>
  <si>
    <t>$1,145,938</t>
  </si>
  <si>
    <t>-881</t>
  </si>
  <si>
    <t>-65,881</t>
  </si>
  <si>
    <t>-5,438</t>
  </si>
  <si>
    <t>170,115</t>
  </si>
  <si>
    <t>181,262</t>
  </si>
  <si>
    <t>-10,181</t>
  </si>
  <si>
    <t>-8,306</t>
  </si>
  <si>
    <t>-599,999</t>
  </si>
  <si>
    <t>-790,930</t>
  </si>
  <si>
    <t>$968,616</t>
  </si>
  <si>
    <t>$217,887</t>
  </si>
  <si>
    <t>-$1,367,638</t>
  </si>
  <si>
    <t>$692,350</t>
  </si>
  <si>
    <t>39,655</t>
  </si>
  <si>
    <t>2,975,362</t>
  </si>
  <si>
    <t>-207,106</t>
  </si>
  <si>
    <t>-207,113</t>
  </si>
  <si>
    <t>-1,216</t>
  </si>
  <si>
    <t>-776,704</t>
  </si>
  <si>
    <t>-108,597</t>
  </si>
  <si>
    <t>$11,354,768</t>
  </si>
  <si>
    <t>-$4,617,010</t>
  </si>
  <si>
    <t>-$138,704</t>
  </si>
  <si>
    <t>$6,411,255</t>
  </si>
  <si>
    <t>$26</t>
  </si>
  <si>
    <t>34,800</t>
  </si>
  <si>
    <t>942</t>
  </si>
  <si>
    <t>-3,100,000</t>
  </si>
  <si>
    <t>$2,644,958</t>
  </si>
  <si>
    <t>$10,123,123</t>
  </si>
  <si>
    <t>$3,244,536</t>
  </si>
  <si>
    <t>$16,012,618</t>
  </si>
  <si>
    <t>$23</t>
  </si>
  <si>
    <t>-182</t>
  </si>
  <si>
    <t>24,770</t>
  </si>
  <si>
    <t>-200,000</t>
  </si>
  <si>
    <t>-78,000</t>
  </si>
  <si>
    <t>-29,000</t>
  </si>
  <si>
    <t>-$1,000,000</t>
  </si>
  <si>
    <t>-$4,000,000</t>
  </si>
  <si>
    <t>-$5,000,000</t>
  </si>
  <si>
    <t>40,000</t>
  </si>
  <si>
    <t>-38,500</t>
  </si>
  <si>
    <t>-4,200</t>
  </si>
  <si>
    <t>26,700</t>
  </si>
  <si>
    <t>-$570,000</t>
  </si>
  <si>
    <t>-$2,000,000</t>
  </si>
  <si>
    <t>-$3,400,000</t>
  </si>
  <si>
    <t>-$5,900,000</t>
  </si>
  <si>
    <t>-69</t>
  </si>
  <si>
    <t>36,000</t>
  </si>
  <si>
    <t>-7,085</t>
  </si>
  <si>
    <t>1,434</t>
  </si>
  <si>
    <t>-80,941</t>
  </si>
  <si>
    <t>-102,381</t>
  </si>
  <si>
    <t>$2,018,134</t>
  </si>
  <si>
    <t>$3,873,795</t>
  </si>
  <si>
    <t>-$1,556,485</t>
  </si>
  <si>
    <t>$4,804,784</t>
  </si>
  <si>
    <t>8,411</t>
  </si>
  <si>
    <t>181</t>
  </si>
  <si>
    <t>3,541,480</t>
  </si>
  <si>
    <t>-9,641</t>
  </si>
  <si>
    <t>-9,541</t>
  </si>
  <si>
    <t>517,831</t>
  </si>
  <si>
    <t>-$1,641,087</t>
  </si>
  <si>
    <t>-$240,261</t>
  </si>
  <si>
    <t>-$2,185,203</t>
  </si>
  <si>
    <t>-$4,388,206</t>
  </si>
  <si>
    <t>-59,205</t>
  </si>
  <si>
    <t>-251</t>
  </si>
  <si>
    <t>34,510</t>
  </si>
  <si>
    <t>-$91,816</t>
  </si>
  <si>
    <t>$178,162</t>
  </si>
  <si>
    <t>-$244,616</t>
  </si>
  <si>
    <t>-$158,270</t>
  </si>
  <si>
    <t>35,639</t>
  </si>
  <si>
    <t>-1,707</t>
  </si>
  <si>
    <t>279,655</t>
  </si>
  <si>
    <t>257,148</t>
  </si>
  <si>
    <t>$912,574</t>
  </si>
  <si>
    <t>$2,763,370</t>
  </si>
  <si>
    <t>$3,211,800</t>
  </si>
  <si>
    <t>$6,887,744</t>
  </si>
  <si>
    <t>12,580</t>
  </si>
  <si>
    <t>$2,449,000</t>
  </si>
  <si>
    <t>-$1,598,000</t>
  </si>
  <si>
    <t>$2,011,000</t>
  </si>
  <si>
    <t>$3,670,000</t>
  </si>
  <si>
    <t>-353</t>
  </si>
  <si>
    <t>-68,510</t>
  </si>
  <si>
    <t>-68,658</t>
  </si>
  <si>
    <t>-8,810</t>
  </si>
  <si>
    <t>300,838</t>
  </si>
  <si>
    <t>248,240</t>
  </si>
  <si>
    <t>-$2,323,329</t>
  </si>
  <si>
    <t>-$1,092,031</t>
  </si>
  <si>
    <t>-$5,749,255</t>
  </si>
  <si>
    <t>-$8,822,030</t>
  </si>
  <si>
    <t>-68</t>
  </si>
  <si>
    <t>31,983</t>
  </si>
  <si>
    <t>-132</t>
  </si>
  <si>
    <t>-242,697</t>
  </si>
  <si>
    <t>-14,157</t>
  </si>
  <si>
    <t>-14,195</t>
  </si>
  <si>
    <t>9,472</t>
  </si>
  <si>
    <t>3,104,960</t>
  </si>
  <si>
    <t>2,916,541</t>
  </si>
  <si>
    <t>$4,416,003</t>
  </si>
  <si>
    <t>$7,085,884</t>
  </si>
  <si>
    <t>$2,348,502</t>
  </si>
  <si>
    <t>$13,850,389</t>
  </si>
  <si>
    <t>Change 2017-18 to 2018-19</t>
  </si>
  <si>
    <t>696,604</t>
  </si>
  <si>
    <t>2,365,278</t>
  </si>
  <si>
    <t>618,478</t>
  </si>
  <si>
    <r>
      <rPr>
        <b/>
        <sz val="8"/>
        <color theme="4"/>
        <rFont val="Verdana"/>
        <family val="2"/>
      </rPr>
      <t>2019-2020</t>
    </r>
    <r>
      <rPr>
        <b/>
        <sz val="8"/>
        <rFont val="Verdana"/>
        <family val="2"/>
      </rPr>
      <t xml:space="preserve"> WINTER SEASON</t>
    </r>
  </si>
  <si>
    <t>Kevin Duby</t>
  </si>
  <si>
    <t>Statewide Road Weather Manager/ RWIS Coordinator</t>
  </si>
  <si>
    <t>602-663-5063</t>
  </si>
  <si>
    <t>916-616-8987</t>
  </si>
  <si>
    <t>Jamie Yount</t>
  </si>
  <si>
    <t>Winter Operations Program Manager</t>
  </si>
  <si>
    <t>jamie.yount@state.co.us</t>
  </si>
  <si>
    <t>307-690-1895</t>
  </si>
  <si>
    <t>Matt Needham</t>
  </si>
  <si>
    <t>Assistant Emergency Operations Coordinator</t>
  </si>
  <si>
    <t>mneedham@dot.ga.gov</t>
  </si>
  <si>
    <t>678-332-8308</t>
  </si>
  <si>
    <t>Laura Shanley</t>
  </si>
  <si>
    <t>Maintenance Support Engineer</t>
  </si>
  <si>
    <t>Laura.Shanley@illinois.gov</t>
  </si>
  <si>
    <t>217-785-5483</t>
  </si>
  <si>
    <t>Division Chief of Highway Operations</t>
  </si>
  <si>
    <t>Lead State Snow &amp; Ice Engineer</t>
  </si>
  <si>
    <t>richard.t.miller@modot.mo.gov</t>
  </si>
  <si>
    <t>Maintenance Reviewer</t>
  </si>
  <si>
    <t>Hwy Ops Assistant Div Mgr</t>
  </si>
  <si>
    <t>Asst. District Engineer</t>
  </si>
  <si>
    <t>jangel@dot.ng.gov</t>
  </si>
  <si>
    <t>Snow and Ice Program Manager</t>
  </si>
  <si>
    <t>Assistant Administrator, Office of Maintenance Operations</t>
  </si>
  <si>
    <t xml:space="preserve">William L. Davenport </t>
  </si>
  <si>
    <t>717 78711-99</t>
  </si>
  <si>
    <t>Daniel Varilek</t>
  </si>
  <si>
    <t>Rhett Arnell</t>
  </si>
  <si>
    <t>rarnell@utah.gov</t>
  </si>
  <si>
    <t>435-979-7083</t>
  </si>
  <si>
    <t>Director of Maintenance</t>
  </si>
  <si>
    <t>Jeffrey M. Pifer, P.E.</t>
  </si>
  <si>
    <t>Director</t>
  </si>
  <si>
    <t>Emil Juni</t>
  </si>
  <si>
    <t>State Winter Maintenance Engineer</t>
  </si>
  <si>
    <t>emil.juni@dot.wi.gov</t>
  </si>
  <si>
    <t>608-266-3833</t>
  </si>
  <si>
    <r>
      <t xml:space="preserve">WINTER MAINTENANCE RESOURCES
</t>
    </r>
    <r>
      <rPr>
        <sz val="8"/>
        <rFont val="Verdana"/>
        <family val="2"/>
      </rPr>
      <t>(July 2019 - June 2020)</t>
    </r>
  </si>
  <si>
    <r>
      <t xml:space="preserve">MAINTENANCE MATERIALS USED LAST WINTER
</t>
    </r>
    <r>
      <rPr>
        <sz val="8"/>
        <rFont val="Verdana"/>
        <family val="2"/>
      </rPr>
      <t>(July 2019 - June 2020) (If unknown, please estimate based on purchase amounts or contract costs if possible.)</t>
    </r>
  </si>
  <si>
    <r>
      <t xml:space="preserve">Costs </t>
    </r>
    <r>
      <rPr>
        <b/>
        <i/>
        <sz val="8"/>
        <rFont val="Verdana"/>
        <family val="2"/>
      </rPr>
      <t xml:space="preserve">last </t>
    </r>
    <r>
      <rPr>
        <b/>
        <sz val="8"/>
        <rFont val="Verdana"/>
        <family val="2"/>
      </rPr>
      <t>winter (July 2019 - June 2020)
(Direct or contracted)</t>
    </r>
  </si>
  <si>
    <r>
      <t xml:space="preserve">Salt prices for the </t>
    </r>
    <r>
      <rPr>
        <b/>
        <i/>
        <sz val="8"/>
        <rFont val="Verdana"/>
        <family val="2"/>
      </rPr>
      <t xml:space="preserve">upcoming </t>
    </r>
    <r>
      <rPr>
        <b/>
        <sz val="8"/>
        <rFont val="Verdana"/>
        <family val="2"/>
      </rPr>
      <t>winter
(July 2020 - June 2021)</t>
    </r>
  </si>
  <si>
    <t>Some Areas and Districts use an inhibitor and others don't.</t>
  </si>
  <si>
    <t xml:space="preserve">Contracted trucks are only used for plowing and do not disperse de-icing materials.  </t>
  </si>
  <si>
    <t>Labor cost is for Reg salary and OT. Equipment cost is for vendor truck rental and other rentals. Materials cost is for sodium chloride (solid) and liquid magnesium chloride</t>
  </si>
  <si>
    <t xml:space="preserve">376 Snow plows with Tandem trucks. 200 F250 "Snow Dog" plow trucks and 6 Tow plows. Tow plows are not counted in the Snow plow number  </t>
  </si>
  <si>
    <t>We put lubriseal on the hoppers and equipment at the end of snow and ice, but don’t put anything in the liquid mix inside the tanks.</t>
  </si>
  <si>
    <t>There are several Salt contracts throughout the state based on location.  Prices vary slightly because of freight costs. numbers include lubriseal etc...</t>
  </si>
  <si>
    <t>Anti-Skid with Salt Added  5 to 10% salt content</t>
  </si>
  <si>
    <t>1.88% increase</t>
  </si>
  <si>
    <t xml:space="preserve">The Indiana Toll Road and the East End Crossing have a combined 160 miles of contractor maintained highway which is well below 1% of our overall system. </t>
  </si>
  <si>
    <t>Salt price is an average of our districts individual salt prices</t>
  </si>
  <si>
    <t>Some dual function prewet/slurry generators</t>
  </si>
  <si>
    <t>Only in MgCl brine</t>
  </si>
  <si>
    <t>Salt price is a statewide weighted average.  salt contracts were extended at existing pricing for next year.</t>
  </si>
  <si>
    <t>We are in the second year of our current contract and those prices are locked in until the first extension when negotiation will be allowed.  However we do allow for a fuel escalation cost on a weekly basis during the winter season.</t>
  </si>
  <si>
    <t>For State-owned assets, graders  are difficult to identify due to their folding into "other" equipment group. I feel strongly that we have many more state-owned wing plows and graders than the 14 and 1, respectively, identified in a Maximo search. For hired (contracted) assets, delineation of graders, blowers and wing plows is a labor-intensive task. Many of our hired plows have single-wings. We hire some double wings, but on a case-by-case basis where need is justified.</t>
  </si>
  <si>
    <t>I noticed that last year I erred by stating that MassDOT produces 90% of its own liquid deicers. I meant the converse (that MassDOT purchase 90%). The blended brine usage is estimated. Our brine recipe is 85% saturated NaCl solution supplemented with 15% of 28% magnesium chloride solution.</t>
  </si>
  <si>
    <t xml:space="preserve">The manager of our statewide salt contract (The Massachusetts Operational Services Division, or "OSD") is in the process of negotiating an option year under the current contract VEH107. It is expected that prices will hold fairly even compared to last season. </t>
  </si>
  <si>
    <t>Salt storage facilities is an estimate based on approximate direct force, contract county and contract city storage</t>
  </si>
  <si>
    <t>None</t>
  </si>
  <si>
    <t>N/A</t>
  </si>
  <si>
    <t>Magnesium Chloride Treated Salt</t>
  </si>
  <si>
    <t>Montana utilizes salt blended with abrasives (sand) typically 10% by weight. MDT uses very little straight salt.</t>
  </si>
  <si>
    <t>We also have 13 blower heads for loaders. There are 50 graders in the fleet but only plan to use 4 for snow removal. We were approved for 90 temp. positions but were not successful hiring. I think my district had 4 of 30 filled.</t>
  </si>
  <si>
    <t>Slurry Generators: 1 Henderson Slurry Box insert is used. Estimated to have 10 other homemade systems that are not officially tracked.</t>
  </si>
  <si>
    <t>Ag based product: (Beet 55); desugared sugar beet molasses; 80/20 brine / ag based product. NDDOT buys Ag based product and blends with salt brine. Blending is done in house. Salt brine and Ag based product calculated from direct liquid applications and prewetting of granular applications.</t>
  </si>
  <si>
    <t>NDDOT 5 year average snow and ice control costs: $22,315,239  NDDOT is not a 24 hour operation except for very small crews in three metro areas.</t>
  </si>
  <si>
    <t>Nothing at this time.</t>
  </si>
  <si>
    <t>Xo-MELT 2, Aquasalina, Aquasalina + Icebite, Other Liquid/salt mixture</t>
  </si>
  <si>
    <t>All of the liquid deicers we purchase are corrosion inhibited.  The only corrosion inhibitor that is applied to our solid deicing material is when we pre-wet our rock salt at the spinner with a Clear Roads approved liquid deicer that has been corrosion inhibited and blended with our rock salt brine.  We do not inhibit our rock salt brine separately.</t>
  </si>
  <si>
    <t>Our fringe rate is 47.51 percent.  I have included it in our labor costs above.  In addition to our captured costs, we have 78,121 that is listed as "other".  Other costs include equipment rental, towing bills and equipment for spreader calibration.</t>
  </si>
  <si>
    <t xml:space="preserve">Added previously unreported 5 yd plow trucks to total number of plow trucks. </t>
  </si>
  <si>
    <t xml:space="preserve">Solid salt is pre-wetted with corrosion inhibited MgCl2.   </t>
  </si>
  <si>
    <t>RIDOT makes all its own salt brine</t>
  </si>
  <si>
    <t>This is the average cost per ton delivered to our salt storage sheds</t>
  </si>
  <si>
    <t>Utilized Grain Storage Bags for storing extra salt. One region stored 336 tons.</t>
  </si>
  <si>
    <t>Our Cold temos modified with MgCL or CaCl has corrosion inhibitors.</t>
  </si>
  <si>
    <t>Liquid Magnesium Chloride has a corrosion inhibitor added.</t>
  </si>
  <si>
    <t>We have not been given an official increase notice for the upcoming season but expect to get a 2 1/2% increase which is a $3.25 per ton increase.</t>
  </si>
  <si>
    <t>Purchase off Clear Roads QPL</t>
  </si>
  <si>
    <r>
      <rPr>
        <b/>
        <sz val="8"/>
        <color theme="4"/>
        <rFont val="Verdana"/>
        <family val="2"/>
      </rPr>
      <t xml:space="preserve">2019-2020
</t>
    </r>
    <r>
      <rPr>
        <b/>
        <sz val="8"/>
        <rFont val="Verdana"/>
        <family val="2"/>
      </rPr>
      <t>WINTER SEASON</t>
    </r>
  </si>
  <si>
    <r>
      <rPr>
        <b/>
        <sz val="8"/>
        <rFont val="Verdana"/>
        <family val="2"/>
      </rPr>
      <t>AVERAGE across five winter seaons</t>
    </r>
    <r>
      <rPr>
        <b/>
        <sz val="8"/>
        <color theme="4"/>
        <rFont val="Verdana"/>
        <family val="2"/>
      </rPr>
      <t xml:space="preserve">
2015-16 to 2019-2020</t>
    </r>
  </si>
  <si>
    <r>
      <rPr>
        <b/>
        <sz val="8"/>
        <rFont val="Verdana"/>
        <family val="2"/>
      </rPr>
      <t>CHANGE across most recent winter seasons</t>
    </r>
    <r>
      <rPr>
        <b/>
        <sz val="8"/>
        <color theme="4"/>
        <rFont val="Verdana"/>
        <family val="2"/>
      </rPr>
      <t xml:space="preserve">
2018-19 to 2019-2020</t>
    </r>
  </si>
  <si>
    <t>Winter 2019-20</t>
  </si>
  <si>
    <t>Change 2018-19 to 2020-21</t>
  </si>
  <si>
    <t>5-Year Average (2015-16 to 2019-20)</t>
  </si>
  <si>
    <t>50,697</t>
  </si>
  <si>
    <t>49,141</t>
  </si>
  <si>
    <t>12,330</t>
  </si>
  <si>
    <t>45,304</t>
  </si>
  <si>
    <t>25,767</t>
  </si>
  <si>
    <t>8,158</t>
  </si>
  <si>
    <t>30,341</t>
  </si>
  <si>
    <t>22,908</t>
  </si>
  <si>
    <t>13,463</t>
  </si>
  <si>
    <t>17,267</t>
  </si>
  <si>
    <t>43,549</t>
  </si>
  <si>
    <t>80,455</t>
  </si>
  <si>
    <t>34,859</t>
  </si>
  <si>
    <t>1,130</t>
  </si>
  <si>
    <t>1,246</t>
  </si>
  <si>
    <t>1,380</t>
  </si>
  <si>
    <t>1,697</t>
  </si>
  <si>
    <t>1,902</t>
  </si>
  <si>
    <t>1,031</t>
  </si>
  <si>
    <t>498</t>
  </si>
  <si>
    <t>1,340</t>
  </si>
  <si>
    <t>1,597</t>
  </si>
  <si>
    <t>3,041</t>
  </si>
  <si>
    <t>692</t>
  </si>
  <si>
    <t>2,723</t>
  </si>
  <si>
    <t>3,840</t>
  </si>
  <si>
    <t>891</t>
  </si>
  <si>
    <t>306</t>
  </si>
  <si>
    <t>6,030</t>
  </si>
  <si>
    <t>650</t>
  </si>
  <si>
    <t>1,016</t>
  </si>
  <si>
    <t>222</t>
  </si>
  <si>
    <t>580</t>
  </si>
  <si>
    <t>425</t>
  </si>
  <si>
    <t>576</t>
  </si>
  <si>
    <t>253</t>
  </si>
  <si>
    <t>458</t>
  </si>
  <si>
    <t>1,756</t>
  </si>
  <si>
    <t>1,147</t>
  </si>
  <si>
    <t>428</t>
  </si>
  <si>
    <t>2,243</t>
  </si>
  <si>
    <t>3,501</t>
  </si>
  <si>
    <t>146</t>
  </si>
  <si>
    <t>595</t>
  </si>
  <si>
    <t>704</t>
  </si>
  <si>
    <t>318</t>
  </si>
  <si>
    <t>368</t>
  </si>
  <si>
    <t>1,584</t>
  </si>
  <si>
    <t>546</t>
  </si>
  <si>
    <t>2,519</t>
  </si>
  <si>
    <t>568</t>
  </si>
  <si>
    <t>468</t>
  </si>
  <si>
    <t>76</t>
  </si>
  <si>
    <t>560</t>
  </si>
  <si>
    <t>281</t>
  </si>
  <si>
    <t>531</t>
  </si>
  <si>
    <t>1,138</t>
  </si>
  <si>
    <t>212</t>
  </si>
  <si>
    <t>3,170</t>
  </si>
  <si>
    <t>58</t>
  </si>
  <si>
    <t>11,500</t>
  </si>
  <si>
    <t>9,500</t>
  </si>
  <si>
    <t>54,030</t>
  </si>
  <si>
    <t>173,000</t>
  </si>
  <si>
    <t>2,085,000</t>
  </si>
  <si>
    <t>169</t>
  </si>
  <si>
    <t>511,063</t>
  </si>
  <si>
    <t>1,688,800</t>
  </si>
  <si>
    <t>850,000</t>
  </si>
  <si>
    <t>340,151</t>
  </si>
  <si>
    <t>1,141,900</t>
  </si>
  <si>
    <t>317,351</t>
  </si>
  <si>
    <t>156</t>
  </si>
  <si>
    <t>1,265,900</t>
  </si>
  <si>
    <t>326,000</t>
  </si>
  <si>
    <t>1,700,000</t>
  </si>
  <si>
    <t>203,675</t>
  </si>
  <si>
    <t>9,212,700</t>
  </si>
  <si>
    <t>7,692</t>
  </si>
  <si>
    <t>363,000</t>
  </si>
  <si>
    <t>1,225,460</t>
  </si>
  <si>
    <t>236</t>
  </si>
  <si>
    <t>848,202</t>
  </si>
  <si>
    <t>4,216,534</t>
  </si>
  <si>
    <t>15,750</t>
  </si>
  <si>
    <t>115,000</t>
  </si>
  <si>
    <t>91,000</t>
  </si>
  <si>
    <t>643,033</t>
  </si>
  <si>
    <t>1,146,150</t>
  </si>
  <si>
    <t>If you answered yes, please note the expected salt price on or around January 1, 2021</t>
  </si>
  <si>
    <t>Average statewide salt cost on or around January 1, 2020</t>
  </si>
  <si>
    <t>$108,971</t>
  </si>
  <si>
    <t>$345,694</t>
  </si>
  <si>
    <t>$287,825</t>
  </si>
  <si>
    <t>$742,490</t>
  </si>
  <si>
    <t>$1,500,000</t>
  </si>
  <si>
    <t>$1,300,000</t>
  </si>
  <si>
    <t>$45,000</t>
  </si>
  <si>
    <t>$7,000</t>
  </si>
  <si>
    <t>$5,639,485</t>
  </si>
  <si>
    <t>$29,445,000</t>
  </si>
  <si>
    <t>$24,611,640</t>
  </si>
  <si>
    <t>$18,959,137</t>
  </si>
  <si>
    <t>$36,055,823</t>
  </si>
  <si>
    <t>$101,561,017</t>
  </si>
  <si>
    <t>$11,874,882</t>
  </si>
  <si>
    <t>$1,939,731</t>
  </si>
  <si>
    <t>$7,457,279</t>
  </si>
  <si>
    <t>$23,260,950</t>
  </si>
  <si>
    <t>$307,000</t>
  </si>
  <si>
    <t>$710,000</t>
  </si>
  <si>
    <t>$382,000</t>
  </si>
  <si>
    <t>$1,400,000</t>
  </si>
  <si>
    <t>$974,403</t>
  </si>
  <si>
    <t>$928,053</t>
  </si>
  <si>
    <t>$574,787</t>
  </si>
  <si>
    <t>$2,477,244</t>
  </si>
  <si>
    <t>$3,634,700</t>
  </si>
  <si>
    <t>$5,639,365</t>
  </si>
  <si>
    <t>$9,825,803</t>
  </si>
  <si>
    <t>$19,098,868</t>
  </si>
  <si>
    <t>$20,075,209</t>
  </si>
  <si>
    <t>$15,555,036</t>
  </si>
  <si>
    <t>$35,118,778</t>
  </si>
  <si>
    <t>$70,749,023</t>
  </si>
  <si>
    <t>$3,349,029</t>
  </si>
  <si>
    <t>$10,000,000</t>
  </si>
  <si>
    <t>$18,618,945</t>
  </si>
  <si>
    <t>$31,967,974</t>
  </si>
  <si>
    <t>$17,600,000</t>
  </si>
  <si>
    <t>$20,000,000</t>
  </si>
  <si>
    <t>$47,100,000</t>
  </si>
  <si>
    <t>$7,516,000</t>
  </si>
  <si>
    <t>$6,632,000</t>
  </si>
  <si>
    <t>$5,570,000</t>
  </si>
  <si>
    <t>$19,718,000</t>
  </si>
  <si>
    <t>$18,999,669</t>
  </si>
  <si>
    <t>$14,927,932</t>
  </si>
  <si>
    <t>$12,097,049</t>
  </si>
  <si>
    <t>$46,024,650</t>
  </si>
  <si>
    <t>$17,300,000</t>
  </si>
  <si>
    <t>$35,900,000</t>
  </si>
  <si>
    <t>$8,390,467</t>
  </si>
  <si>
    <t>$45,932,000</t>
  </si>
  <si>
    <t>$15,924,301</t>
  </si>
  <si>
    <t>$70,023,000</t>
  </si>
  <si>
    <t>$40,165,449</t>
  </si>
  <si>
    <t>$52,525,866</t>
  </si>
  <si>
    <t>$34,373,155</t>
  </si>
  <si>
    <t>$127,064,470</t>
  </si>
  <si>
    <t>$27,280,661</t>
  </si>
  <si>
    <t>$10,859,494</t>
  </si>
  <si>
    <t>$17,208,492</t>
  </si>
  <si>
    <t>$55,348,647</t>
  </si>
  <si>
    <t>$9,881,038</t>
  </si>
  <si>
    <t>$6,024,298</t>
  </si>
  <si>
    <t>$11,342,673</t>
  </si>
  <si>
    <t>$27,316,800</t>
  </si>
  <si>
    <t>$9,179,067</t>
  </si>
  <si>
    <t>$13,087,802</t>
  </si>
  <si>
    <t>$18,553,059</t>
  </si>
  <si>
    <t>$40,819,929</t>
  </si>
  <si>
    <t>$2,191,944</t>
  </si>
  <si>
    <t>$2,927,383</t>
  </si>
  <si>
    <t>$8,940,524</t>
  </si>
  <si>
    <t>$15,964,750</t>
  </si>
  <si>
    <t>$9,713,411</t>
  </si>
  <si>
    <t>$13,752,437</t>
  </si>
  <si>
    <t>$53,858,736</t>
  </si>
  <si>
    <t>$10,259,297</t>
  </si>
  <si>
    <t>$7,412,038</t>
  </si>
  <si>
    <t>$5,017,326</t>
  </si>
  <si>
    <t>$22,702,893</t>
  </si>
  <si>
    <t>$27,284,266</t>
  </si>
  <si>
    <t>$24,145,233</t>
  </si>
  <si>
    <t>$30,769,144</t>
  </si>
  <si>
    <t>$82,198,643</t>
  </si>
  <si>
    <t>$13,044,746</t>
  </si>
  <si>
    <t>$10,691,087</t>
  </si>
  <si>
    <t>$10,226,895</t>
  </si>
  <si>
    <t>$37,656,772</t>
  </si>
  <si>
    <t>$54,000,000</t>
  </si>
  <si>
    <t>$212,000,000</t>
  </si>
  <si>
    <t>$772,000</t>
  </si>
  <si>
    <t>$2,550,000</t>
  </si>
  <si>
    <t>$3,723,000</t>
  </si>
  <si>
    <t>$7,100,000</t>
  </si>
  <si>
    <t>$4,588,956</t>
  </si>
  <si>
    <t>$10,859,434</t>
  </si>
  <si>
    <t>$6,828,492</t>
  </si>
  <si>
    <t>$20,515,248</t>
  </si>
  <si>
    <t>$4,092,982</t>
  </si>
  <si>
    <t>$2,658,219</t>
  </si>
  <si>
    <t>$4,771,271</t>
  </si>
  <si>
    <t>$12,967,128</t>
  </si>
  <si>
    <t>$8,528,687</t>
  </si>
  <si>
    <t>$8,817,560</t>
  </si>
  <si>
    <t>$7,012,431</t>
  </si>
  <si>
    <t>$24,367,678</t>
  </si>
  <si>
    <t>$21,925,923</t>
  </si>
  <si>
    <t>$14,115,441</t>
  </si>
  <si>
    <t>$11,424,000</t>
  </si>
  <si>
    <t>$19,514,968</t>
  </si>
  <si>
    <t>$13,691,157</t>
  </si>
  <si>
    <t>$10,682,294</t>
  </si>
  <si>
    <t>$45,720,582</t>
  </si>
  <si>
    <t>$12,513,770</t>
  </si>
  <si>
    <t>$5,147,402</t>
  </si>
  <si>
    <t>$10,915,159</t>
  </si>
  <si>
    <t>$28,576,331</t>
  </si>
  <si>
    <t>$23,083,950</t>
  </si>
  <si>
    <t>$26,274,127</t>
  </si>
  <si>
    <t>$35,281,164</t>
  </si>
  <si>
    <t>$84,369,241</t>
  </si>
  <si>
    <t>$9,698,413</t>
  </si>
  <si>
    <t>$14,169,334</t>
  </si>
  <si>
    <t>$11,865,031</t>
  </si>
  <si>
    <t>$36,038,894</t>
  </si>
  <si>
    <t>1,265</t>
  </si>
  <si>
    <t>18,000</t>
  </si>
  <si>
    <t>266,853</t>
  </si>
  <si>
    <t>107,981</t>
  </si>
  <si>
    <t>6,150</t>
  </si>
  <si>
    <t>3,994</t>
  </si>
  <si>
    <t>128,127</t>
  </si>
  <si>
    <t>428,143</t>
  </si>
  <si>
    <t>220,015</t>
  </si>
  <si>
    <t>185,000</t>
  </si>
  <si>
    <t>114,000</t>
  </si>
  <si>
    <t>155,568</t>
  </si>
  <si>
    <t>37,309</t>
  </si>
  <si>
    <t>287,332</t>
  </si>
  <si>
    <t>443,599</t>
  </si>
  <si>
    <t>210,045</t>
  </si>
  <si>
    <t>127,096</t>
  </si>
  <si>
    <t>27,125</t>
  </si>
  <si>
    <t>102,887</t>
  </si>
  <si>
    <t>1,926</t>
  </si>
  <si>
    <t>202,242</t>
  </si>
  <si>
    <t>874,334</t>
  </si>
  <si>
    <t>43,393</t>
  </si>
  <si>
    <t>423,640</t>
  </si>
  <si>
    <t>7,560</t>
  </si>
  <si>
    <t>486,000</t>
  </si>
  <si>
    <t>61,761</t>
  </si>
  <si>
    <t>15,073</t>
  </si>
  <si>
    <t>211,493</t>
  </si>
  <si>
    <t>140,463</t>
  </si>
  <si>
    <t>64,395</t>
  </si>
  <si>
    <t>268,358</t>
  </si>
  <si>
    <t>425,557</t>
  </si>
  <si>
    <t>9,444</t>
  </si>
  <si>
    <t>1,615</t>
  </si>
  <si>
    <t>18,007</t>
  </si>
  <si>
    <t>22,000</t>
  </si>
  <si>
    <t>266,970</t>
  </si>
  <si>
    <t>207</t>
  </si>
  <si>
    <t>3,998</t>
  </si>
  <si>
    <t>1,366</t>
  </si>
  <si>
    <t>671</t>
  </si>
  <si>
    <t>428,158</t>
  </si>
  <si>
    <t>20,500</t>
  </si>
  <si>
    <t>155,576</t>
  </si>
  <si>
    <t>5,362</t>
  </si>
  <si>
    <t>9,954</t>
  </si>
  <si>
    <t>287,452</t>
  </si>
  <si>
    <t>9,557</t>
  </si>
  <si>
    <t>63,975</t>
  </si>
  <si>
    <t>22,331</t>
  </si>
  <si>
    <t>127,453</t>
  </si>
  <si>
    <t>128,357</t>
  </si>
  <si>
    <t>257,909</t>
  </si>
  <si>
    <t>96,671</t>
  </si>
  <si>
    <t>14,984</t>
  </si>
  <si>
    <t>3,307</t>
  </si>
  <si>
    <t>13,364</t>
  </si>
  <si>
    <t>423,650</t>
  </si>
  <si>
    <t>544</t>
  </si>
  <si>
    <t>140,912</t>
  </si>
  <si>
    <t>374,000</t>
  </si>
  <si>
    <t>5,400</t>
  </si>
  <si>
    <t>2,123</t>
  </si>
  <si>
    <t>16,057</t>
  </si>
  <si>
    <t>8,750</t>
  </si>
  <si>
    <t>11,051</t>
  </si>
  <si>
    <t>2,177</t>
  </si>
  <si>
    <t>58,090</t>
  </si>
  <si>
    <t>270,166</t>
  </si>
  <si>
    <t>30,481</t>
  </si>
  <si>
    <t>11,491</t>
  </si>
  <si>
    <t>283,830</t>
  </si>
  <si>
    <t>157,975</t>
  </si>
  <si>
    <t>1,230,000</t>
  </si>
  <si>
    <t>17,175,597</t>
  </si>
  <si>
    <t>503,398</t>
  </si>
  <si>
    <t>72,600</t>
  </si>
  <si>
    <t>30,100</t>
  </si>
  <si>
    <t>5,916,963</t>
  </si>
  <si>
    <t>3,103,549</t>
  </si>
  <si>
    <t>3,391,484</t>
  </si>
  <si>
    <t>31,549,858</t>
  </si>
  <si>
    <t>7,732,000</t>
  </si>
  <si>
    <t>947,762</t>
  </si>
  <si>
    <t>1,067,659</t>
  </si>
  <si>
    <t>1,475,711</t>
  </si>
  <si>
    <t>1,764,258</t>
  </si>
  <si>
    <t>6,582,929</t>
  </si>
  <si>
    <t>3,786,073</t>
  </si>
  <si>
    <t>7,943,738</t>
  </si>
  <si>
    <t>2,954,595</t>
  </si>
  <si>
    <t>377,511</t>
  </si>
  <si>
    <t>250,414</t>
  </si>
  <si>
    <t>1,318,010</t>
  </si>
  <si>
    <t>3,943,921</t>
  </si>
  <si>
    <t>12,877,053</t>
  </si>
  <si>
    <t>3,641,911</t>
  </si>
  <si>
    <t>11,400</t>
  </si>
  <si>
    <t>1,980,954</t>
  </si>
  <si>
    <t>5,544,091</t>
  </si>
  <si>
    <t>3,685,039</t>
  </si>
  <si>
    <t>1,977,452</t>
  </si>
  <si>
    <t>1,450,122</t>
  </si>
  <si>
    <t>651,671</t>
  </si>
  <si>
    <t>11,398,968</t>
  </si>
  <si>
    <t>2,443,241</t>
  </si>
  <si>
    <t>129,000</t>
  </si>
  <si>
    <t>1,588,897</t>
  </si>
  <si>
    <t>144,249</t>
  </si>
  <si>
    <t>5,135,695</t>
  </si>
  <si>
    <t>1,540,987</t>
  </si>
  <si>
    <t>3,388,484</t>
  </si>
  <si>
    <t>31,525,907</t>
  </si>
  <si>
    <t>7,650,000</t>
  </si>
  <si>
    <t>364,821</t>
  </si>
  <si>
    <t>1,067,309</t>
  </si>
  <si>
    <t>1,340,836</t>
  </si>
  <si>
    <t>5,974,726</t>
  </si>
  <si>
    <t>3,309,594</t>
  </si>
  <si>
    <t>4,970,863</t>
  </si>
  <si>
    <t>199,839</t>
  </si>
  <si>
    <t>1,213,130</t>
  </si>
  <si>
    <t>3,159,129</t>
  </si>
  <si>
    <t>12,714,593</t>
  </si>
  <si>
    <t>1,691,458</t>
  </si>
  <si>
    <t>1,849,360</t>
  </si>
  <si>
    <t>529,139</t>
  </si>
  <si>
    <t>635,589</t>
  </si>
  <si>
    <t>11,106,374</t>
  </si>
  <si>
    <t>1,497,736</t>
  </si>
  <si>
    <t>$138</t>
  </si>
  <si>
    <t>$84</t>
  </si>
  <si>
    <t>$91</t>
  </si>
  <si>
    <t>$31</t>
  </si>
  <si>
    <t>$131</t>
  </si>
  <si>
    <t>$87</t>
  </si>
  <si>
    <t>2,820</t>
  </si>
  <si>
    <t>4,600</t>
  </si>
  <si>
    <t>-1,820</t>
  </si>
  <si>
    <t>-2,321</t>
  </si>
  <si>
    <t>-1,417</t>
  </si>
  <si>
    <t>-194,550</t>
  </si>
  <si>
    <t>-233,225</t>
  </si>
  <si>
    <t>-$208,029</t>
  </si>
  <si>
    <t>-$794,306</t>
  </si>
  <si>
    <t>-$122,175</t>
  </si>
  <si>
    <t>-$1,124,510</t>
  </si>
  <si>
    <t>-197</t>
  </si>
  <si>
    <t>-68,000</t>
  </si>
  <si>
    <t>-15,875</t>
  </si>
  <si>
    <t>-30,838</t>
  </si>
  <si>
    <t>-45,874</t>
  </si>
  <si>
    <t>-297,931</t>
  </si>
  <si>
    <t>-$3,643,082</t>
  </si>
  <si>
    <t>-$2,433,676</t>
  </si>
  <si>
    <t>-$3,516,676</t>
  </si>
  <si>
    <t>-$9,393,434</t>
  </si>
  <si>
    <t>272</t>
  </si>
  <si>
    <t>-142</t>
  </si>
  <si>
    <t>-85,500</t>
  </si>
  <si>
    <t>-180</t>
  </si>
  <si>
    <t>3,820</t>
  </si>
  <si>
    <t>-10,146</t>
  </si>
  <si>
    <t>2,962</t>
  </si>
  <si>
    <t>-12,708</t>
  </si>
  <si>
    <t>-$39,715,667</t>
  </si>
  <si>
    <t>-$5,674,231</t>
  </si>
  <si>
    <t>-$1,115,605</t>
  </si>
  <si>
    <t>-5,304</t>
  </si>
  <si>
    <t>-13,206</t>
  </si>
  <si>
    <t>-7,867</t>
  </si>
  <si>
    <t>$1,516,306</t>
  </si>
  <si>
    <t>$2,757,191</t>
  </si>
  <si>
    <t>$2,455,999</t>
  </si>
  <si>
    <t>$28,608,127</t>
  </si>
  <si>
    <t>-42,621</t>
  </si>
  <si>
    <t>-175,332</t>
  </si>
  <si>
    <t>-742,984</t>
  </si>
  <si>
    <t>-$6,246,118</t>
  </si>
  <si>
    <t>-$1,103,459</t>
  </si>
  <si>
    <t>$3,909,029</t>
  </si>
  <si>
    <t>-$10,135,450</t>
  </si>
  <si>
    <t>-93,150</t>
  </si>
  <si>
    <t>-1,711,600</t>
  </si>
  <si>
    <t>-$2,620,000</t>
  </si>
  <si>
    <t>-$3,136,700</t>
  </si>
  <si>
    <t>-$2,539,900</t>
  </si>
  <si>
    <t>-$8,295,600</t>
  </si>
  <si>
    <t>9,222</t>
  </si>
  <si>
    <t>-970</t>
  </si>
  <si>
    <t>2,337</t>
  </si>
  <si>
    <t>2,341</t>
  </si>
  <si>
    <t>1,195</t>
  </si>
  <si>
    <t>-560,875</t>
  </si>
  <si>
    <t>-$3,756,052</t>
  </si>
  <si>
    <t>-$3,339,267</t>
  </si>
  <si>
    <t>-$1,042,286</t>
  </si>
  <si>
    <t>-$8,137,604</t>
  </si>
  <si>
    <t>-1,568</t>
  </si>
  <si>
    <t>61</t>
  </si>
  <si>
    <t>1,085,000</t>
  </si>
  <si>
    <t>-9,332</t>
  </si>
  <si>
    <t>-1,183</t>
  </si>
  <si>
    <t>-1,594,086</t>
  </si>
  <si>
    <t>-2,550,653</t>
  </si>
  <si>
    <t>-$2,754,828</t>
  </si>
  <si>
    <t>-$1,827,735</t>
  </si>
  <si>
    <t>-$1,161,530</t>
  </si>
  <si>
    <t>-$5,745,093</t>
  </si>
  <si>
    <t>536</t>
  </si>
  <si>
    <t>-163</t>
  </si>
  <si>
    <t>320</t>
  </si>
  <si>
    <t>-195</t>
  </si>
  <si>
    <t>1,163</t>
  </si>
  <si>
    <t>-309,200</t>
  </si>
  <si>
    <t>-171,857</t>
  </si>
  <si>
    <t>-171,885</t>
  </si>
  <si>
    <t>-268</t>
  </si>
  <si>
    <t>-406,513</t>
  </si>
  <si>
    <t>-857,741</t>
  </si>
  <si>
    <t>-$11,735,591</t>
  </si>
  <si>
    <t>-$6,381,664</t>
  </si>
  <si>
    <t>-$34,122</t>
  </si>
  <si>
    <t>-$18,151,377</t>
  </si>
  <si>
    <t>$24</t>
  </si>
  <si>
    <t>-89,744</t>
  </si>
  <si>
    <t>-2,132,498</t>
  </si>
  <si>
    <t>-2,139,498</t>
  </si>
  <si>
    <t>-$1,833,400</t>
  </si>
  <si>
    <t>-$903,060</t>
  </si>
  <si>
    <t>-$3,572,280</t>
  </si>
  <si>
    <t>-$6,308,740</t>
  </si>
  <si>
    <t>$14</t>
  </si>
  <si>
    <t>1,242</t>
  </si>
  <si>
    <t>-45</t>
  </si>
  <si>
    <t>-37,045</t>
  </si>
  <si>
    <t>-13,091</t>
  </si>
  <si>
    <t>-7,759,006</t>
  </si>
  <si>
    <t>-7,760,380</t>
  </si>
  <si>
    <t>$530,000</t>
  </si>
  <si>
    <t>$680,000</t>
  </si>
  <si>
    <t>$140,000</t>
  </si>
  <si>
    <t>$1,350,000</t>
  </si>
  <si>
    <t>340</t>
  </si>
  <si>
    <t>-46,000</t>
  </si>
  <si>
    <t>-16,500</t>
  </si>
  <si>
    <t>-350,000</t>
  </si>
  <si>
    <t>-332,000</t>
  </si>
  <si>
    <t>-$2,234,000</t>
  </si>
  <si>
    <t>-$3,674,000</t>
  </si>
  <si>
    <t>-$1,750,000</t>
  </si>
  <si>
    <t>-$7,682,000</t>
  </si>
  <si>
    <t>-20,465</t>
  </si>
  <si>
    <t>-20,499</t>
  </si>
  <si>
    <t>-4,005</t>
  </si>
  <si>
    <t>-126,388</t>
  </si>
  <si>
    <t>-149,200</t>
  </si>
  <si>
    <t>$2,629,866</t>
  </si>
  <si>
    <t>$1,858,953</t>
  </si>
  <si>
    <t>$778,534</t>
  </si>
  <si>
    <t>-$372,870</t>
  </si>
  <si>
    <t>-78</t>
  </si>
  <si>
    <t>-557</t>
  </si>
  <si>
    <t>-168,851</t>
  </si>
  <si>
    <t>-178,421</t>
  </si>
  <si>
    <t>-8,256</t>
  </si>
  <si>
    <t>-1,711,791</t>
  </si>
  <si>
    <t>-1,711,441</t>
  </si>
  <si>
    <t>-$4,300,000</t>
  </si>
  <si>
    <t>-$21,700,000</t>
  </si>
  <si>
    <t>-$9,100,000</t>
  </si>
  <si>
    <t>-$35,100,000</t>
  </si>
  <si>
    <t>237,650</t>
  </si>
  <si>
    <t>-104,580</t>
  </si>
  <si>
    <t>-105,188</t>
  </si>
  <si>
    <t>-2,288</t>
  </si>
  <si>
    <t>-306,886</t>
  </si>
  <si>
    <t>-$2,206,268</t>
  </si>
  <si>
    <t>-$9,089,426</t>
  </si>
  <si>
    <t>-$5,518,942</t>
  </si>
  <si>
    <t>-$17,038,405</t>
  </si>
  <si>
    <t>-84,225</t>
  </si>
  <si>
    <t>-35,107</t>
  </si>
  <si>
    <t>-360,842</t>
  </si>
  <si>
    <t>-474,792</t>
  </si>
  <si>
    <t>-42</t>
  </si>
  <si>
    <t>-12,335</t>
  </si>
  <si>
    <t>45,500</t>
  </si>
  <si>
    <t>-36,461</t>
  </si>
  <si>
    <t>-14,587</t>
  </si>
  <si>
    <t>1,403,325</t>
  </si>
  <si>
    <t>804,016</t>
  </si>
  <si>
    <t>-$5,920,820</t>
  </si>
  <si>
    <t>-$3,679,113</t>
  </si>
  <si>
    <t>$3,976,850</t>
  </si>
  <si>
    <t>-$5,623,083</t>
  </si>
  <si>
    <t>$17</t>
  </si>
  <si>
    <t>389</t>
  </si>
  <si>
    <t>-318</t>
  </si>
  <si>
    <t>12,200</t>
  </si>
  <si>
    <t>-2,300,000</t>
  </si>
  <si>
    <t>-55,904</t>
  </si>
  <si>
    <t>-55,547</t>
  </si>
  <si>
    <t>-25,643</t>
  </si>
  <si>
    <t>-1,090,406</t>
  </si>
  <si>
    <t>-1,593,927</t>
  </si>
  <si>
    <t>-$4,719,339</t>
  </si>
  <si>
    <t>-$3,140,506</t>
  </si>
  <si>
    <t>-$1,791,508</t>
  </si>
  <si>
    <t>-$9,651,353</t>
  </si>
  <si>
    <t>-725</t>
  </si>
  <si>
    <t>6,487</t>
  </si>
  <si>
    <t>-1,694,442</t>
  </si>
  <si>
    <t>-1,137,128</t>
  </si>
  <si>
    <t>-$820,010</t>
  </si>
  <si>
    <t>-$477,303</t>
  </si>
  <si>
    <t>$197,875</t>
  </si>
  <si>
    <t>-$1,030,647</t>
  </si>
  <si>
    <t>12,605</t>
  </si>
  <si>
    <t>-350,100</t>
  </si>
  <si>
    <t>-110,163</t>
  </si>
  <si>
    <t>-6,397,610</t>
  </si>
  <si>
    <t>-$2,015,433</t>
  </si>
  <si>
    <t>-$1,022,051</t>
  </si>
  <si>
    <t>-$1,135,763</t>
  </si>
  <si>
    <t>-$4,173,246</t>
  </si>
  <si>
    <t>-620</t>
  </si>
  <si>
    <t>-46</t>
  </si>
  <si>
    <t>-165,000</t>
  </si>
  <si>
    <t>-36,837</t>
  </si>
  <si>
    <t>-829,041</t>
  </si>
  <si>
    <t>-842,727</t>
  </si>
  <si>
    <t>-$860,928</t>
  </si>
  <si>
    <t>-$2,116,648</t>
  </si>
  <si>
    <t>-$3,862,646</t>
  </si>
  <si>
    <t>-31</t>
  </si>
  <si>
    <t>-3,100</t>
  </si>
  <si>
    <t>-37,504</t>
  </si>
  <si>
    <t>-4,598</t>
  </si>
  <si>
    <t>204,179</t>
  </si>
  <si>
    <t>-$1,917,206</t>
  </si>
  <si>
    <t>$379,380</t>
  </si>
  <si>
    <t>-$3,637,125</t>
  </si>
  <si>
    <t>-$4,750,013</t>
  </si>
  <si>
    <t>-339,785</t>
  </si>
  <si>
    <t>-9,450</t>
  </si>
  <si>
    <t>104,015</t>
  </si>
  <si>
    <t>21,388</t>
  </si>
  <si>
    <t>9,709</t>
  </si>
  <si>
    <t>1,233</t>
  </si>
  <si>
    <t>1,196,671</t>
  </si>
  <si>
    <t>1,502,222</t>
  </si>
  <si>
    <t>-$941,083</t>
  </si>
  <si>
    <t>-$1,770,113</t>
  </si>
  <si>
    <t>$1,390,027</t>
  </si>
  <si>
    <t>-$1,457,301</t>
  </si>
  <si>
    <t>31,300</t>
  </si>
  <si>
    <t>-1,871,817</t>
  </si>
  <si>
    <t>-324,305</t>
  </si>
  <si>
    <t>-324,370</t>
  </si>
  <si>
    <t>-1,880</t>
  </si>
  <si>
    <t>2,862,672</t>
  </si>
  <si>
    <t>-26,359</t>
  </si>
  <si>
    <t>-$11,370,502</t>
  </si>
  <si>
    <t>-$9,437,757</t>
  </si>
  <si>
    <t>-$18,892,152</t>
  </si>
  <si>
    <t>-$39,776,079</t>
  </si>
  <si>
    <t>$11</t>
  </si>
  <si>
    <t>1,750</t>
  </si>
  <si>
    <t>2,060</t>
  </si>
  <si>
    <t>-289,088</t>
  </si>
  <si>
    <t>-858,089</t>
  </si>
  <si>
    <t>-$2,759,937</t>
  </si>
  <si>
    <t>-$3,675,960</t>
  </si>
  <si>
    <t>-$1,004,787</t>
  </si>
  <si>
    <t>-$3,746,641</t>
  </si>
  <si>
    <t>291</t>
  </si>
  <si>
    <t>-436,000</t>
  </si>
  <si>
    <t>-227,000</t>
  </si>
  <si>
    <t>-3,600,000</t>
  </si>
  <si>
    <t>-$32,000,000</t>
  </si>
  <si>
    <t>-$14,000,000</t>
  </si>
  <si>
    <t>-$30,000,000</t>
  </si>
  <si>
    <t>-$86,000,000</t>
  </si>
  <si>
    <t>-48,500</t>
  </si>
  <si>
    <t>-6,400</t>
  </si>
  <si>
    <t>-12,200</t>
  </si>
  <si>
    <t>-30,100</t>
  </si>
  <si>
    <t>-$428,000</t>
  </si>
  <si>
    <t>-$1,450,000</t>
  </si>
  <si>
    <t>-$2,577,000</t>
  </si>
  <si>
    <t>-$4,500,000</t>
  </si>
  <si>
    <t>5,288</t>
  </si>
  <si>
    <t>-6,737</t>
  </si>
  <si>
    <t>197,253</t>
  </si>
  <si>
    <t>91,295</t>
  </si>
  <si>
    <t>-$1,369,150</t>
  </si>
  <si>
    <t>-$2,653,102</t>
  </si>
  <si>
    <t>$2,266,346</t>
  </si>
  <si>
    <t>-$3,517,540</t>
  </si>
  <si>
    <t>$13</t>
  </si>
  <si>
    <t>-116,084</t>
  </si>
  <si>
    <t>527</t>
  </si>
  <si>
    <t>3,770</t>
  </si>
  <si>
    <t>3,368</t>
  </si>
  <si>
    <t>-789,194</t>
  </si>
  <si>
    <t>-$460,851</t>
  </si>
  <si>
    <t>-$413,533</t>
  </si>
  <si>
    <t>$1,218,515</t>
  </si>
  <si>
    <t>$204,365</t>
  </si>
  <si>
    <t>10,593</t>
  </si>
  <si>
    <t>-15,049</t>
  </si>
  <si>
    <t>3,655,039</t>
  </si>
  <si>
    <t>3,368,452</t>
  </si>
  <si>
    <t>-$1,092,902</t>
  </si>
  <si>
    <t>$193,706</t>
  </si>
  <si>
    <t>-$2,200,825</t>
  </si>
  <si>
    <t>-$3,091,021</t>
  </si>
  <si>
    <t>-15,000</t>
  </si>
  <si>
    <t>-68,541</t>
  </si>
  <si>
    <t>-4,681</t>
  </si>
  <si>
    <t>-1,070,235</t>
  </si>
  <si>
    <t>-1,133,670</t>
  </si>
  <si>
    <t>$9,692,166</t>
  </si>
  <si>
    <t>-$4,055,528</t>
  </si>
  <si>
    <t>-$5,607,132</t>
  </si>
  <si>
    <t>-$25,509,935</t>
  </si>
  <si>
    <t>-94</t>
  </si>
  <si>
    <t>-16,985</t>
  </si>
  <si>
    <t>27,170</t>
  </si>
  <si>
    <t>-167,465</t>
  </si>
  <si>
    <t>-915,156</t>
  </si>
  <si>
    <t>-$2,534,032</t>
  </si>
  <si>
    <t>$1,889,157</t>
  </si>
  <si>
    <t>-$5,028,706</t>
  </si>
  <si>
    <t>-$6,649,418</t>
  </si>
  <si>
    <t>55,750</t>
  </si>
  <si>
    <t>57,482</t>
  </si>
  <si>
    <t>-42,255</t>
  </si>
  <si>
    <t>-647,979</t>
  </si>
  <si>
    <t>-689,720</t>
  </si>
  <si>
    <t>-$9,524,191</t>
  </si>
  <si>
    <t>-$1,010,890</t>
  </si>
  <si>
    <t>-$7,696,876</t>
  </si>
  <si>
    <t>-$18,231,957</t>
  </si>
  <si>
    <t>65,554</t>
  </si>
  <si>
    <t>240,895</t>
  </si>
  <si>
    <t>-127,886</t>
  </si>
  <si>
    <t>-127,944</t>
  </si>
  <si>
    <t>-17,936</t>
  </si>
  <si>
    <t>2,258,839</t>
  </si>
  <si>
    <t>2,001,760</t>
  </si>
  <si>
    <t>-$8,200,111</t>
  </si>
  <si>
    <t>-$10,028,641</t>
  </si>
  <si>
    <t>-$8,813,483</t>
  </si>
  <si>
    <t>-$27,312,235</t>
  </si>
  <si>
    <t>4,195</t>
  </si>
  <si>
    <t>24,070</t>
  </si>
  <si>
    <t>206,750</t>
  </si>
  <si>
    <t>210,633</t>
  </si>
  <si>
    <t>$782,908</t>
  </si>
  <si>
    <t>$5,250,588</t>
  </si>
  <si>
    <t>$2,252,417</t>
  </si>
  <si>
    <t>$8,364,216</t>
  </si>
  <si>
    <t>29,675</t>
  </si>
  <si>
    <t>15,096</t>
  </si>
  <si>
    <t>607,235</t>
  </si>
  <si>
    <t>4,024</t>
  </si>
  <si>
    <t>11,409</t>
  </si>
  <si>
    <t>199,040</t>
  </si>
  <si>
    <t>247,108</t>
  </si>
  <si>
    <t>$909,462</t>
  </si>
  <si>
    <t>$681,582</t>
  </si>
  <si>
    <t>$620,255</t>
  </si>
  <si>
    <t>$2,242,113</t>
  </si>
  <si>
    <t>$147</t>
  </si>
  <si>
    <t>12,844</t>
  </si>
  <si>
    <t>313</t>
  </si>
  <si>
    <t>295</t>
  </si>
  <si>
    <t>7,876</t>
  </si>
  <si>
    <t>156,333</t>
  </si>
  <si>
    <t>3,102</t>
  </si>
  <si>
    <t>559,500</t>
  </si>
  <si>
    <t>406,333</t>
  </si>
  <si>
    <t>$1,342,541</t>
  </si>
  <si>
    <t>$157</t>
  </si>
  <si>
    <t>470</t>
  </si>
  <si>
    <t>234</t>
  </si>
  <si>
    <t>63,966</t>
  </si>
  <si>
    <t>396,600</t>
  </si>
  <si>
    <t>23,979</t>
  </si>
  <si>
    <t>23,986</t>
  </si>
  <si>
    <t>6,188</t>
  </si>
  <si>
    <t>159,673</t>
  </si>
  <si>
    <t>293,377</t>
  </si>
  <si>
    <t>$2,334,724</t>
  </si>
  <si>
    <t>$2,622,279</t>
  </si>
  <si>
    <t>$2,671,864</t>
  </si>
  <si>
    <t>$7,608,867</t>
  </si>
  <si>
    <t>42,359</t>
  </si>
  <si>
    <t>4,386</t>
  </si>
  <si>
    <t>1,004</t>
  </si>
  <si>
    <t>154</t>
  </si>
  <si>
    <t>10,375</t>
  </si>
  <si>
    <t>61,125</t>
  </si>
  <si>
    <t>20,293</t>
  </si>
  <si>
    <t>31,017</t>
  </si>
  <si>
    <t>105,814</t>
  </si>
  <si>
    <t>1,020,626</t>
  </si>
  <si>
    <t>1,113,760</t>
  </si>
  <si>
    <t>$31,681,420</t>
  </si>
  <si>
    <t>$5,330,780</t>
  </si>
  <si>
    <t>$6,021,200</t>
  </si>
  <si>
    <t>$39,114,284</t>
  </si>
  <si>
    <t>1,522</t>
  </si>
  <si>
    <t>870</t>
  </si>
  <si>
    <t>208,810</t>
  </si>
  <si>
    <t>7,544,214</t>
  </si>
  <si>
    <t>226,228</t>
  </si>
  <si>
    <t>229,160</t>
  </si>
  <si>
    <t>3,253,494</t>
  </si>
  <si>
    <t>14,327,942</t>
  </si>
  <si>
    <t>$20,595,196</t>
  </si>
  <si>
    <t>$15,482,096</t>
  </si>
  <si>
    <t>$30,657,903</t>
  </si>
  <si>
    <t>$71,563,206</t>
  </si>
  <si>
    <t>$100</t>
  </si>
  <si>
    <t>1,355</t>
  </si>
  <si>
    <t>831</t>
  </si>
  <si>
    <t>156,059</t>
  </si>
  <si>
    <t>293,886</t>
  </si>
  <si>
    <t>1,159,860</t>
  </si>
  <si>
    <t>$17,029,645</t>
  </si>
  <si>
    <t>$2,508,321</t>
  </si>
  <si>
    <t>$10,850,417</t>
  </si>
  <si>
    <t>$32,898,070</t>
  </si>
  <si>
    <t>55,440</t>
  </si>
  <si>
    <t>313,680</t>
  </si>
  <si>
    <t>53,258</t>
  </si>
  <si>
    <t>1,015,960</t>
  </si>
  <si>
    <t>$2,490,143</t>
  </si>
  <si>
    <t>$2,797,847</t>
  </si>
  <si>
    <t>$2,272,917</t>
  </si>
  <si>
    <t>$7,760,870</t>
  </si>
  <si>
    <t>42,993</t>
  </si>
  <si>
    <t>54,677</t>
  </si>
  <si>
    <t>773,333</t>
  </si>
  <si>
    <t>8,799</t>
  </si>
  <si>
    <t>8,839</t>
  </si>
  <si>
    <t>20,512</t>
  </si>
  <si>
    <t>407,025</t>
  </si>
  <si>
    <t>473,692</t>
  </si>
  <si>
    <t>$2,867,212</t>
  </si>
  <si>
    <t>$2,684,464</t>
  </si>
  <si>
    <t>$1,668,892</t>
  </si>
  <si>
    <t>$7,220,568</t>
  </si>
  <si>
    <t>$137</t>
  </si>
  <si>
    <t>12,717</t>
  </si>
  <si>
    <t>513</t>
  </si>
  <si>
    <t>174,333</t>
  </si>
  <si>
    <t>1,568,333</t>
  </si>
  <si>
    <t>123,471</t>
  </si>
  <si>
    <t>8,127</t>
  </si>
  <si>
    <t>8,316,945</t>
  </si>
  <si>
    <t>10,008,794</t>
  </si>
  <si>
    <t>$4,538,474</t>
  </si>
  <si>
    <t>$6,685,006</t>
  </si>
  <si>
    <t>$10,602,091</t>
  </si>
  <si>
    <t>$21,825,237</t>
  </si>
  <si>
    <t>44,088</t>
  </si>
  <si>
    <t>1,701</t>
  </si>
  <si>
    <t>1,959</t>
  </si>
  <si>
    <t>1,825</t>
  </si>
  <si>
    <t>183</t>
  </si>
  <si>
    <t>495,155</t>
  </si>
  <si>
    <t>201</t>
  </si>
  <si>
    <t>1,171,700</t>
  </si>
  <si>
    <t>412,411</t>
  </si>
  <si>
    <t>425,470</t>
  </si>
  <si>
    <t>693</t>
  </si>
  <si>
    <t>1,407,001</t>
  </si>
  <si>
    <t>2,616,019</t>
  </si>
  <si>
    <t>$23,360,522</t>
  </si>
  <si>
    <t>$19,361,636</t>
  </si>
  <si>
    <t>$27,350,606</t>
  </si>
  <si>
    <t>$70,072,764</t>
  </si>
  <si>
    <t>29,502</t>
  </si>
  <si>
    <t>1,735</t>
  </si>
  <si>
    <t>1,109</t>
  </si>
  <si>
    <t>373,348</t>
  </si>
  <si>
    <t>1,482,277</t>
  </si>
  <si>
    <t>238,509</t>
  </si>
  <si>
    <t>4,377,979</t>
  </si>
  <si>
    <t>5,715,646</t>
  </si>
  <si>
    <t>$3,771,416</t>
  </si>
  <si>
    <t>$9,259,191</t>
  </si>
  <si>
    <t>$18,170,618</t>
  </si>
  <si>
    <t>$31,201,224</t>
  </si>
  <si>
    <t>24,628</t>
  </si>
  <si>
    <t>522</t>
  </si>
  <si>
    <t>900</t>
  </si>
  <si>
    <t>223,360</t>
  </si>
  <si>
    <t>103</t>
  </si>
  <si>
    <t>2,339,000</t>
  </si>
  <si>
    <t>170,370</t>
  </si>
  <si>
    <t>171,262</t>
  </si>
  <si>
    <t>16,796</t>
  </si>
  <si>
    <t>29,033,317</t>
  </si>
  <si>
    <t>29,065,240</t>
  </si>
  <si>
    <t>$14,597,452</t>
  </si>
  <si>
    <t>$6,947,182</t>
  </si>
  <si>
    <t>$15,375,494</t>
  </si>
  <si>
    <t>$37,080,128</t>
  </si>
  <si>
    <t>1,188</t>
  </si>
  <si>
    <t>164,000</t>
  </si>
  <si>
    <t>100,400</t>
  </si>
  <si>
    <t>5,320,000</t>
  </si>
  <si>
    <t>5,372,400</t>
  </si>
  <si>
    <t>$6,426,860</t>
  </si>
  <si>
    <t>$5,793,204</t>
  </si>
  <si>
    <t>$4,864,580</t>
  </si>
  <si>
    <t>$17,117,863</t>
  </si>
  <si>
    <t>62,167</t>
  </si>
  <si>
    <t>2,008</t>
  </si>
  <si>
    <t>387</t>
  </si>
  <si>
    <t>1,268</t>
  </si>
  <si>
    <t>333,000</t>
  </si>
  <si>
    <t>186,047</t>
  </si>
  <si>
    <t>881,252</t>
  </si>
  <si>
    <t>1,529,532</t>
  </si>
  <si>
    <t>$11,864,753</t>
  </si>
  <si>
    <t>$18,610,510</t>
  </si>
  <si>
    <t>$15,720,630</t>
  </si>
  <si>
    <t>$46,566,153</t>
  </si>
  <si>
    <t>8,272</t>
  </si>
  <si>
    <t>970</t>
  </si>
  <si>
    <t>419</t>
  </si>
  <si>
    <t>831,000</t>
  </si>
  <si>
    <t>146,777</t>
  </si>
  <si>
    <t>146,795</t>
  </si>
  <si>
    <t>11,298</t>
  </si>
  <si>
    <t>491,342</t>
  </si>
  <si>
    <t>1,072,025</t>
  </si>
  <si>
    <t>$13,646,837</t>
  </si>
  <si>
    <t>$12,376,346</t>
  </si>
  <si>
    <t>$11,213,492</t>
  </si>
  <si>
    <t>$39,736,975</t>
  </si>
  <si>
    <t>17,154</t>
  </si>
  <si>
    <t>826</t>
  </si>
  <si>
    <t>2,100</t>
  </si>
  <si>
    <t>388,500</t>
  </si>
  <si>
    <t>1,515,000</t>
  </si>
  <si>
    <t>129,960</t>
  </si>
  <si>
    <t>132,353</t>
  </si>
  <si>
    <t>15,729</t>
  </si>
  <si>
    <t>2,006,062</t>
  </si>
  <si>
    <t>2,008,617</t>
  </si>
  <si>
    <t>$18,884,537</t>
  </si>
  <si>
    <t>$26,843,380</t>
  </si>
  <si>
    <t>$10,310,985</t>
  </si>
  <si>
    <t>$61,830,640</t>
  </si>
  <si>
    <t>15,662</t>
  </si>
  <si>
    <t>2,815</t>
  </si>
  <si>
    <t>352,600</t>
  </si>
  <si>
    <t>905,230</t>
  </si>
  <si>
    <t>403,834</t>
  </si>
  <si>
    <t>404,161</t>
  </si>
  <si>
    <t>11,908</t>
  </si>
  <si>
    <t>1,774,102</t>
  </si>
  <si>
    <t>$10,844,905</t>
  </si>
  <si>
    <t>$60,791,253</t>
  </si>
  <si>
    <t>$26,509,509</t>
  </si>
  <si>
    <t>$98,052,521</t>
  </si>
  <si>
    <t>32,010</t>
  </si>
  <si>
    <t>336</t>
  </si>
  <si>
    <t>495,936</t>
  </si>
  <si>
    <t>83,696</t>
  </si>
  <si>
    <t>1,455,412</t>
  </si>
  <si>
    <t>1,911,244</t>
  </si>
  <si>
    <t>$91,500,000</t>
  </si>
  <si>
    <t>30,506</t>
  </si>
  <si>
    <t>1,691</t>
  </si>
  <si>
    <t>848</t>
  </si>
  <si>
    <t>172</t>
  </si>
  <si>
    <t>330,735</t>
  </si>
  <si>
    <t>1,243,150</t>
  </si>
  <si>
    <t>212,640</t>
  </si>
  <si>
    <t>301,916</t>
  </si>
  <si>
    <t>35,217</t>
  </si>
  <si>
    <t>3,375,730</t>
  </si>
  <si>
    <t>3,813,628</t>
  </si>
  <si>
    <t>$29,483,915</t>
  </si>
  <si>
    <t>$46,419,569</t>
  </si>
  <si>
    <t>$30,785,292</t>
  </si>
  <si>
    <t>$119,478,006</t>
  </si>
  <si>
    <t>77,330</t>
  </si>
  <si>
    <t>2,662</t>
  </si>
  <si>
    <t>417</t>
  </si>
  <si>
    <t>168</t>
  </si>
  <si>
    <t>277,960</t>
  </si>
  <si>
    <t>3,060,000</t>
  </si>
  <si>
    <t>118,999</t>
  </si>
  <si>
    <t>119,191</t>
  </si>
  <si>
    <t>93,951</t>
  </si>
  <si>
    <t>2,789,519</t>
  </si>
  <si>
    <t>3,431,295</t>
  </si>
  <si>
    <t>$19,587,932</t>
  </si>
  <si>
    <t>$8,880,499</t>
  </si>
  <si>
    <t>$14,478,098</t>
  </si>
  <si>
    <t>$43,016,529</t>
  </si>
  <si>
    <t>564</t>
  </si>
  <si>
    <t>12,409</t>
  </si>
  <si>
    <t>261,976</t>
  </si>
  <si>
    <t>6,500,254</t>
  </si>
  <si>
    <t>9,125,701</t>
  </si>
  <si>
    <t>$9,856,440</t>
  </si>
  <si>
    <t>$6,079,096</t>
  </si>
  <si>
    <t>$10,650,544</t>
  </si>
  <si>
    <t>$26,742,507</t>
  </si>
  <si>
    <t>23,059</t>
  </si>
  <si>
    <t>948</t>
  </si>
  <si>
    <t>684</t>
  </si>
  <si>
    <t>185,524</t>
  </si>
  <si>
    <t>8,017,300</t>
  </si>
  <si>
    <t>140,222</t>
  </si>
  <si>
    <t>3,635,458</t>
  </si>
  <si>
    <t>3,463,037</t>
  </si>
  <si>
    <t>$6,589,016</t>
  </si>
  <si>
    <t>$11,534,903</t>
  </si>
  <si>
    <t>$13,286,862</t>
  </si>
  <si>
    <t>$33,791,891</t>
  </si>
  <si>
    <t>13,773</t>
  </si>
  <si>
    <t>622</t>
  </si>
  <si>
    <t>445,500</t>
  </si>
  <si>
    <t>115,090</t>
  </si>
  <si>
    <t>792,032</t>
  </si>
  <si>
    <t>798,875</t>
  </si>
  <si>
    <t>$2,622,408</t>
  </si>
  <si>
    <t>$3,985,707</t>
  </si>
  <si>
    <t>$10,871,847</t>
  </si>
  <si>
    <t>9,360</t>
  </si>
  <si>
    <t>669</t>
  </si>
  <si>
    <t>210,250</t>
  </si>
  <si>
    <t>204,817</t>
  </si>
  <si>
    <t>19,765</t>
  </si>
  <si>
    <t>105,336</t>
  </si>
  <si>
    <t>195,758</t>
  </si>
  <si>
    <t>$16,385,391</t>
  </si>
  <si>
    <t>$8,984,265</t>
  </si>
  <si>
    <t>$14,477,542</t>
  </si>
  <si>
    <t>$52,712,841</t>
  </si>
  <si>
    <t>43,783</t>
  </si>
  <si>
    <t>3,557</t>
  </si>
  <si>
    <t>1,075,153</t>
  </si>
  <si>
    <t>1,004,973</t>
  </si>
  <si>
    <t>9,047</t>
  </si>
  <si>
    <t>1,033,449</t>
  </si>
  <si>
    <t>1,184,432</t>
  </si>
  <si>
    <t>$45,000,000</t>
  </si>
  <si>
    <t>$66,000,000</t>
  </si>
  <si>
    <t>$390,500,000</t>
  </si>
  <si>
    <t>17,219</t>
  </si>
  <si>
    <t>364</t>
  </si>
  <si>
    <t>37,004</t>
  </si>
  <si>
    <t>20,792</t>
  </si>
  <si>
    <t>2,124,017</t>
  </si>
  <si>
    <t>2,659,476</t>
  </si>
  <si>
    <t>$10,018,156</t>
  </si>
  <si>
    <t>$7,276,279</t>
  </si>
  <si>
    <t>$4,111,345</t>
  </si>
  <si>
    <t>$22,419,027</t>
  </si>
  <si>
    <t>43,391</t>
  </si>
  <si>
    <t>2,577</t>
  </si>
  <si>
    <t>778,870</t>
  </si>
  <si>
    <t>191</t>
  </si>
  <si>
    <t>3,868,573</t>
  </si>
  <si>
    <t>660,024</t>
  </si>
  <si>
    <t>660,058</t>
  </si>
  <si>
    <t>1,542</t>
  </si>
  <si>
    <t>10,035,268</t>
  </si>
  <si>
    <t>11,826,217</t>
  </si>
  <si>
    <t>$25,657,533</t>
  </si>
  <si>
    <t>$23,825,518</t>
  </si>
  <si>
    <t>$41,772,291</t>
  </si>
  <si>
    <t>$95,371,265</t>
  </si>
  <si>
    <t>508</t>
  </si>
  <si>
    <t>9,070</t>
  </si>
  <si>
    <t>2,052,480</t>
  </si>
  <si>
    <t>259,544</t>
  </si>
  <si>
    <t>5,186,016</t>
  </si>
  <si>
    <t>$14,613,336</t>
  </si>
  <si>
    <t>$11,097,014</t>
  </si>
  <si>
    <t>$9,556,311</t>
  </si>
  <si>
    <t>$36,062,157</t>
  </si>
  <si>
    <t>4,061</t>
  </si>
  <si>
    <t>711</t>
  </si>
  <si>
    <t>2,565</t>
  </si>
  <si>
    <t>159</t>
  </si>
  <si>
    <t>448</t>
  </si>
  <si>
    <t>836,846</t>
  </si>
  <si>
    <t>3,084,400</t>
  </si>
  <si>
    <t>737,000</t>
  </si>
  <si>
    <t>502,400</t>
  </si>
  <si>
    <t>10,880,000</t>
  </si>
  <si>
    <t>$110,600,000</t>
  </si>
  <si>
    <t>$60,400,000</t>
  </si>
  <si>
    <t>$50,700,000</t>
  </si>
  <si>
    <t>$244,400,000</t>
  </si>
  <si>
    <t>228</t>
  </si>
  <si>
    <t>533</t>
  </si>
  <si>
    <t>106,667</t>
  </si>
  <si>
    <t>112,167</t>
  </si>
  <si>
    <t>11,067</t>
  </si>
  <si>
    <t>10,600</t>
  </si>
  <si>
    <t>22,567</t>
  </si>
  <si>
    <t>$1,247,333</t>
  </si>
  <si>
    <t>$4,183,333</t>
  </si>
  <si>
    <t>$6,574,333</t>
  </si>
  <si>
    <t>$12,066,667</t>
  </si>
  <si>
    <t>3,242</t>
  </si>
  <si>
    <t>13,386</t>
  </si>
  <si>
    <t>4,457</t>
  </si>
  <si>
    <t>1,251,170</t>
  </si>
  <si>
    <t>1,303,073</t>
  </si>
  <si>
    <t>$1,051,164</t>
  </si>
  <si>
    <t>$385,015</t>
  </si>
  <si>
    <t>$1,495,606</t>
  </si>
  <si>
    <t>$2,934,285</t>
  </si>
  <si>
    <t>$98</t>
  </si>
  <si>
    <t>18,345</t>
  </si>
  <si>
    <t>329</t>
  </si>
  <si>
    <t>941,550</t>
  </si>
  <si>
    <t>55,395</t>
  </si>
  <si>
    <t>5,216</t>
  </si>
  <si>
    <t>1,439,126</t>
  </si>
  <si>
    <t>1,788,933</t>
  </si>
  <si>
    <t>$3,935,912</t>
  </si>
  <si>
    <t>$9,738,825</t>
  </si>
  <si>
    <t>$5,277,363</t>
  </si>
  <si>
    <t>$19,755,643</t>
  </si>
  <si>
    <t>165,781</t>
  </si>
  <si>
    <t>4,678</t>
  </si>
  <si>
    <t>885</t>
  </si>
  <si>
    <t>424</t>
  </si>
  <si>
    <t>41,480</t>
  </si>
  <si>
    <t>235</t>
  </si>
  <si>
    <t>2,450,992</t>
  </si>
  <si>
    <t>14,538</t>
  </si>
  <si>
    <t>5,750</t>
  </si>
  <si>
    <t>5,934,017</t>
  </si>
  <si>
    <t>5,942,017</t>
  </si>
  <si>
    <t>$3,710,434</t>
  </si>
  <si>
    <t>$2,260,496</t>
  </si>
  <si>
    <t>$3,515,497</t>
  </si>
  <si>
    <t>$12,260,622</t>
  </si>
  <si>
    <t>22,520</t>
  </si>
  <si>
    <t>643</t>
  </si>
  <si>
    <t>216,800</t>
  </si>
  <si>
    <t>208,206</t>
  </si>
  <si>
    <t>22,278</t>
  </si>
  <si>
    <t>743,008</t>
  </si>
  <si>
    <t>956,349</t>
  </si>
  <si>
    <t>$9,113,308</t>
  </si>
  <si>
    <t>$8,471,380</t>
  </si>
  <si>
    <t>$8,746,671</t>
  </si>
  <si>
    <t>$26,332,829</t>
  </si>
  <si>
    <t>$33</t>
  </si>
  <si>
    <t>126,200</t>
  </si>
  <si>
    <t>143,407</t>
  </si>
  <si>
    <t>5,232</t>
  </si>
  <si>
    <t>2,340,518</t>
  </si>
  <si>
    <t>2,483,951</t>
  </si>
  <si>
    <t>$12,698,427</t>
  </si>
  <si>
    <t>$14,220,903</t>
  </si>
  <si>
    <t>$11,759,361</t>
  </si>
  <si>
    <t>$33,570,805</t>
  </si>
  <si>
    <t>128,669</t>
  </si>
  <si>
    <t>3,559</t>
  </si>
  <si>
    <t>3,872</t>
  </si>
  <si>
    <t>385</t>
  </si>
  <si>
    <t>497,798</t>
  </si>
  <si>
    <t>1,878,967</t>
  </si>
  <si>
    <t>705,369</t>
  </si>
  <si>
    <t>706,023</t>
  </si>
  <si>
    <t>97,030</t>
  </si>
  <si>
    <t>2,960,877</t>
  </si>
  <si>
    <t>3,632,268</t>
  </si>
  <si>
    <t>$24,353,700</t>
  </si>
  <si>
    <t>$163,293,526</t>
  </si>
  <si>
    <t>$27,843,533</t>
  </si>
  <si>
    <t>$215,490,759</t>
  </si>
  <si>
    <t>18,840</t>
  </si>
  <si>
    <t>1,091</t>
  </si>
  <si>
    <t>506</t>
  </si>
  <si>
    <t>76,180</t>
  </si>
  <si>
    <t>1,554,800</t>
  </si>
  <si>
    <t>78,010</t>
  </si>
  <si>
    <t>41,440</t>
  </si>
  <si>
    <t>694,861</t>
  </si>
  <si>
    <t>1,961,363</t>
  </si>
  <si>
    <t>$19,354,640</t>
  </si>
  <si>
    <t>$12,532,917</t>
  </si>
  <si>
    <t>$13,925,133</t>
  </si>
  <si>
    <t>$47,641,853</t>
  </si>
  <si>
    <t>1,291</t>
  </si>
  <si>
    <t>961,880</t>
  </si>
  <si>
    <t>223,616</t>
  </si>
  <si>
    <t>224,114</t>
  </si>
  <si>
    <t>128,911</t>
  </si>
  <si>
    <t>804,485</t>
  </si>
  <si>
    <t>876,200</t>
  </si>
  <si>
    <t>$19,637,674</t>
  </si>
  <si>
    <t>$6,185,339</t>
  </si>
  <si>
    <t>$17,962,828</t>
  </si>
  <si>
    <t>$39,975,652</t>
  </si>
  <si>
    <t>34,684</t>
  </si>
  <si>
    <t>2,442</t>
  </si>
  <si>
    <t>289</t>
  </si>
  <si>
    <t>297</t>
  </si>
  <si>
    <t>570,787</t>
  </si>
  <si>
    <t>254</t>
  </si>
  <si>
    <t>1,473,935</t>
  </si>
  <si>
    <t>494,184</t>
  </si>
  <si>
    <t>494,227</t>
  </si>
  <si>
    <t>16,919</t>
  </si>
  <si>
    <t>6,829,609</t>
  </si>
  <si>
    <t>7,211,936</t>
  </si>
  <si>
    <t>$24,908,059</t>
  </si>
  <si>
    <t>$27,495,518</t>
  </si>
  <si>
    <t>$38,391,784</t>
  </si>
  <si>
    <t>$90,741,361</t>
  </si>
  <si>
    <t>583</t>
  </si>
  <si>
    <t>7,347</t>
  </si>
  <si>
    <t>271,795</t>
  </si>
  <si>
    <t>1,394,361</t>
  </si>
  <si>
    <t>2,337,925</t>
  </si>
  <si>
    <t>$9,306,959</t>
  </si>
  <si>
    <t>$11,544,040</t>
  </si>
  <si>
    <t>$10,738,823</t>
  </si>
  <si>
    <t>$31,856,786</t>
  </si>
  <si>
    <t>1,510</t>
  </si>
  <si>
    <t>1,532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</si>
</sst>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_);_(* \(#,##0\);_(* &quot;-&quot;??_);_(@_)"/>
    <numFmt numFmtId="165" formatCode="#,##0.0"/>
    <numFmt numFmtId="166" formatCode="&quot;$&quot;\ #,##0"/>
    <numFmt numFmtId="167" formatCode="0\ %"/>
    <numFmt numFmtId="168" formatCode="0.0\ %"/>
    <numFmt numFmtId="169" formatCode="&quot;$&quot;\ #,##0.00"/>
    <numFmt numFmtId="170" formatCode="0.0%"/>
    <numFmt numFmtId="171" formatCode="&quot;$&quot;#,##0"/>
  </numFmts>
  <fonts count="45" x14ac:knownFonts="1">
    <font>
      <sz val="11"/>
      <color theme="1"/>
      <name val="Calibri"/>
      <family val="2"/>
      <scheme val="minor"/>
    </font>
    <font>
      <sz val="11"/>
      <color theme="1"/>
      <name val="Calibri"/>
      <family val="2"/>
      <scheme val="minor"/>
    </font>
    <font>
      <sz val="10"/>
      <name val="Arial"/>
      <family val="2"/>
    </font>
    <font>
      <sz val="10"/>
      <name val="MS Sans Serif"/>
      <family val="2"/>
    </font>
    <font>
      <b/>
      <sz val="10"/>
      <name val="Calibri"/>
      <family val="2"/>
      <scheme val="minor"/>
    </font>
    <font>
      <sz val="10"/>
      <color indexed="8"/>
      <name val="Arial"/>
      <family val="2"/>
    </font>
    <font>
      <sz val="8"/>
      <color indexed="8"/>
      <name val="Arial"/>
      <family val="2"/>
    </font>
    <font>
      <sz val="10"/>
      <color theme="0" tint="-0.14999847407452621"/>
      <name val="MS Sans Serif"/>
      <family val="2"/>
    </font>
    <font>
      <sz val="10"/>
      <name val="Calibri"/>
      <family val="2"/>
      <scheme val="minor"/>
    </font>
    <font>
      <b/>
      <sz val="14"/>
      <name val="Calibri"/>
      <family val="2"/>
      <scheme val="minor"/>
    </font>
    <font>
      <i/>
      <sz val="10"/>
      <name val="Calibri"/>
      <family val="2"/>
      <scheme val="minor"/>
    </font>
    <font>
      <b/>
      <i/>
      <sz val="10"/>
      <name val="Calibri"/>
      <family val="2"/>
      <scheme val="minor"/>
    </font>
    <font>
      <b/>
      <sz val="10"/>
      <name val="MS Sans Serif"/>
      <family val="2"/>
    </font>
    <font>
      <sz val="10"/>
      <color theme="1"/>
      <name val="Calibri"/>
      <family val="2"/>
      <scheme val="minor"/>
    </font>
    <font>
      <sz val="8"/>
      <name val="Verdana"/>
      <family val="2"/>
    </font>
    <font>
      <i/>
      <sz val="10"/>
      <color rgb="FFECEADC"/>
      <name val="Calibri"/>
      <family val="2"/>
      <scheme val="minor"/>
    </font>
    <font>
      <sz val="12"/>
      <name val="Verdana"/>
      <family val="2"/>
    </font>
    <font>
      <sz val="16"/>
      <name val="MS Sans Serif"/>
      <family val="2"/>
    </font>
    <font>
      <sz val="16"/>
      <name val="Verdana"/>
      <family val="2"/>
    </font>
    <font>
      <sz val="16"/>
      <color theme="1"/>
      <name val="Calibri"/>
      <family val="2"/>
      <scheme val="minor"/>
    </font>
    <font>
      <b/>
      <sz val="16"/>
      <name val="Verdana"/>
      <family val="2"/>
    </font>
    <font>
      <sz val="10"/>
      <color indexed="8"/>
      <name val="Arial"/>
      <family val="2"/>
    </font>
    <font>
      <sz val="10"/>
      <name val="Verdana"/>
      <family val="2"/>
    </font>
    <font>
      <sz val="8"/>
      <name val="Verdana"/>
      <family val="2"/>
    </font>
    <font>
      <i/>
      <sz val="8"/>
      <name val="Verdana"/>
      <family val="2"/>
    </font>
    <font>
      <b/>
      <sz val="8"/>
      <name val="Verdana"/>
      <family val="2"/>
    </font>
    <font>
      <b/>
      <sz val="12"/>
      <name val="Verdana"/>
      <family val="2"/>
    </font>
    <font>
      <b/>
      <sz val="8"/>
      <name val="Verdana"/>
      <family val="2"/>
    </font>
    <font>
      <sz val="8"/>
      <color rgb="FFFF0000"/>
      <name val="Verdana"/>
      <family val="2"/>
    </font>
    <font>
      <sz val="8"/>
      <color indexed="8"/>
      <name val="Verdana"/>
      <family val="2"/>
    </font>
    <font>
      <b/>
      <i/>
      <sz val="8"/>
      <name val="Verdana"/>
      <family val="2"/>
    </font>
    <font>
      <b/>
      <sz val="8"/>
      <color indexed="8"/>
      <name val="Verdana"/>
      <family val="2"/>
    </font>
    <font>
      <b/>
      <sz val="8"/>
      <color rgb="FF5F5F5F"/>
      <name val="Verdana"/>
      <family val="2"/>
    </font>
    <font>
      <sz val="8"/>
      <color rgb="FF5F5F5F"/>
      <name val="Verdana"/>
      <family val="2"/>
    </font>
    <font>
      <b/>
      <sz val="16"/>
      <color rgb="FFC00000"/>
      <name val="Calibri"/>
      <family val="2"/>
      <scheme val="minor"/>
    </font>
    <font>
      <b/>
      <u/>
      <sz val="8"/>
      <name val="Verdana"/>
      <family val="2"/>
    </font>
    <font>
      <b/>
      <u/>
      <sz val="8"/>
      <color indexed="8"/>
      <name val="Verdana"/>
      <family val="2"/>
    </font>
    <font>
      <sz val="8"/>
      <color theme="0" tint="-0.34998626667073579"/>
      <name val="Verdana"/>
      <family val="2"/>
    </font>
    <font>
      <b/>
      <sz val="10"/>
      <color theme="1"/>
      <name val="Calibri"/>
      <family val="2"/>
      <scheme val="minor"/>
    </font>
    <font>
      <i/>
      <sz val="10"/>
      <color theme="1"/>
      <name val="Calibri"/>
      <family val="2"/>
      <scheme val="minor"/>
    </font>
    <font>
      <b/>
      <sz val="8"/>
      <color theme="4"/>
      <name val="Verdana"/>
      <family val="2"/>
    </font>
    <font>
      <i/>
      <sz val="8"/>
      <color theme="4"/>
      <name val="Verdana"/>
      <family val="2"/>
    </font>
    <font>
      <sz val="8"/>
      <color theme="0" tint="-0.499984740745262"/>
      <name val="Verdana"/>
      <family val="2"/>
    </font>
    <font>
      <sz val="8"/>
      <color theme="1"/>
      <name val="Calibri"/>
      <family val="2"/>
      <scheme val="minor"/>
    </font>
    <font>
      <sz val="10"/>
      <color theme="0"/>
      <name val="MS Sans Serif"/>
      <family val="2"/>
    </font>
  </fonts>
  <fills count="10">
    <fill>
      <patternFill patternType="none"/>
    </fill>
    <fill>
      <patternFill patternType="gray125"/>
    </fill>
    <fill>
      <patternFill patternType="solid">
        <fgColor theme="0"/>
        <bgColor indexed="64"/>
      </patternFill>
    </fill>
    <fill>
      <patternFill patternType="solid">
        <fgColor theme="0"/>
        <bgColor indexed="25"/>
      </patternFill>
    </fill>
    <fill>
      <patternFill patternType="solid">
        <fgColor theme="0" tint="-4.9989318521683403E-2"/>
        <bgColor indexed="64"/>
      </patternFill>
    </fill>
    <fill>
      <patternFill patternType="solid">
        <fgColor theme="2"/>
        <bgColor indexed="64"/>
      </patternFill>
    </fill>
    <fill>
      <patternFill patternType="solid">
        <fgColor rgb="FFE4E0CA"/>
        <bgColor rgb="FFFFF2CC"/>
      </patternFill>
    </fill>
    <fill>
      <patternFill patternType="solid">
        <fgColor rgb="FFE4E0CA"/>
        <bgColor indexed="64"/>
      </patternFill>
    </fill>
    <fill>
      <patternFill patternType="solid">
        <fgColor rgb="FFFFFF00"/>
        <bgColor indexed="64"/>
      </patternFill>
    </fill>
    <fill>
      <patternFill patternType="solid">
        <fgColor rgb="FFC00000"/>
        <bgColor indexed="64"/>
      </patternFill>
    </fill>
  </fills>
  <borders count="101">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indexed="64"/>
      </left>
      <right/>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CCCCCC"/>
      </bottom>
      <diagonal/>
    </border>
    <border>
      <left style="thin">
        <color rgb="FF000000"/>
      </left>
      <right/>
      <top style="thin">
        <color rgb="FFCCCCCC"/>
      </top>
      <bottom style="thin">
        <color rgb="FFCCCCCC"/>
      </bottom>
      <diagonal/>
    </border>
    <border>
      <left style="thin">
        <color rgb="FF000000"/>
      </left>
      <right style="thin">
        <color rgb="FF000000"/>
      </right>
      <top style="thin">
        <color rgb="FFCCCCCC"/>
      </top>
      <bottom style="thin">
        <color rgb="FFCCCCCC"/>
      </bottom>
      <diagonal/>
    </border>
    <border>
      <left/>
      <right/>
      <top style="thin">
        <color rgb="FFCCCCCC"/>
      </top>
      <bottom style="thin">
        <color rgb="FFCCCCCC"/>
      </bottom>
      <diagonal/>
    </border>
    <border>
      <left/>
      <right style="thin">
        <color rgb="FF000000"/>
      </right>
      <top style="thin">
        <color rgb="FFCCCCCC"/>
      </top>
      <bottom style="thin">
        <color rgb="FFCCCCCC"/>
      </bottom>
      <diagonal/>
    </border>
    <border>
      <left style="thin">
        <color rgb="FF000000"/>
      </left>
      <right/>
      <top style="thin">
        <color rgb="FFCCCCCC"/>
      </top>
      <bottom style="thin">
        <color rgb="FF000000"/>
      </bottom>
      <diagonal/>
    </border>
    <border>
      <left style="thin">
        <color rgb="FF000000"/>
      </left>
      <right style="thin">
        <color rgb="FF000000"/>
      </right>
      <top style="thin">
        <color rgb="FFCCCCCC"/>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bottom style="thin">
        <color rgb="FFCCCCCC"/>
      </bottom>
      <diagonal/>
    </border>
    <border>
      <left style="thin">
        <color rgb="FF000000"/>
      </left>
      <right style="thin">
        <color rgb="FF000000"/>
      </right>
      <top/>
      <bottom style="thin">
        <color rgb="FFCCCCCC"/>
      </bottom>
      <diagonal/>
    </border>
    <border>
      <left/>
      <right style="thin">
        <color rgb="FF000000"/>
      </right>
      <top/>
      <bottom style="thin">
        <color rgb="FFCCCCCC"/>
      </bottom>
      <diagonal/>
    </border>
    <border>
      <left/>
      <right/>
      <top/>
      <bottom style="thin">
        <color rgb="FFCCCCCC"/>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right style="thin">
        <color rgb="FF000000"/>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rgb="FF000000"/>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theme="0" tint="-0.24994659260841701"/>
      </top>
      <bottom style="thin">
        <color rgb="FFCCCCCC"/>
      </bottom>
      <diagonal/>
    </border>
    <border>
      <left style="thin">
        <color rgb="FF000000"/>
      </left>
      <right/>
      <top style="thin">
        <color theme="0" tint="-0.24994659260841701"/>
      </top>
      <bottom style="thin">
        <color rgb="FFCCCCCC"/>
      </bottom>
      <diagonal/>
    </border>
    <border>
      <left/>
      <right style="thin">
        <color rgb="FF000000"/>
      </right>
      <top style="thin">
        <color theme="0" tint="-0.24994659260841701"/>
      </top>
      <bottom style="thin">
        <color rgb="FFCCCCCC"/>
      </bottom>
      <diagonal/>
    </border>
    <border>
      <left/>
      <right style="thin">
        <color indexed="64"/>
      </right>
      <top/>
      <bottom/>
      <diagonal/>
    </border>
    <border>
      <left/>
      <right style="thin">
        <color rgb="FF000000"/>
      </right>
      <top style="thin">
        <color rgb="FFCCCCCC"/>
      </top>
      <bottom style="thin">
        <color indexed="64"/>
      </bottom>
      <diagonal/>
    </border>
    <border>
      <left style="thin">
        <color indexed="64"/>
      </left>
      <right style="thin">
        <color indexed="64"/>
      </right>
      <top/>
      <bottom style="thin">
        <color rgb="FFCCCCCC"/>
      </bottom>
      <diagonal/>
    </border>
    <border>
      <left style="thin">
        <color rgb="FF000000"/>
      </left>
      <right style="thin">
        <color rgb="FF000000"/>
      </right>
      <top style="thin">
        <color rgb="FFCCCCCC"/>
      </top>
      <bottom style="thin">
        <color indexed="64"/>
      </bottom>
      <diagonal/>
    </border>
    <border>
      <left style="thin">
        <color indexed="64"/>
      </left>
      <right/>
      <top/>
      <bottom style="thin">
        <color rgb="FFCCCCCC"/>
      </bottom>
      <diagonal/>
    </border>
    <border>
      <left style="thin">
        <color rgb="FF000000"/>
      </left>
      <right style="thin">
        <color indexed="64"/>
      </right>
      <top/>
      <bottom style="thin">
        <color rgb="FFCCCCCC"/>
      </bottom>
      <diagonal/>
    </border>
    <border>
      <left style="thin">
        <color rgb="FF000000"/>
      </left>
      <right style="thin">
        <color indexed="64"/>
      </right>
      <top style="thin">
        <color theme="0" tint="-0.24994659260841701"/>
      </top>
      <bottom style="thin">
        <color rgb="FFCCCCCC"/>
      </bottom>
      <diagonal/>
    </border>
    <border>
      <left style="thin">
        <color indexed="64"/>
      </left>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right style="thin">
        <color rgb="FF000000"/>
      </right>
      <top style="thin">
        <color theme="0" tint="-0.24994659260841701"/>
      </top>
      <bottom style="thin">
        <color indexed="64"/>
      </bottom>
      <diagonal/>
    </border>
    <border>
      <left style="thin">
        <color rgb="FF000000"/>
      </left>
      <right style="thin">
        <color indexed="64"/>
      </right>
      <top style="thin">
        <color theme="0" tint="-0.24994659260841701"/>
      </top>
      <bottom style="thin">
        <color indexed="64"/>
      </bottom>
      <diagonal/>
    </border>
    <border>
      <left style="thin">
        <color rgb="FF000000"/>
      </left>
      <right/>
      <top style="thin">
        <color rgb="FFCCCCCC"/>
      </top>
      <bottom/>
      <diagonal/>
    </border>
    <border>
      <left style="thin">
        <color rgb="FF000000"/>
      </left>
      <right style="thin">
        <color rgb="FF000000"/>
      </right>
      <top style="thin">
        <color rgb="FFCCCCCC"/>
      </top>
      <bottom/>
      <diagonal/>
    </border>
    <border>
      <left/>
      <right style="thin">
        <color rgb="FF000000"/>
      </right>
      <top style="thin">
        <color rgb="FFCCCCCC"/>
      </top>
      <bottom/>
      <diagonal/>
    </border>
    <border>
      <left/>
      <right/>
      <top style="thin">
        <color rgb="FFCCCCCC"/>
      </top>
      <bottom/>
      <diagonal/>
    </border>
    <border>
      <left style="thin">
        <color indexed="64"/>
      </left>
      <right style="thin">
        <color indexed="64"/>
      </right>
      <top style="thin">
        <color indexed="64"/>
      </top>
      <bottom style="thin">
        <color rgb="FFCCCCCC"/>
      </bottom>
      <diagonal/>
    </border>
    <border>
      <left style="thin">
        <color indexed="64"/>
      </left>
      <right style="thin">
        <color indexed="64"/>
      </right>
      <top style="thin">
        <color rgb="FFCCCCCC"/>
      </top>
      <bottom style="thin">
        <color rgb="FFCCCCCC"/>
      </bottom>
      <diagonal/>
    </border>
    <border>
      <left style="thin">
        <color indexed="64"/>
      </left>
      <right style="thin">
        <color indexed="64"/>
      </right>
      <top style="thin">
        <color rgb="FFCCCCCC"/>
      </top>
      <bottom/>
      <diagonal/>
    </border>
    <border>
      <left style="thin">
        <color indexed="64"/>
      </left>
      <right style="thin">
        <color indexed="64"/>
      </right>
      <top style="thin">
        <color rgb="FFCCCCCC"/>
      </top>
      <bottom style="thin">
        <color indexed="64"/>
      </bottom>
      <diagonal/>
    </border>
    <border>
      <left style="thin">
        <color indexed="64"/>
      </left>
      <right/>
      <top style="thin">
        <color indexed="64"/>
      </top>
      <bottom style="thin">
        <color rgb="FFCCCCCC"/>
      </bottom>
      <diagonal/>
    </border>
    <border>
      <left style="thin">
        <color rgb="FF000000"/>
      </left>
      <right/>
      <top style="thin">
        <color indexed="64"/>
      </top>
      <bottom style="thin">
        <color rgb="FFCCCCCC"/>
      </bottom>
      <diagonal/>
    </border>
    <border>
      <left style="thin">
        <color indexed="64"/>
      </left>
      <right/>
      <top style="thin">
        <color rgb="FFCCCCCC"/>
      </top>
      <bottom style="thin">
        <color rgb="FFCCCCCC"/>
      </bottom>
      <diagonal/>
    </border>
    <border>
      <left style="thin">
        <color indexed="64"/>
      </left>
      <right style="thin">
        <color rgb="FF000000"/>
      </right>
      <top style="thin">
        <color rgb="FFCCCCCC"/>
      </top>
      <bottom style="thin">
        <color rgb="FFCCCCCC"/>
      </bottom>
      <diagonal/>
    </border>
    <border>
      <left style="thin">
        <color rgb="FF000000"/>
      </left>
      <right style="thin">
        <color indexed="64"/>
      </right>
      <top style="thin">
        <color rgb="FFCCCCCC"/>
      </top>
      <bottom style="thin">
        <color rgb="FFCCCCCC"/>
      </bottom>
      <diagonal/>
    </border>
    <border>
      <left style="thin">
        <color indexed="64"/>
      </left>
      <right style="thin">
        <color rgb="FF000000"/>
      </right>
      <top style="thin">
        <color rgb="FFCCCCCC"/>
      </top>
      <bottom/>
      <diagonal/>
    </border>
    <border>
      <left style="thin">
        <color rgb="FF000000"/>
      </left>
      <right style="thin">
        <color indexed="64"/>
      </right>
      <top style="thin">
        <color rgb="FFCCCCCC"/>
      </top>
      <bottom/>
      <diagonal/>
    </border>
    <border>
      <left style="thin">
        <color indexed="64"/>
      </left>
      <right style="thin">
        <color rgb="FF000000"/>
      </right>
      <top style="thin">
        <color rgb="FFCCCCCC"/>
      </top>
      <bottom style="thin">
        <color indexed="64"/>
      </bottom>
      <diagonal/>
    </border>
    <border>
      <left style="thin">
        <color rgb="FF000000"/>
      </left>
      <right style="thin">
        <color indexed="64"/>
      </right>
      <top style="thin">
        <color rgb="FFCCCCCC"/>
      </top>
      <bottom style="thin">
        <color indexed="64"/>
      </bottom>
      <diagonal/>
    </border>
    <border>
      <left style="thin">
        <color theme="0" tint="-0.14996795556505021"/>
      </left>
      <right/>
      <top style="thin">
        <color theme="0" tint="-0.14996795556505021"/>
      </top>
      <bottom/>
      <diagonal/>
    </border>
    <border>
      <left/>
      <right/>
      <top style="thin">
        <color theme="0" tint="-0.14996795556505021"/>
      </top>
      <bottom style="thin">
        <color theme="0" tint="-0.14996795556505021"/>
      </bottom>
      <diagonal/>
    </border>
    <border>
      <left/>
      <right/>
      <top style="thin">
        <color theme="0" tint="-0.14996795556505021"/>
      </top>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indexed="64"/>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medium">
        <color indexed="64"/>
      </bottom>
      <diagonal/>
    </border>
    <border>
      <left style="thin">
        <color theme="0" tint="-0.14996795556505021"/>
      </left>
      <right style="thin">
        <color indexed="64"/>
      </right>
      <top style="thin">
        <color theme="0" tint="-0.14996795556505021"/>
      </top>
      <bottom style="medium">
        <color indexed="64"/>
      </bottom>
      <diagonal/>
    </border>
    <border>
      <left style="thin">
        <color indexed="64"/>
      </left>
      <right style="thin">
        <color theme="0" tint="-0.14996795556505021"/>
      </right>
      <top/>
      <bottom style="thin">
        <color theme="0" tint="-0.14996795556505021"/>
      </bottom>
      <diagonal/>
    </border>
    <border>
      <left style="thin">
        <color theme="0" tint="-0.14996795556505021"/>
      </left>
      <right style="thin">
        <color indexed="64"/>
      </right>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indexed="64"/>
      </right>
      <top style="thin">
        <color theme="0" tint="-0.14996795556505021"/>
      </top>
      <bottom style="thin">
        <color indexed="64"/>
      </bottom>
      <diagonal/>
    </border>
    <border>
      <left style="thin">
        <color indexed="64"/>
      </left>
      <right style="thin">
        <color indexed="64"/>
      </right>
      <top style="thin">
        <color theme="0" tint="-0.24994659260841701"/>
      </top>
      <bottom style="thin">
        <color rgb="FFCCCCCC"/>
      </bottom>
      <diagonal/>
    </border>
    <border>
      <left style="thin">
        <color indexed="64"/>
      </left>
      <right/>
      <top style="thin">
        <color rgb="FFCCCCCC"/>
      </top>
      <bottom/>
      <diagonal/>
    </border>
    <border>
      <left style="thin">
        <color rgb="FF000000"/>
      </left>
      <right style="thin">
        <color rgb="FF000000"/>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rgb="FFCCCCCC"/>
      </bottom>
      <diagonal/>
    </border>
    <border>
      <left/>
      <right/>
      <top style="thin">
        <color indexed="64"/>
      </top>
      <bottom style="thin">
        <color rgb="FFCCCCCC"/>
      </bottom>
      <diagonal/>
    </border>
    <border>
      <left style="thin">
        <color indexed="64"/>
      </left>
      <right style="thin">
        <color rgb="FF000000"/>
      </right>
      <top style="thin">
        <color indexed="64"/>
      </top>
      <bottom style="thin">
        <color rgb="FFCCCCCC"/>
      </bottom>
      <diagonal/>
    </border>
    <border>
      <left style="thin">
        <color rgb="FF000000"/>
      </left>
      <right style="thin">
        <color indexed="64"/>
      </right>
      <top style="thin">
        <color indexed="64"/>
      </top>
      <bottom style="thin">
        <color rgb="FFCCCCCC"/>
      </bottom>
      <diagonal/>
    </border>
    <border>
      <left/>
      <right style="thin">
        <color indexed="64"/>
      </right>
      <top style="thin">
        <color indexed="64"/>
      </top>
      <bottom style="thin">
        <color rgb="FFCCCCCC"/>
      </bottom>
      <diagonal/>
    </border>
    <border>
      <left/>
      <right style="thin">
        <color indexed="64"/>
      </right>
      <top style="thin">
        <color rgb="FFCCCCCC"/>
      </top>
      <bottom style="thin">
        <color rgb="FFCCCCCC"/>
      </bottom>
      <diagonal/>
    </border>
    <border>
      <left/>
      <right style="thin">
        <color indexed="64"/>
      </right>
      <top style="thin">
        <color rgb="FFCCCCCC"/>
      </top>
      <bottom/>
      <diagonal/>
    </border>
    <border>
      <left style="thin">
        <color indexed="64"/>
      </left>
      <right/>
      <top style="thin">
        <color rgb="FFCCCCCC"/>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style="thin">
        <color theme="0" tint="-0.14996795556505021"/>
      </right>
      <top style="thin">
        <color theme="0" tint="-0.14996795556505021"/>
      </top>
      <bottom style="thin">
        <color theme="0" tint="-0.14996795556505021"/>
      </bottom>
      <diagonal/>
    </border>
    <border>
      <left style="thin">
        <color indexed="64"/>
      </left>
      <right style="thin">
        <color rgb="FF000000"/>
      </right>
      <top/>
      <bottom style="thin">
        <color rgb="FFCCCCCC"/>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rgb="FFCCCCCC"/>
      </top>
      <bottom style="thin">
        <color indexed="64"/>
      </bottom>
      <diagonal/>
    </border>
    <border>
      <left/>
      <right/>
      <top style="thin">
        <color rgb="FFCCCCCC"/>
      </top>
      <bottom style="thin">
        <color indexed="64"/>
      </bottom>
      <diagonal/>
    </border>
    <border>
      <left/>
      <right style="thin">
        <color indexed="64"/>
      </right>
      <top/>
      <bottom style="thin">
        <color rgb="FFCCCCCC"/>
      </bottom>
      <diagonal/>
    </border>
    <border>
      <left style="thin">
        <color indexed="64"/>
      </left>
      <right/>
      <top style="thin">
        <color theme="0" tint="-0.24994659260841701"/>
      </top>
      <bottom style="thin">
        <color rgb="FFCCCCCC"/>
      </bottom>
      <diagonal/>
    </border>
    <border>
      <left/>
      <right style="thin">
        <color indexed="64"/>
      </right>
      <top style="thin">
        <color rgb="FFCCCCCC"/>
      </top>
      <bottom style="thin">
        <color indexed="64"/>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43" fontId="3" fillId="0" borderId="0" applyFont="0" applyFill="0" applyBorder="0" applyAlignment="0" applyProtection="0"/>
    <xf numFmtId="0" fontId="5" fillId="0" borderId="0"/>
    <xf numFmtId="9" fontId="6" fillId="0" borderId="0" applyFont="0" applyFill="0" applyBorder="0" applyAlignment="0" applyProtection="0"/>
    <xf numFmtId="0" fontId="21" fillId="0" borderId="0"/>
    <xf numFmtId="0" fontId="5" fillId="0" borderId="0"/>
  </cellStyleXfs>
  <cellXfs count="500">
    <xf numFmtId="0" fontId="0" fillId="0" borderId="0" xfId="0"/>
    <xf numFmtId="0" fontId="3" fillId="2" borderId="0" xfId="4" applyFill="1" applyBorder="1"/>
    <xf numFmtId="0" fontId="3" fillId="0" borderId="0" xfId="4" applyFont="1" applyBorder="1"/>
    <xf numFmtId="0" fontId="3" fillId="0" borderId="0" xfId="4" applyBorder="1"/>
    <xf numFmtId="0" fontId="8" fillId="2" borderId="1" xfId="4" applyFont="1" applyFill="1" applyBorder="1"/>
    <xf numFmtId="164" fontId="8" fillId="2" borderId="1" xfId="5" applyNumberFormat="1" applyFont="1" applyFill="1" applyBorder="1" applyAlignment="1">
      <alignment horizontal="center"/>
    </xf>
    <xf numFmtId="0" fontId="13" fillId="0" borderId="2" xfId="0" applyNumberFormat="1" applyFont="1" applyBorder="1"/>
    <xf numFmtId="3" fontId="3" fillId="2" borderId="0" xfId="4" applyNumberFormat="1" applyFont="1" applyFill="1" applyBorder="1"/>
    <xf numFmtId="3" fontId="3" fillId="2" borderId="0" xfId="4" applyNumberFormat="1" applyFill="1" applyBorder="1"/>
    <xf numFmtId="3" fontId="12" fillId="2" borderId="0" xfId="4" applyNumberFormat="1" applyFont="1" applyFill="1" applyBorder="1"/>
    <xf numFmtId="3" fontId="10" fillId="2" borderId="0" xfId="4" applyNumberFormat="1" applyFont="1" applyFill="1" applyBorder="1"/>
    <xf numFmtId="3" fontId="7" fillId="2" borderId="0" xfId="4" applyNumberFormat="1" applyFont="1" applyFill="1" applyBorder="1"/>
    <xf numFmtId="3" fontId="3" fillId="0" borderId="0" xfId="4" applyNumberFormat="1" applyFont="1" applyBorder="1"/>
    <xf numFmtId="0" fontId="14" fillId="2" borderId="0" xfId="0" applyFont="1" applyFill="1"/>
    <xf numFmtId="0" fontId="3" fillId="2" borderId="0" xfId="4" applyFont="1" applyFill="1" applyBorder="1"/>
    <xf numFmtId="3" fontId="15" fillId="2" borderId="0" xfId="4" applyNumberFormat="1" applyFont="1" applyFill="1" applyBorder="1"/>
    <xf numFmtId="0" fontId="18" fillId="2" borderId="0" xfId="0" applyFont="1" applyFill="1"/>
    <xf numFmtId="3" fontId="17" fillId="0" borderId="0" xfId="4" applyNumberFormat="1" applyFont="1" applyBorder="1"/>
    <xf numFmtId="3" fontId="18" fillId="2" borderId="0" xfId="4" applyNumberFormat="1" applyFont="1" applyFill="1" applyBorder="1"/>
    <xf numFmtId="0" fontId="18" fillId="2" borderId="0" xfId="4" applyFont="1" applyFill="1" applyBorder="1"/>
    <xf numFmtId="3" fontId="16" fillId="2" borderId="0" xfId="4" applyNumberFormat="1" applyFont="1" applyFill="1" applyBorder="1"/>
    <xf numFmtId="3" fontId="20" fillId="2" borderId="0" xfId="4" applyNumberFormat="1" applyFont="1" applyFill="1" applyBorder="1"/>
    <xf numFmtId="0" fontId="22" fillId="0" borderId="0" xfId="8" applyFont="1"/>
    <xf numFmtId="0" fontId="21" fillId="0" borderId="0" xfId="8" applyFont="1" applyAlignment="1"/>
    <xf numFmtId="0" fontId="23" fillId="0" borderId="0" xfId="8" applyFont="1" applyAlignment="1"/>
    <xf numFmtId="3" fontId="23" fillId="0" borderId="14" xfId="8" applyNumberFormat="1" applyFont="1" applyBorder="1" applyAlignment="1"/>
    <xf numFmtId="0" fontId="26" fillId="0" borderId="0" xfId="8" applyFont="1" applyAlignment="1"/>
    <xf numFmtId="0" fontId="34" fillId="0" borderId="0" xfId="8" applyFont="1" applyAlignment="1">
      <alignment vertical="top"/>
    </xf>
    <xf numFmtId="3" fontId="23" fillId="0" borderId="0" xfId="8" applyNumberFormat="1" applyFont="1"/>
    <xf numFmtId="3" fontId="21" fillId="0" borderId="0" xfId="8" applyNumberFormat="1" applyFont="1" applyAlignment="1"/>
    <xf numFmtId="3" fontId="34" fillId="0" borderId="0" xfId="8" applyNumberFormat="1" applyFont="1" applyAlignment="1">
      <alignment vertical="top"/>
    </xf>
    <xf numFmtId="3" fontId="22" fillId="0" borderId="0" xfId="8" applyNumberFormat="1" applyFont="1"/>
    <xf numFmtId="3" fontId="26" fillId="0" borderId="0" xfId="8" applyNumberFormat="1" applyFont="1" applyAlignment="1"/>
    <xf numFmtId="3" fontId="24" fillId="0" borderId="0" xfId="8" applyNumberFormat="1" applyFont="1" applyAlignment="1"/>
    <xf numFmtId="3" fontId="23" fillId="0" borderId="0" xfId="8" applyNumberFormat="1" applyFont="1" applyAlignment="1"/>
    <xf numFmtId="3" fontId="29" fillId="0" borderId="0" xfId="8" applyNumberFormat="1" applyFont="1" applyAlignment="1">
      <alignment vertical="center"/>
    </xf>
    <xf numFmtId="3" fontId="29" fillId="0" borderId="0" xfId="8" applyNumberFormat="1" applyFont="1" applyAlignment="1">
      <alignment vertical="center" wrapText="1"/>
    </xf>
    <xf numFmtId="3" fontId="21" fillId="0" borderId="0" xfId="8" applyNumberFormat="1" applyFont="1" applyAlignment="1">
      <alignment horizontal="center" vertical="center" wrapText="1"/>
    </xf>
    <xf numFmtId="3" fontId="21" fillId="0" borderId="0" xfId="8" applyNumberFormat="1" applyFont="1" applyAlignment="1">
      <alignment horizontal="center" vertical="center"/>
    </xf>
    <xf numFmtId="3" fontId="23" fillId="0" borderId="13" xfId="8" applyNumberFormat="1" applyFont="1" applyBorder="1" applyAlignment="1"/>
    <xf numFmtId="3" fontId="28" fillId="4" borderId="13" xfId="8" applyNumberFormat="1" applyFont="1" applyFill="1" applyBorder="1" applyAlignment="1"/>
    <xf numFmtId="3" fontId="14" fillId="0" borderId="38" xfId="8" applyNumberFormat="1" applyFont="1" applyBorder="1" applyAlignment="1"/>
    <xf numFmtId="3" fontId="14" fillId="0" borderId="17" xfId="8" applyNumberFormat="1" applyFont="1" applyBorder="1" applyAlignment="1"/>
    <xf numFmtId="3" fontId="14" fillId="0" borderId="17" xfId="8" applyNumberFormat="1" applyFont="1" applyBorder="1" applyAlignment="1">
      <alignment horizontal="center"/>
    </xf>
    <xf numFmtId="3" fontId="14" fillId="0" borderId="37" xfId="8" applyNumberFormat="1" applyFont="1" applyBorder="1" applyAlignment="1"/>
    <xf numFmtId="3" fontId="14" fillId="0" borderId="36" xfId="8" applyNumberFormat="1" applyFont="1" applyBorder="1" applyAlignment="1"/>
    <xf numFmtId="3" fontId="28" fillId="4" borderId="36" xfId="8" applyNumberFormat="1" applyFont="1" applyFill="1" applyBorder="1" applyAlignment="1"/>
    <xf numFmtId="3" fontId="14" fillId="0" borderId="10" xfId="8" applyNumberFormat="1" applyFont="1" applyBorder="1" applyAlignment="1"/>
    <xf numFmtId="3" fontId="14" fillId="0" borderId="7" xfId="8" applyNumberFormat="1" applyFont="1" applyBorder="1" applyAlignment="1"/>
    <xf numFmtId="3" fontId="14" fillId="0" borderId="10" xfId="8" quotePrefix="1" applyNumberFormat="1" applyFont="1" applyBorder="1" applyAlignment="1"/>
    <xf numFmtId="3" fontId="14" fillId="0" borderId="10" xfId="8" applyNumberFormat="1" applyFont="1" applyBorder="1" applyAlignment="1">
      <alignment horizontal="center"/>
    </xf>
    <xf numFmtId="3" fontId="29" fillId="0" borderId="0" xfId="8" applyNumberFormat="1" applyFont="1" applyAlignment="1"/>
    <xf numFmtId="3" fontId="14" fillId="0" borderId="8" xfId="8" applyNumberFormat="1" applyFont="1" applyBorder="1" applyAlignment="1"/>
    <xf numFmtId="3" fontId="28" fillId="4" borderId="8" xfId="8" applyNumberFormat="1" applyFont="1" applyFill="1" applyBorder="1" applyAlignment="1"/>
    <xf numFmtId="3" fontId="14" fillId="0" borderId="11" xfId="8" applyNumberFormat="1" applyFont="1" applyBorder="1" applyAlignment="1"/>
    <xf numFmtId="3" fontId="28" fillId="4" borderId="12" xfId="8" applyNumberFormat="1" applyFont="1" applyFill="1" applyBorder="1" applyAlignment="1"/>
    <xf numFmtId="3" fontId="14" fillId="0" borderId="0" xfId="8" applyNumberFormat="1" applyFont="1"/>
    <xf numFmtId="3" fontId="27" fillId="0" borderId="0" xfId="8" applyNumberFormat="1" applyFont="1"/>
    <xf numFmtId="3" fontId="24" fillId="0" borderId="0" xfId="8" applyNumberFormat="1" applyFont="1"/>
    <xf numFmtId="3" fontId="23" fillId="0" borderId="4" xfId="8" applyNumberFormat="1" applyFont="1" applyBorder="1" applyAlignment="1"/>
    <xf numFmtId="3" fontId="28" fillId="4" borderId="42" xfId="8" applyNumberFormat="1" applyFont="1" applyFill="1" applyBorder="1" applyAlignment="1"/>
    <xf numFmtId="3" fontId="23" fillId="0" borderId="39" xfId="8" applyNumberFormat="1" applyFont="1" applyBorder="1" applyAlignment="1"/>
    <xf numFmtId="3" fontId="14" fillId="0" borderId="46" xfId="8" applyNumberFormat="1" applyFont="1" applyBorder="1" applyAlignment="1"/>
    <xf numFmtId="165" fontId="14" fillId="0" borderId="47" xfId="8" applyNumberFormat="1" applyFont="1" applyBorder="1" applyAlignment="1"/>
    <xf numFmtId="165" fontId="14" fillId="0" borderId="48" xfId="8" applyNumberFormat="1" applyFont="1" applyBorder="1" applyAlignment="1"/>
    <xf numFmtId="165" fontId="14" fillId="0" borderId="49" xfId="8" applyNumberFormat="1" applyFont="1" applyBorder="1" applyAlignment="1"/>
    <xf numFmtId="3" fontId="14" fillId="0" borderId="45" xfId="8" applyNumberFormat="1" applyFont="1" applyBorder="1" applyAlignment="1"/>
    <xf numFmtId="3" fontId="14" fillId="0" borderId="50" xfId="8" applyNumberFormat="1" applyFont="1" applyBorder="1" applyAlignment="1"/>
    <xf numFmtId="3" fontId="14" fillId="0" borderId="51" xfId="8" applyNumberFormat="1" applyFont="1" applyBorder="1" applyAlignment="1"/>
    <xf numFmtId="3" fontId="28" fillId="4" borderId="51" xfId="8" applyNumberFormat="1" applyFont="1" applyFill="1" applyBorder="1" applyAlignment="1"/>
    <xf numFmtId="3" fontId="14" fillId="0" borderId="52" xfId="8" applyNumberFormat="1" applyFont="1" applyBorder="1" applyAlignment="1"/>
    <xf numFmtId="3" fontId="14" fillId="0" borderId="52" xfId="8" applyNumberFormat="1" applyFont="1" applyBorder="1" applyAlignment="1">
      <alignment horizontal="center"/>
    </xf>
    <xf numFmtId="166" fontId="14" fillId="0" borderId="45" xfId="8" applyNumberFormat="1" applyFont="1" applyBorder="1" applyAlignment="1"/>
    <xf numFmtId="167" fontId="14" fillId="0" borderId="45" xfId="8" applyNumberFormat="1" applyFont="1" applyBorder="1" applyAlignment="1"/>
    <xf numFmtId="168" fontId="14" fillId="0" borderId="45" xfId="8" applyNumberFormat="1" applyFont="1" applyBorder="1" applyAlignment="1"/>
    <xf numFmtId="166" fontId="14" fillId="0" borderId="10" xfId="8" applyNumberFormat="1" applyFont="1" applyBorder="1" applyAlignment="1"/>
    <xf numFmtId="166" fontId="14" fillId="0" borderId="52" xfId="8" applyNumberFormat="1" applyFont="1" applyBorder="1" applyAlignment="1"/>
    <xf numFmtId="166" fontId="14" fillId="0" borderId="42" xfId="8" applyNumberFormat="1" applyFont="1" applyBorder="1" applyAlignment="1"/>
    <xf numFmtId="169" fontId="14" fillId="0" borderId="10" xfId="8" applyNumberFormat="1" applyFont="1" applyBorder="1" applyAlignment="1"/>
    <xf numFmtId="169" fontId="14" fillId="0" borderId="52" xfId="8" applyNumberFormat="1" applyFont="1" applyBorder="1" applyAlignment="1"/>
    <xf numFmtId="167" fontId="14" fillId="0" borderId="10" xfId="8" applyNumberFormat="1" applyFont="1" applyBorder="1" applyAlignment="1"/>
    <xf numFmtId="3" fontId="5" fillId="0" borderId="0" xfId="8" applyNumberFormat="1" applyFont="1" applyAlignment="1"/>
    <xf numFmtId="0" fontId="21" fillId="0" borderId="0" xfId="8" applyFont="1" applyAlignment="1">
      <alignment horizontal="center"/>
    </xf>
    <xf numFmtId="3" fontId="23" fillId="0" borderId="39" xfId="8" applyNumberFormat="1" applyFont="1" applyBorder="1" applyAlignment="1">
      <alignment horizontal="center"/>
    </xf>
    <xf numFmtId="165" fontId="14" fillId="0" borderId="49" xfId="8" applyNumberFormat="1" applyFont="1" applyBorder="1" applyAlignment="1">
      <alignment horizontal="center"/>
    </xf>
    <xf numFmtId="3" fontId="14" fillId="0" borderId="9" xfId="8" applyNumberFormat="1" applyFont="1" applyBorder="1" applyAlignment="1"/>
    <xf numFmtId="3" fontId="14" fillId="0" borderId="53" xfId="8" applyNumberFormat="1" applyFont="1" applyBorder="1" applyAlignment="1"/>
    <xf numFmtId="3" fontId="14" fillId="0" borderId="54" xfId="8" applyNumberFormat="1" applyFont="1" applyBorder="1" applyAlignment="1"/>
    <xf numFmtId="3" fontId="14" fillId="0" borderId="55" xfId="8" applyNumberFormat="1" applyFont="1" applyBorder="1" applyAlignment="1"/>
    <xf numFmtId="3" fontId="14" fillId="0" borderId="56" xfId="8" applyNumberFormat="1" applyFont="1" applyBorder="1" applyAlignment="1"/>
    <xf numFmtId="3" fontId="14" fillId="0" borderId="57" xfId="8" applyNumberFormat="1" applyFont="1" applyBorder="1" applyAlignment="1"/>
    <xf numFmtId="3" fontId="14" fillId="0" borderId="9" xfId="8" applyNumberFormat="1" applyFont="1" applyBorder="1" applyAlignment="1">
      <alignment horizontal="center"/>
    </xf>
    <xf numFmtId="3" fontId="14" fillId="0" borderId="53" xfId="8" applyNumberFormat="1" applyFont="1" applyBorder="1" applyAlignment="1">
      <alignment horizontal="center"/>
    </xf>
    <xf numFmtId="3" fontId="14" fillId="0" borderId="41" xfId="8" applyNumberFormat="1" applyFont="1" applyBorder="1" applyAlignment="1"/>
    <xf numFmtId="3" fontId="32" fillId="6" borderId="19" xfId="8" applyNumberFormat="1" applyFont="1" applyFill="1" applyBorder="1" applyAlignment="1">
      <alignment horizontal="center" vertical="center" wrapText="1"/>
    </xf>
    <xf numFmtId="3" fontId="27" fillId="6" borderId="30" xfId="8" applyNumberFormat="1" applyFont="1" applyFill="1" applyBorder="1" applyAlignment="1">
      <alignment horizontal="center" vertical="center" wrapText="1"/>
    </xf>
    <xf numFmtId="3" fontId="25" fillId="6" borderId="35" xfId="8" applyNumberFormat="1" applyFont="1" applyFill="1" applyBorder="1" applyAlignment="1">
      <alignment horizontal="center" vertical="center" wrapText="1"/>
    </xf>
    <xf numFmtId="3" fontId="27" fillId="6" borderId="19" xfId="8" applyNumberFormat="1" applyFont="1" applyFill="1" applyBorder="1" applyAlignment="1">
      <alignment vertical="center" wrapText="1"/>
    </xf>
    <xf numFmtId="3" fontId="27" fillId="6" borderId="4" xfId="8" applyNumberFormat="1" applyFont="1" applyFill="1" applyBorder="1" applyAlignment="1">
      <alignment horizontal="left" vertical="center" wrapText="1"/>
    </xf>
    <xf numFmtId="3" fontId="27" fillId="6" borderId="34" xfId="8" applyNumberFormat="1" applyFont="1" applyFill="1" applyBorder="1" applyAlignment="1">
      <alignment vertical="center"/>
    </xf>
    <xf numFmtId="3" fontId="27" fillId="6" borderId="35" xfId="8" applyNumberFormat="1" applyFont="1" applyFill="1" applyBorder="1" applyAlignment="1">
      <alignment vertical="center" wrapText="1"/>
    </xf>
    <xf numFmtId="3" fontId="27" fillId="6" borderId="22" xfId="8" applyNumberFormat="1" applyFont="1" applyFill="1" applyBorder="1" applyAlignment="1">
      <alignment vertical="center" wrapText="1"/>
    </xf>
    <xf numFmtId="3" fontId="25" fillId="6" borderId="34" xfId="8" applyNumberFormat="1" applyFont="1" applyFill="1" applyBorder="1" applyAlignment="1">
      <alignment vertical="center"/>
    </xf>
    <xf numFmtId="3" fontId="25" fillId="6" borderId="26" xfId="8" applyNumberFormat="1" applyFont="1" applyFill="1" applyBorder="1" applyAlignment="1">
      <alignment horizontal="left" vertical="center" wrapText="1"/>
    </xf>
    <xf numFmtId="3" fontId="32" fillId="6" borderId="6" xfId="8" applyNumberFormat="1" applyFont="1" applyFill="1" applyBorder="1" applyAlignment="1">
      <alignment horizontal="center" vertical="center" wrapText="1"/>
    </xf>
    <xf numFmtId="3" fontId="27" fillId="6" borderId="6" xfId="8" applyNumberFormat="1" applyFont="1" applyFill="1" applyBorder="1" applyAlignment="1">
      <alignment horizontal="center" vertical="center" wrapText="1"/>
    </xf>
    <xf numFmtId="3" fontId="25" fillId="6" borderId="16" xfId="8" applyNumberFormat="1" applyFont="1" applyFill="1" applyBorder="1" applyAlignment="1">
      <alignment horizontal="center" vertical="center" wrapText="1"/>
    </xf>
    <xf numFmtId="3" fontId="27" fillId="6" borderId="16" xfId="8" applyNumberFormat="1" applyFont="1" applyFill="1" applyBorder="1" applyAlignment="1">
      <alignment horizontal="center" vertical="center" wrapText="1"/>
    </xf>
    <xf numFmtId="3" fontId="25" fillId="6" borderId="15" xfId="8" applyNumberFormat="1" applyFont="1" applyFill="1" applyBorder="1" applyAlignment="1">
      <alignment horizontal="center" vertical="center" wrapText="1"/>
    </xf>
    <xf numFmtId="3" fontId="27" fillId="6" borderId="15" xfId="8" applyNumberFormat="1" applyFont="1" applyFill="1" applyBorder="1" applyAlignment="1">
      <alignment horizontal="center" vertical="center" wrapText="1"/>
    </xf>
    <xf numFmtId="3" fontId="27" fillId="6" borderId="18" xfId="8" applyNumberFormat="1" applyFont="1" applyFill="1" applyBorder="1" applyAlignment="1">
      <alignment horizontal="center" vertical="center" wrapText="1"/>
    </xf>
    <xf numFmtId="3" fontId="27" fillId="6" borderId="17" xfId="8" applyNumberFormat="1" applyFont="1" applyFill="1" applyBorder="1" applyAlignment="1">
      <alignment horizontal="center" vertical="center" wrapText="1"/>
    </xf>
    <xf numFmtId="3" fontId="25" fillId="6" borderId="27" xfId="8" applyNumberFormat="1" applyFont="1" applyFill="1" applyBorder="1" applyAlignment="1">
      <alignment horizontal="left" vertical="center"/>
    </xf>
    <xf numFmtId="3" fontId="33" fillId="6" borderId="8" xfId="8" applyNumberFormat="1" applyFont="1" applyFill="1" applyBorder="1" applyAlignment="1">
      <alignment horizontal="center" vertical="center" wrapText="1"/>
    </xf>
    <xf numFmtId="3" fontId="14" fillId="6" borderId="8" xfId="8" applyNumberFormat="1" applyFont="1" applyFill="1" applyBorder="1" applyAlignment="1">
      <alignment horizontal="center" vertical="center" wrapText="1"/>
    </xf>
    <xf numFmtId="3" fontId="27" fillId="6" borderId="27" xfId="8" applyNumberFormat="1" applyFont="1" applyFill="1" applyBorder="1" applyAlignment="1">
      <alignment vertical="center" wrapText="1"/>
    </xf>
    <xf numFmtId="3" fontId="31" fillId="6" borderId="19" xfId="8" applyNumberFormat="1" applyFont="1" applyFill="1" applyBorder="1" applyAlignment="1">
      <alignment horizontal="left" vertical="center" wrapText="1"/>
    </xf>
    <xf numFmtId="3" fontId="25" fillId="6" borderId="44" xfId="8" applyNumberFormat="1" applyFont="1" applyFill="1" applyBorder="1" applyAlignment="1">
      <alignment horizontal="center" vertical="center" wrapText="1"/>
    </xf>
    <xf numFmtId="3" fontId="27" fillId="6" borderId="58" xfId="8" applyNumberFormat="1" applyFont="1" applyFill="1" applyBorder="1" applyAlignment="1">
      <alignment horizontal="center" vertical="center" wrapText="1"/>
    </xf>
    <xf numFmtId="3" fontId="27" fillId="6" borderId="59" xfId="8" applyNumberFormat="1" applyFont="1" applyFill="1" applyBorder="1" applyAlignment="1">
      <alignment horizontal="center" vertical="center" wrapText="1"/>
    </xf>
    <xf numFmtId="3" fontId="14" fillId="0" borderId="44" xfId="8" applyNumberFormat="1" applyFont="1" applyBorder="1" applyAlignment="1"/>
    <xf numFmtId="3" fontId="14" fillId="0" borderId="61" xfId="8" applyNumberFormat="1" applyFont="1" applyBorder="1" applyAlignment="1"/>
    <xf numFmtId="3" fontId="14" fillId="0" borderId="62" xfId="8" applyNumberFormat="1" applyFont="1" applyBorder="1" applyAlignment="1"/>
    <xf numFmtId="3" fontId="14" fillId="0" borderId="61" xfId="8" quotePrefix="1" applyNumberFormat="1" applyFont="1" applyBorder="1" applyAlignment="1"/>
    <xf numFmtId="3" fontId="14" fillId="0" borderId="63" xfId="8" applyNumberFormat="1" applyFont="1" applyBorder="1" applyAlignment="1"/>
    <xf numFmtId="3" fontId="14" fillId="0" borderId="64" xfId="8" applyNumberFormat="1" applyFont="1" applyBorder="1" applyAlignment="1"/>
    <xf numFmtId="3" fontId="14" fillId="0" borderId="65" xfId="8" applyNumberFormat="1" applyFont="1" applyBorder="1" applyAlignment="1"/>
    <xf numFmtId="3" fontId="14" fillId="0" borderId="40" xfId="8" applyNumberFormat="1" applyFont="1" applyBorder="1" applyAlignment="1"/>
    <xf numFmtId="3" fontId="14" fillId="0" borderId="66" xfId="8" applyNumberFormat="1" applyFont="1" applyBorder="1" applyAlignment="1"/>
    <xf numFmtId="3" fontId="14" fillId="0" borderId="8" xfId="8" applyNumberFormat="1" applyFont="1" applyFill="1" applyBorder="1" applyAlignment="1"/>
    <xf numFmtId="3" fontId="14" fillId="0" borderId="10" xfId="8" applyNumberFormat="1" applyFont="1" applyFill="1" applyBorder="1" applyAlignment="1"/>
    <xf numFmtId="167" fontId="14" fillId="0" borderId="10" xfId="8" applyNumberFormat="1" applyFont="1" applyFill="1" applyBorder="1" applyAlignment="1"/>
    <xf numFmtId="3" fontId="14" fillId="0" borderId="9" xfId="8" applyNumberFormat="1" applyFont="1" applyFill="1" applyBorder="1" applyAlignment="1"/>
    <xf numFmtId="3" fontId="14" fillId="0" borderId="55" xfId="8" applyNumberFormat="1" applyFont="1" applyFill="1" applyBorder="1" applyAlignment="1"/>
    <xf numFmtId="3" fontId="14" fillId="0" borderId="61" xfId="8" applyNumberFormat="1" applyFont="1" applyFill="1" applyBorder="1" applyAlignment="1"/>
    <xf numFmtId="3" fontId="14" fillId="0" borderId="62" xfId="8" applyNumberFormat="1" applyFont="1" applyFill="1" applyBorder="1" applyAlignment="1"/>
    <xf numFmtId="3" fontId="14" fillId="0" borderId="10" xfId="8" applyNumberFormat="1" applyFont="1" applyFill="1" applyBorder="1" applyAlignment="1">
      <alignment horizontal="center"/>
    </xf>
    <xf numFmtId="3" fontId="14" fillId="0" borderId="9" xfId="8" applyNumberFormat="1" applyFont="1" applyFill="1" applyBorder="1" applyAlignment="1">
      <alignment horizontal="center"/>
    </xf>
    <xf numFmtId="169" fontId="14" fillId="0" borderId="10" xfId="8" applyNumberFormat="1" applyFont="1" applyFill="1" applyBorder="1" applyAlignment="1"/>
    <xf numFmtId="166" fontId="14" fillId="0" borderId="10" xfId="8" applyNumberFormat="1" applyFont="1" applyFill="1" applyBorder="1" applyAlignment="1"/>
    <xf numFmtId="3" fontId="29" fillId="0" borderId="0" xfId="8" applyNumberFormat="1" applyFont="1" applyFill="1" applyAlignment="1"/>
    <xf numFmtId="3" fontId="14" fillId="0" borderId="52" xfId="8" applyNumberFormat="1" applyFont="1" applyFill="1" applyBorder="1" applyAlignment="1"/>
    <xf numFmtId="3" fontId="14" fillId="0" borderId="17" xfId="8" applyNumberFormat="1" applyFont="1" applyFill="1" applyBorder="1" applyAlignment="1"/>
    <xf numFmtId="3" fontId="28" fillId="2" borderId="13" xfId="8" applyNumberFormat="1" applyFont="1" applyFill="1" applyBorder="1" applyAlignment="1"/>
    <xf numFmtId="3" fontId="28" fillId="2" borderId="23" xfId="8" applyNumberFormat="1" applyFont="1" applyFill="1" applyBorder="1" applyAlignment="1"/>
    <xf numFmtId="3" fontId="36" fillId="6" borderId="19" xfId="8" applyNumberFormat="1" applyFont="1" applyFill="1" applyBorder="1" applyAlignment="1">
      <alignment horizontal="left" vertical="center" wrapText="1"/>
    </xf>
    <xf numFmtId="3" fontId="14" fillId="2" borderId="36" xfId="8" applyNumberFormat="1" applyFont="1" applyFill="1" applyBorder="1" applyAlignment="1"/>
    <xf numFmtId="167" fontId="14" fillId="0" borderId="52" xfId="8" applyNumberFormat="1" applyFont="1" applyBorder="1" applyAlignment="1"/>
    <xf numFmtId="3" fontId="37" fillId="0" borderId="15" xfId="8" applyNumberFormat="1" applyFont="1" applyBorder="1" applyAlignment="1"/>
    <xf numFmtId="3" fontId="37" fillId="0" borderId="37" xfId="8" applyNumberFormat="1" applyFont="1" applyBorder="1" applyAlignment="1"/>
    <xf numFmtId="3" fontId="37" fillId="0" borderId="50" xfId="8" applyNumberFormat="1" applyFont="1" applyBorder="1" applyAlignment="1"/>
    <xf numFmtId="3" fontId="37" fillId="0" borderId="7" xfId="8" applyNumberFormat="1" applyFont="1" applyBorder="1" applyAlignment="1"/>
    <xf numFmtId="0" fontId="19" fillId="0" borderId="0" xfId="0" applyFont="1" applyBorder="1" applyAlignment="1"/>
    <xf numFmtId="0" fontId="13" fillId="0" borderId="2" xfId="0" applyNumberFormat="1" applyFont="1" applyBorder="1" applyAlignment="1">
      <alignment horizontal="center"/>
    </xf>
    <xf numFmtId="0" fontId="13" fillId="0" borderId="0" xfId="0" applyNumberFormat="1" applyFont="1" applyBorder="1" applyAlignment="1">
      <alignment horizontal="center"/>
    </xf>
    <xf numFmtId="0" fontId="13" fillId="0" borderId="68" xfId="0" applyNumberFormat="1" applyFont="1" applyBorder="1"/>
    <xf numFmtId="0" fontId="18" fillId="2" borderId="0" xfId="0" applyFont="1" applyFill="1" applyBorder="1"/>
    <xf numFmtId="0" fontId="13" fillId="0" borderId="69" xfId="0" applyNumberFormat="1" applyFont="1" applyBorder="1"/>
    <xf numFmtId="0" fontId="13" fillId="0" borderId="67" xfId="0" applyNumberFormat="1" applyFont="1" applyBorder="1" applyAlignment="1">
      <alignment horizontal="center"/>
    </xf>
    <xf numFmtId="0" fontId="4" fillId="3" borderId="70" xfId="4" applyFont="1" applyFill="1" applyBorder="1" applyAlignment="1">
      <alignment horizontal="center" vertical="top" wrapText="1"/>
    </xf>
    <xf numFmtId="0" fontId="13" fillId="0" borderId="71" xfId="0" applyNumberFormat="1" applyFont="1" applyBorder="1" applyAlignment="1">
      <alignment horizontal="center"/>
    </xf>
    <xf numFmtId="0" fontId="4" fillId="3" borderId="72" xfId="4" applyFont="1" applyFill="1" applyBorder="1" applyAlignment="1">
      <alignment horizontal="center" vertical="top" wrapText="1"/>
    </xf>
    <xf numFmtId="0" fontId="13" fillId="0" borderId="73" xfId="0" applyNumberFormat="1" applyFont="1" applyBorder="1" applyAlignment="1">
      <alignment horizontal="center"/>
    </xf>
    <xf numFmtId="0" fontId="4" fillId="3" borderId="74" xfId="4" applyFont="1" applyFill="1" applyBorder="1" applyAlignment="1">
      <alignment horizontal="center" vertical="top" wrapText="1"/>
    </xf>
    <xf numFmtId="2" fontId="13" fillId="0" borderId="75" xfId="0" applyNumberFormat="1" applyFont="1" applyBorder="1" applyAlignment="1">
      <alignment horizontal="center"/>
    </xf>
    <xf numFmtId="0" fontId="4" fillId="3" borderId="3" xfId="4" applyFont="1" applyFill="1" applyBorder="1" applyAlignment="1">
      <alignment horizontal="center" vertical="top" wrapText="1"/>
    </xf>
    <xf numFmtId="2" fontId="13" fillId="0" borderId="76" xfId="0" applyNumberFormat="1" applyFont="1" applyBorder="1" applyAlignment="1">
      <alignment horizontal="center"/>
    </xf>
    <xf numFmtId="0" fontId="4" fillId="3" borderId="77" xfId="4" applyFont="1" applyFill="1" applyBorder="1" applyAlignment="1">
      <alignment horizontal="center" vertical="top" wrapText="1"/>
    </xf>
    <xf numFmtId="2" fontId="13" fillId="0" borderId="78" xfId="0" applyNumberFormat="1" applyFont="1" applyBorder="1" applyAlignment="1">
      <alignment horizontal="center"/>
    </xf>
    <xf numFmtId="0" fontId="26" fillId="0" borderId="0" xfId="9" applyFont="1" applyAlignment="1"/>
    <xf numFmtId="3" fontId="25" fillId="6" borderId="34" xfId="8" applyNumberFormat="1" applyFont="1" applyFill="1" applyBorder="1" applyAlignment="1">
      <alignment horizontal="left" vertical="center" wrapText="1"/>
    </xf>
    <xf numFmtId="3" fontId="14" fillId="4" borderId="36" xfId="8" applyNumberFormat="1" applyFont="1" applyFill="1" applyBorder="1" applyAlignment="1"/>
    <xf numFmtId="3" fontId="14" fillId="4" borderId="8" xfId="8" applyNumberFormat="1" applyFont="1" applyFill="1" applyBorder="1" applyAlignment="1"/>
    <xf numFmtId="3" fontId="14" fillId="4" borderId="51" xfId="8" applyNumberFormat="1" applyFont="1" applyFill="1" applyBorder="1" applyAlignment="1"/>
    <xf numFmtId="3" fontId="27" fillId="6" borderId="28" xfId="8" applyNumberFormat="1" applyFont="1" applyFill="1" applyBorder="1" applyAlignment="1">
      <alignment vertical="center" wrapText="1"/>
    </xf>
    <xf numFmtId="3" fontId="27" fillId="6" borderId="43" xfId="8" applyNumberFormat="1" applyFont="1" applyFill="1" applyBorder="1" applyAlignment="1">
      <alignment vertical="center" wrapText="1"/>
    </xf>
    <xf numFmtId="3" fontId="14" fillId="0" borderId="0" xfId="8" applyNumberFormat="1" applyFont="1" applyAlignment="1"/>
    <xf numFmtId="3" fontId="14" fillId="0" borderId="0" xfId="8" applyNumberFormat="1" applyFont="1" applyFill="1" applyAlignment="1"/>
    <xf numFmtId="3" fontId="25" fillId="6" borderId="19" xfId="8" applyNumberFormat="1" applyFont="1" applyFill="1" applyBorder="1" applyAlignment="1">
      <alignment horizontal="left" vertical="center" wrapText="1"/>
    </xf>
    <xf numFmtId="3" fontId="27" fillId="6" borderId="26" xfId="8" applyNumberFormat="1" applyFont="1" applyFill="1" applyBorder="1" applyAlignment="1">
      <alignment horizontal="left" vertical="center" wrapText="1"/>
    </xf>
    <xf numFmtId="3" fontId="23" fillId="0" borderId="26" xfId="8" applyNumberFormat="1" applyFont="1" applyBorder="1" applyAlignment="1"/>
    <xf numFmtId="3" fontId="14" fillId="0" borderId="79" xfId="8" applyNumberFormat="1" applyFont="1" applyBorder="1" applyAlignment="1"/>
    <xf numFmtId="3" fontId="40" fillId="6" borderId="19" xfId="8" applyNumberFormat="1" applyFont="1" applyFill="1" applyBorder="1" applyAlignment="1">
      <alignment horizontal="left" vertical="center" wrapText="1"/>
    </xf>
    <xf numFmtId="170" fontId="14" fillId="0" borderId="36" xfId="8" applyNumberFormat="1" applyFont="1" applyBorder="1" applyAlignment="1"/>
    <xf numFmtId="170" fontId="14" fillId="0" borderId="10" xfId="8" applyNumberFormat="1" applyFont="1" applyBorder="1" applyAlignment="1"/>
    <xf numFmtId="0" fontId="14" fillId="0" borderId="56" xfId="0" applyFont="1" applyBorder="1"/>
    <xf numFmtId="3" fontId="42" fillId="0" borderId="56" xfId="9" applyNumberFormat="1" applyFont="1" applyBorder="1" applyAlignment="1"/>
    <xf numFmtId="0" fontId="14" fillId="0" borderId="9" xfId="0" applyFont="1" applyBorder="1"/>
    <xf numFmtId="3" fontId="42" fillId="0" borderId="9" xfId="9" applyNumberFormat="1" applyFont="1" applyBorder="1" applyAlignment="1"/>
    <xf numFmtId="0" fontId="14" fillId="0" borderId="55" xfId="0" applyFont="1" applyBorder="1"/>
    <xf numFmtId="3" fontId="25" fillId="6" borderId="26" xfId="8" applyNumberFormat="1" applyFont="1" applyFill="1" applyBorder="1" applyAlignment="1">
      <alignment horizontal="left" vertical="center"/>
    </xf>
    <xf numFmtId="3" fontId="33" fillId="6" borderId="51" xfId="8" applyNumberFormat="1" applyFont="1" applyFill="1" applyBorder="1" applyAlignment="1">
      <alignment horizontal="center" vertical="center" wrapText="1"/>
    </xf>
    <xf numFmtId="3" fontId="23" fillId="6" borderId="51" xfId="8" applyNumberFormat="1" applyFont="1" applyFill="1" applyBorder="1" applyAlignment="1">
      <alignment horizontal="center" vertical="center" wrapText="1"/>
    </xf>
    <xf numFmtId="3" fontId="14" fillId="6" borderId="51" xfId="8" applyNumberFormat="1" applyFont="1" applyFill="1" applyBorder="1" applyAlignment="1">
      <alignment horizontal="center" vertical="center" wrapText="1"/>
    </xf>
    <xf numFmtId="3" fontId="14" fillId="6" borderId="50" xfId="8" applyNumberFormat="1" applyFont="1" applyFill="1" applyBorder="1" applyAlignment="1">
      <alignment horizontal="center" vertical="center" wrapText="1"/>
    </xf>
    <xf numFmtId="3" fontId="14" fillId="6" borderId="80" xfId="8" applyNumberFormat="1" applyFont="1" applyFill="1" applyBorder="1" applyAlignment="1">
      <alignment horizontal="center" vertical="center" wrapText="1"/>
    </xf>
    <xf numFmtId="3" fontId="14" fillId="6" borderId="53" xfId="8" applyNumberFormat="1" applyFont="1" applyFill="1" applyBorder="1" applyAlignment="1">
      <alignment horizontal="center" vertical="center" wrapText="1"/>
    </xf>
    <xf numFmtId="3" fontId="14" fillId="6" borderId="52" xfId="8" applyNumberFormat="1" applyFont="1" applyFill="1" applyBorder="1" applyAlignment="1">
      <alignment horizontal="center" vertical="center" wrapText="1"/>
    </xf>
    <xf numFmtId="3" fontId="27" fillId="6" borderId="26" xfId="8" applyNumberFormat="1" applyFont="1" applyFill="1" applyBorder="1" applyAlignment="1">
      <alignment vertical="center" wrapText="1"/>
    </xf>
    <xf numFmtId="3" fontId="23" fillId="0" borderId="20" xfId="8" applyNumberFormat="1" applyFont="1" applyBorder="1" applyAlignment="1"/>
    <xf numFmtId="3" fontId="28" fillId="4" borderId="81" xfId="8" applyNumberFormat="1" applyFont="1" applyFill="1" applyBorder="1" applyAlignment="1"/>
    <xf numFmtId="3" fontId="23" fillId="0" borderId="81" xfId="8" applyNumberFormat="1" applyFont="1" applyBorder="1" applyAlignment="1"/>
    <xf numFmtId="3" fontId="23" fillId="0" borderId="82" xfId="8" applyNumberFormat="1" applyFont="1" applyBorder="1" applyAlignment="1"/>
    <xf numFmtId="3" fontId="14" fillId="0" borderId="83" xfId="8" applyNumberFormat="1" applyFont="1" applyBorder="1" applyAlignment="1"/>
    <xf numFmtId="3" fontId="14" fillId="0" borderId="84" xfId="8" applyNumberFormat="1" applyFont="1" applyBorder="1" applyAlignment="1"/>
    <xf numFmtId="3" fontId="14" fillId="0" borderId="85" xfId="8" applyNumberFormat="1" applyFont="1" applyBorder="1" applyAlignment="1"/>
    <xf numFmtId="3" fontId="14" fillId="0" borderId="86" xfId="8" applyNumberFormat="1" applyFont="1" applyBorder="1" applyAlignment="1"/>
    <xf numFmtId="3" fontId="14" fillId="0" borderId="83" xfId="8" applyNumberFormat="1" applyFont="1" applyBorder="1" applyAlignment="1">
      <alignment horizontal="center"/>
    </xf>
    <xf numFmtId="3" fontId="14" fillId="0" borderId="83" xfId="8" applyNumberFormat="1" applyFont="1" applyFill="1" applyBorder="1" applyAlignment="1"/>
    <xf numFmtId="3" fontId="14" fillId="0" borderId="87" xfId="8" applyNumberFormat="1" applyFont="1" applyBorder="1" applyAlignment="1">
      <alignment horizontal="center"/>
    </xf>
    <xf numFmtId="3" fontId="14" fillId="0" borderId="88" xfId="8" applyNumberFormat="1" applyFont="1" applyBorder="1" applyAlignment="1">
      <alignment horizontal="center"/>
    </xf>
    <xf numFmtId="3" fontId="14" fillId="0" borderId="88" xfId="8" applyNumberFormat="1" applyFont="1" applyFill="1" applyBorder="1" applyAlignment="1">
      <alignment horizontal="center"/>
    </xf>
    <xf numFmtId="3" fontId="14" fillId="0" borderId="89" xfId="8" applyNumberFormat="1" applyFont="1" applyBorder="1" applyAlignment="1">
      <alignment horizontal="center"/>
    </xf>
    <xf numFmtId="3" fontId="14" fillId="0" borderId="80" xfId="8" applyNumberFormat="1" applyFont="1" applyBorder="1" applyAlignment="1"/>
    <xf numFmtId="3" fontId="14" fillId="0" borderId="90" xfId="8" applyNumberFormat="1" applyFont="1" applyBorder="1" applyAlignment="1"/>
    <xf numFmtId="3" fontId="14" fillId="0" borderId="47" xfId="8" applyNumberFormat="1" applyFont="1" applyBorder="1" applyAlignment="1"/>
    <xf numFmtId="3" fontId="14" fillId="0" borderId="49" xfId="8" applyNumberFormat="1" applyFont="1" applyBorder="1" applyAlignment="1"/>
    <xf numFmtId="0" fontId="18" fillId="2" borderId="91" xfId="4" applyFont="1" applyFill="1" applyBorder="1"/>
    <xf numFmtId="164" fontId="18" fillId="2" borderId="91" xfId="5" applyNumberFormat="1" applyFont="1" applyFill="1" applyBorder="1" applyAlignment="1">
      <alignment horizontal="right"/>
    </xf>
    <xf numFmtId="1" fontId="18" fillId="2" borderId="91" xfId="4" applyNumberFormat="1" applyFont="1" applyFill="1" applyBorder="1"/>
    <xf numFmtId="1" fontId="18" fillId="2" borderId="91" xfId="4" applyNumberFormat="1" applyFont="1" applyFill="1" applyBorder="1" applyAlignment="1">
      <alignment horizontal="center"/>
    </xf>
    <xf numFmtId="0" fontId="18" fillId="2" borderId="91" xfId="4" applyFont="1" applyFill="1" applyBorder="1" applyAlignment="1">
      <alignment horizontal="center"/>
    </xf>
    <xf numFmtId="164" fontId="18" fillId="2" borderId="91" xfId="5" applyNumberFormat="1" applyFont="1" applyFill="1" applyBorder="1" applyAlignment="1">
      <alignment horizontal="center"/>
    </xf>
    <xf numFmtId="0" fontId="19" fillId="0" borderId="91" xfId="0" applyFont="1" applyBorder="1" applyAlignment="1"/>
    <xf numFmtId="0" fontId="19" fillId="0" borderId="91" xfId="0" applyFont="1" applyBorder="1" applyAlignment="1">
      <alignment horizontal="right"/>
    </xf>
    <xf numFmtId="0" fontId="8" fillId="2" borderId="91" xfId="4" applyFont="1" applyFill="1" applyBorder="1"/>
    <xf numFmtId="1" fontId="4" fillId="5" borderId="91" xfId="4" applyNumberFormat="1" applyFont="1" applyFill="1" applyBorder="1" applyAlignment="1">
      <alignment horizontal="right"/>
    </xf>
    <xf numFmtId="1" fontId="4" fillId="5" borderId="91" xfId="4" applyNumberFormat="1" applyFont="1" applyFill="1" applyBorder="1" applyAlignment="1">
      <alignment horizontal="center"/>
    </xf>
    <xf numFmtId="0" fontId="8" fillId="2" borderId="91" xfId="4" applyFont="1" applyFill="1" applyBorder="1" applyAlignment="1">
      <alignment horizontal="center"/>
    </xf>
    <xf numFmtId="0" fontId="3" fillId="0" borderId="91" xfId="4" applyBorder="1"/>
    <xf numFmtId="37" fontId="4" fillId="5" borderId="91" xfId="5" applyNumberFormat="1" applyFont="1" applyFill="1" applyBorder="1" applyAlignment="1">
      <alignment horizontal="center"/>
    </xf>
    <xf numFmtId="3" fontId="3" fillId="0" borderId="91" xfId="4" applyNumberFormat="1" applyFont="1" applyBorder="1"/>
    <xf numFmtId="0" fontId="3" fillId="0" borderId="91" xfId="4" applyBorder="1" applyAlignment="1">
      <alignment horizontal="right"/>
    </xf>
    <xf numFmtId="1" fontId="8" fillId="2" borderId="91" xfId="4" applyNumberFormat="1" applyFont="1" applyFill="1" applyBorder="1" applyAlignment="1">
      <alignment horizontal="center"/>
    </xf>
    <xf numFmtId="0" fontId="8" fillId="0" borderId="91" xfId="4" applyFont="1" applyBorder="1"/>
    <xf numFmtId="0" fontId="4" fillId="4" borderId="91" xfId="4" applyFont="1" applyFill="1" applyBorder="1" applyAlignment="1">
      <alignment horizontal="right"/>
    </xf>
    <xf numFmtId="0" fontId="4" fillId="4" borderId="91" xfId="4" applyFont="1" applyFill="1" applyBorder="1" applyAlignment="1">
      <alignment horizontal="center"/>
    </xf>
    <xf numFmtId="0" fontId="8" fillId="4" borderId="91" xfId="4" applyFont="1" applyFill="1" applyBorder="1" applyAlignment="1">
      <alignment horizontal="right"/>
    </xf>
    <xf numFmtId="0" fontId="8" fillId="4" borderId="91" xfId="4" applyFont="1" applyFill="1" applyBorder="1" applyAlignment="1">
      <alignment horizontal="left"/>
    </xf>
    <xf numFmtId="0" fontId="4" fillId="4" borderId="91" xfId="4" applyFont="1" applyFill="1" applyBorder="1" applyAlignment="1">
      <alignment horizontal="left"/>
    </xf>
    <xf numFmtId="49" fontId="8" fillId="4" borderId="91" xfId="4" applyNumberFormat="1" applyFont="1" applyFill="1" applyBorder="1" applyAlignment="1">
      <alignment horizontal="left"/>
    </xf>
    <xf numFmtId="0" fontId="8" fillId="4" borderId="91" xfId="4" applyNumberFormat="1" applyFont="1" applyFill="1" applyBorder="1" applyAlignment="1">
      <alignment horizontal="left"/>
    </xf>
    <xf numFmtId="164" fontId="8" fillId="2" borderId="91" xfId="5" applyNumberFormat="1" applyFont="1" applyFill="1" applyBorder="1" applyAlignment="1">
      <alignment horizontal="right"/>
    </xf>
    <xf numFmtId="1" fontId="4" fillId="2" borderId="91" xfId="4" applyNumberFormat="1" applyFont="1" applyFill="1" applyBorder="1" applyAlignment="1">
      <alignment horizontal="center"/>
    </xf>
    <xf numFmtId="164" fontId="8" fillId="2" borderId="91" xfId="5" applyNumberFormat="1" applyFont="1" applyFill="1" applyBorder="1" applyAlignment="1">
      <alignment horizontal="center"/>
    </xf>
    <xf numFmtId="0" fontId="8" fillId="3" borderId="91" xfId="4" applyFont="1" applyFill="1" applyBorder="1" applyAlignment="1">
      <alignment horizontal="center" vertical="top" wrapText="1"/>
    </xf>
    <xf numFmtId="49" fontId="13" fillId="0" borderId="91" xfId="0" applyNumberFormat="1" applyFont="1" applyBorder="1" applyAlignment="1">
      <alignment horizontal="right"/>
    </xf>
    <xf numFmtId="1" fontId="8" fillId="2" borderId="91" xfId="4" applyNumberFormat="1" applyFont="1" applyFill="1" applyBorder="1" applyAlignment="1">
      <alignment horizontal="left"/>
    </xf>
    <xf numFmtId="0" fontId="8" fillId="2" borderId="91" xfId="4" applyFont="1" applyFill="1" applyBorder="1" applyAlignment="1">
      <alignment horizontal="left"/>
    </xf>
    <xf numFmtId="0" fontId="13" fillId="0" borderId="91" xfId="0" applyNumberFormat="1" applyFont="1" applyBorder="1" applyAlignment="1">
      <alignment horizontal="right"/>
    </xf>
    <xf numFmtId="49" fontId="8" fillId="2" borderId="91" xfId="4" applyNumberFormat="1" applyFont="1" applyFill="1" applyBorder="1" applyAlignment="1">
      <alignment horizontal="right" wrapText="1"/>
    </xf>
    <xf numFmtId="49" fontId="8" fillId="0" borderId="91" xfId="4" applyNumberFormat="1" applyFont="1" applyBorder="1" applyAlignment="1">
      <alignment horizontal="right" wrapText="1"/>
    </xf>
    <xf numFmtId="49" fontId="8" fillId="0" borderId="91" xfId="4" applyNumberFormat="1" applyFont="1" applyBorder="1" applyAlignment="1">
      <alignment wrapText="1"/>
    </xf>
    <xf numFmtId="49" fontId="8" fillId="2" borderId="91" xfId="4" applyNumberFormat="1" applyFont="1" applyFill="1" applyBorder="1" applyAlignment="1">
      <alignment horizontal="center" wrapText="1"/>
    </xf>
    <xf numFmtId="3" fontId="13" fillId="0" borderId="91" xfId="0" applyNumberFormat="1" applyFont="1" applyBorder="1" applyAlignment="1">
      <alignment horizontal="right"/>
    </xf>
    <xf numFmtId="3" fontId="0" fillId="0" borderId="91" xfId="0" quotePrefix="1" applyNumberFormat="1" applyBorder="1" applyAlignment="1">
      <alignment horizontal="right"/>
    </xf>
    <xf numFmtId="49" fontId="14" fillId="0" borderId="91" xfId="8" applyNumberFormat="1" applyFont="1" applyBorder="1" applyAlignment="1"/>
    <xf numFmtId="0" fontId="3" fillId="0" borderId="91" xfId="4" applyFont="1" applyBorder="1"/>
    <xf numFmtId="0" fontId="0" fillId="0" borderId="91" xfId="0" applyBorder="1"/>
    <xf numFmtId="0" fontId="8" fillId="3" borderId="91" xfId="4" applyFont="1" applyFill="1" applyBorder="1" applyAlignment="1">
      <alignment horizontal="right" vertical="top" wrapText="1"/>
    </xf>
    <xf numFmtId="1" fontId="8" fillId="2" borderId="91" xfId="5" applyNumberFormat="1" applyFont="1" applyFill="1" applyBorder="1" applyAlignment="1">
      <alignment horizontal="left" indent="2"/>
    </xf>
    <xf numFmtId="1" fontId="8" fillId="2" borderId="91" xfId="5" applyNumberFormat="1" applyFont="1" applyFill="1" applyBorder="1" applyAlignment="1">
      <alignment horizontal="center"/>
    </xf>
    <xf numFmtId="9" fontId="8" fillId="2" borderId="91" xfId="2" applyFont="1" applyFill="1" applyBorder="1" applyAlignment="1">
      <alignment horizontal="center"/>
    </xf>
    <xf numFmtId="164" fontId="8" fillId="2" borderId="91" xfId="1" applyNumberFormat="1" applyFont="1" applyFill="1" applyBorder="1" applyAlignment="1">
      <alignment horizontal="center"/>
    </xf>
    <xf numFmtId="0" fontId="8" fillId="0" borderId="91" xfId="4" applyFont="1" applyBorder="1" applyAlignment="1">
      <alignment horizontal="right"/>
    </xf>
    <xf numFmtId="49" fontId="14" fillId="0" borderId="91" xfId="8" quotePrefix="1" applyNumberFormat="1" applyFont="1" applyBorder="1" applyAlignment="1"/>
    <xf numFmtId="1" fontId="8" fillId="2" borderId="91" xfId="4" applyNumberFormat="1" applyFont="1" applyFill="1" applyBorder="1"/>
    <xf numFmtId="0" fontId="3" fillId="2" borderId="91" xfId="4" applyFill="1" applyBorder="1"/>
    <xf numFmtId="0" fontId="13" fillId="0" borderId="68" xfId="0" applyNumberFormat="1" applyFont="1" applyBorder="1" applyAlignment="1">
      <alignment horizontal="left"/>
    </xf>
    <xf numFmtId="0" fontId="13" fillId="0" borderId="2" xfId="0" applyNumberFormat="1" applyFont="1" applyBorder="1" applyAlignment="1">
      <alignment horizontal="left"/>
    </xf>
    <xf numFmtId="3" fontId="30" fillId="0" borderId="0" xfId="8" applyNumberFormat="1" applyFont="1" applyAlignment="1"/>
    <xf numFmtId="171" fontId="0" fillId="0" borderId="91" xfId="0" quotePrefix="1" applyNumberFormat="1" applyBorder="1" applyAlignment="1">
      <alignment horizontal="right"/>
    </xf>
    <xf numFmtId="3" fontId="27" fillId="6" borderId="35" xfId="8" applyNumberFormat="1" applyFont="1" applyFill="1" applyBorder="1" applyAlignment="1">
      <alignment horizontal="center" vertical="center" wrapText="1"/>
    </xf>
    <xf numFmtId="3" fontId="25" fillId="6" borderId="34" xfId="8" applyNumberFormat="1" applyFont="1" applyFill="1" applyBorder="1" applyAlignment="1">
      <alignment horizontal="left" vertical="center" wrapText="1"/>
    </xf>
    <xf numFmtId="3" fontId="25" fillId="6" borderId="34" xfId="8" applyNumberFormat="1" applyFont="1" applyFill="1" applyBorder="1" applyAlignment="1">
      <alignment horizontal="left" vertical="center" wrapText="1"/>
    </xf>
    <xf numFmtId="3" fontId="14" fillId="0" borderId="56" xfId="9" applyNumberFormat="1" applyFont="1" applyBorder="1" applyAlignment="1"/>
    <xf numFmtId="3" fontId="42" fillId="0" borderId="51" xfId="8" applyNumberFormat="1" applyFont="1" applyBorder="1" applyAlignment="1"/>
    <xf numFmtId="3" fontId="42" fillId="4" borderId="51" xfId="8" applyNumberFormat="1" applyFont="1" applyFill="1" applyBorder="1" applyAlignment="1"/>
    <xf numFmtId="3" fontId="42" fillId="0" borderId="52" xfId="8" applyNumberFormat="1" applyFont="1" applyBorder="1" applyAlignment="1"/>
    <xf numFmtId="167" fontId="42" fillId="0" borderId="52" xfId="8" applyNumberFormat="1" applyFont="1" applyBorder="1" applyAlignment="1"/>
    <xf numFmtId="3" fontId="42" fillId="0" borderId="53" xfId="8" applyNumberFormat="1" applyFont="1" applyBorder="1" applyAlignment="1"/>
    <xf numFmtId="3" fontId="42" fillId="0" borderId="56" xfId="8" applyNumberFormat="1" applyFont="1" applyBorder="1" applyAlignment="1"/>
    <xf numFmtId="3" fontId="42" fillId="0" borderId="63" xfId="8" applyNumberFormat="1" applyFont="1" applyBorder="1" applyAlignment="1"/>
    <xf numFmtId="3" fontId="42" fillId="0" borderId="64" xfId="8" applyNumberFormat="1" applyFont="1" applyBorder="1" applyAlignment="1"/>
    <xf numFmtId="3" fontId="42" fillId="0" borderId="52" xfId="8" applyNumberFormat="1" applyFont="1" applyBorder="1" applyAlignment="1">
      <alignment horizontal="center"/>
    </xf>
    <xf numFmtId="169" fontId="42" fillId="0" borderId="52" xfId="8" applyNumberFormat="1" applyFont="1" applyBorder="1" applyAlignment="1"/>
    <xf numFmtId="166" fontId="42" fillId="0" borderId="52" xfId="8" applyNumberFormat="1" applyFont="1" applyBorder="1" applyAlignment="1"/>
    <xf numFmtId="3" fontId="42" fillId="0" borderId="52" xfId="8" applyNumberFormat="1" applyFont="1" applyFill="1" applyBorder="1" applyAlignment="1"/>
    <xf numFmtId="3" fontId="42" fillId="0" borderId="0" xfId="8" applyNumberFormat="1" applyFont="1" applyAlignment="1"/>
    <xf numFmtId="0" fontId="42" fillId="0" borderId="56" xfId="0" applyFont="1" applyBorder="1"/>
    <xf numFmtId="3" fontId="42" fillId="0" borderId="10" xfId="8" applyNumberFormat="1" applyFont="1" applyBorder="1" applyAlignment="1"/>
    <xf numFmtId="3" fontId="42" fillId="0" borderId="8" xfId="8" applyNumberFormat="1" applyFont="1" applyBorder="1" applyAlignment="1"/>
    <xf numFmtId="3" fontId="42" fillId="4" borderId="8" xfId="8" applyNumberFormat="1" applyFont="1" applyFill="1" applyBorder="1" applyAlignment="1"/>
    <xf numFmtId="167" fontId="42" fillId="0" borderId="10" xfId="8" applyNumberFormat="1" applyFont="1" applyBorder="1" applyAlignment="1"/>
    <xf numFmtId="3" fontId="42" fillId="0" borderId="9" xfId="8" applyNumberFormat="1" applyFont="1" applyBorder="1" applyAlignment="1"/>
    <xf numFmtId="3" fontId="42" fillId="0" borderId="55" xfId="8" applyNumberFormat="1" applyFont="1" applyBorder="1" applyAlignment="1"/>
    <xf numFmtId="3" fontId="42" fillId="0" borderId="61" xfId="8" applyNumberFormat="1" applyFont="1" applyBorder="1" applyAlignment="1"/>
    <xf numFmtId="3" fontId="42" fillId="0" borderId="62" xfId="8" applyNumberFormat="1" applyFont="1" applyBorder="1" applyAlignment="1"/>
    <xf numFmtId="3" fontId="42" fillId="0" borderId="10" xfId="8" applyNumberFormat="1" applyFont="1" applyBorder="1" applyAlignment="1">
      <alignment horizontal="center"/>
    </xf>
    <xf numFmtId="169" fontId="42" fillId="0" borderId="10" xfId="8" applyNumberFormat="1" applyFont="1" applyBorder="1" applyAlignment="1"/>
    <xf numFmtId="166" fontId="42" fillId="0" borderId="10" xfId="8" applyNumberFormat="1" applyFont="1" applyBorder="1" applyAlignment="1"/>
    <xf numFmtId="3" fontId="42" fillId="0" borderId="10" xfId="8" applyNumberFormat="1" applyFont="1" applyFill="1" applyBorder="1" applyAlignment="1"/>
    <xf numFmtId="3" fontId="14" fillId="0" borderId="9" xfId="8" applyNumberFormat="1" applyFont="1" applyBorder="1" applyAlignment="1">
      <alignment horizontal="left"/>
    </xf>
    <xf numFmtId="3" fontId="42" fillId="0" borderId="9" xfId="8" applyNumberFormat="1" applyFont="1" applyBorder="1" applyAlignment="1">
      <alignment horizontal="left"/>
    </xf>
    <xf numFmtId="3" fontId="14" fillId="0" borderId="9" xfId="8" applyNumberFormat="1" applyFont="1" applyFill="1" applyBorder="1" applyAlignment="1">
      <alignment horizontal="left"/>
    </xf>
    <xf numFmtId="3" fontId="14" fillId="0" borderId="53" xfId="8" applyNumberFormat="1" applyFont="1" applyBorder="1" applyAlignment="1">
      <alignment horizontal="left"/>
    </xf>
    <xf numFmtId="3" fontId="42" fillId="0" borderId="53" xfId="8" applyNumberFormat="1" applyFont="1" applyBorder="1" applyAlignment="1">
      <alignment horizontal="left"/>
    </xf>
    <xf numFmtId="3" fontId="14" fillId="0" borderId="18" xfId="8" applyNumberFormat="1" applyFont="1" applyBorder="1" applyAlignment="1"/>
    <xf numFmtId="3" fontId="14" fillId="0" borderId="93" xfId="8" applyNumberFormat="1" applyFont="1" applyBorder="1" applyAlignment="1"/>
    <xf numFmtId="3" fontId="14" fillId="0" borderId="18" xfId="8" applyNumberFormat="1" applyFont="1" applyBorder="1" applyAlignment="1">
      <alignment horizontal="left"/>
    </xf>
    <xf numFmtId="3" fontId="33" fillId="6" borderId="42" xfId="8" applyNumberFormat="1" applyFont="1" applyFill="1" applyBorder="1" applyAlignment="1">
      <alignment horizontal="center" vertical="center" wrapText="1"/>
    </xf>
    <xf numFmtId="3" fontId="23" fillId="6" borderId="42" xfId="8" applyNumberFormat="1" applyFont="1" applyFill="1" applyBorder="1" applyAlignment="1">
      <alignment horizontal="center" vertical="center" wrapText="1"/>
    </xf>
    <xf numFmtId="3" fontId="14" fillId="6" borderId="42" xfId="8" applyNumberFormat="1" applyFont="1" applyFill="1" applyBorder="1" applyAlignment="1">
      <alignment horizontal="center" vertical="center" wrapText="1"/>
    </xf>
    <xf numFmtId="3" fontId="14" fillId="6" borderId="96" xfId="8" applyNumberFormat="1" applyFont="1" applyFill="1" applyBorder="1" applyAlignment="1">
      <alignment horizontal="center" vertical="center" wrapText="1"/>
    </xf>
    <xf numFmtId="3" fontId="14" fillId="6" borderId="90" xfId="8" applyNumberFormat="1" applyFont="1" applyFill="1" applyBorder="1" applyAlignment="1">
      <alignment horizontal="center" vertical="center" wrapText="1"/>
    </xf>
    <xf numFmtId="3" fontId="14" fillId="6" borderId="97" xfId="8" applyNumberFormat="1" applyFont="1" applyFill="1" applyBorder="1" applyAlignment="1">
      <alignment horizontal="center" vertical="center" wrapText="1"/>
    </xf>
    <xf numFmtId="3" fontId="14" fillId="6" borderId="40" xfId="8" applyNumberFormat="1" applyFont="1" applyFill="1" applyBorder="1" applyAlignment="1">
      <alignment horizontal="center" vertical="center" wrapText="1"/>
    </xf>
    <xf numFmtId="3" fontId="14" fillId="0" borderId="98" xfId="8" applyNumberFormat="1" applyFont="1" applyBorder="1" applyAlignment="1">
      <alignment horizontal="center"/>
    </xf>
    <xf numFmtId="3" fontId="37" fillId="0" borderId="99" xfId="8" applyNumberFormat="1" applyFont="1" applyBorder="1" applyAlignment="1"/>
    <xf numFmtId="3" fontId="37" fillId="0" borderId="43" xfId="8" applyNumberFormat="1" applyFont="1" applyBorder="1" applyAlignment="1"/>
    <xf numFmtId="3" fontId="14" fillId="0" borderId="99" xfId="8" applyNumberFormat="1" applyFont="1" applyBorder="1" applyAlignment="1"/>
    <xf numFmtId="3" fontId="37" fillId="0" borderId="80" xfId="8" applyNumberFormat="1" applyFont="1" applyBorder="1" applyAlignment="1"/>
    <xf numFmtId="3" fontId="14" fillId="0" borderId="80" xfId="8" applyNumberFormat="1" applyFont="1" applyFill="1" applyBorder="1" applyAlignment="1"/>
    <xf numFmtId="3" fontId="37" fillId="0" borderId="60" xfId="8" applyNumberFormat="1" applyFont="1" applyBorder="1" applyAlignment="1"/>
    <xf numFmtId="3" fontId="14" fillId="0" borderId="60" xfId="8" applyNumberFormat="1" applyFont="1" applyBorder="1" applyAlignment="1"/>
    <xf numFmtId="3" fontId="14" fillId="0" borderId="42" xfId="8" applyNumberFormat="1" applyFont="1" applyBorder="1" applyAlignment="1"/>
    <xf numFmtId="3" fontId="14" fillId="0" borderId="97" xfId="8" applyNumberFormat="1" applyFont="1" applyBorder="1" applyAlignment="1"/>
    <xf numFmtId="3" fontId="14" fillId="0" borderId="40" xfId="8" applyNumberFormat="1" applyFont="1" applyBorder="1" applyAlignment="1">
      <alignment horizontal="center"/>
    </xf>
    <xf numFmtId="3" fontId="14" fillId="0" borderId="97" xfId="8" applyNumberFormat="1" applyFont="1" applyBorder="1" applyAlignment="1">
      <alignment horizontal="center"/>
    </xf>
    <xf numFmtId="166" fontId="14" fillId="0" borderId="40" xfId="8" applyNumberFormat="1" applyFont="1" applyBorder="1" applyAlignment="1"/>
    <xf numFmtId="3" fontId="14" fillId="0" borderId="100" xfId="8" applyNumberFormat="1" applyFont="1" applyBorder="1" applyAlignment="1">
      <alignment horizontal="center"/>
    </xf>
    <xf numFmtId="0" fontId="14" fillId="0" borderId="60" xfId="0" applyFont="1" applyBorder="1"/>
    <xf numFmtId="3" fontId="42" fillId="0" borderId="60" xfId="9" applyNumberFormat="1" applyFont="1" applyBorder="1" applyAlignment="1"/>
    <xf numFmtId="3" fontId="42" fillId="0" borderId="88" xfId="8" applyNumberFormat="1" applyFont="1" applyBorder="1" applyAlignment="1">
      <alignment horizontal="center"/>
    </xf>
    <xf numFmtId="3" fontId="14" fillId="0" borderId="60" xfId="9" applyNumberFormat="1" applyFont="1" applyBorder="1" applyAlignment="1"/>
    <xf numFmtId="3" fontId="42" fillId="0" borderId="89" xfId="8" applyNumberFormat="1" applyFont="1" applyBorder="1" applyAlignment="1">
      <alignment horizontal="center"/>
    </xf>
    <xf numFmtId="3" fontId="14" fillId="0" borderId="97" xfId="8" applyNumberFormat="1" applyFont="1" applyBorder="1" applyAlignment="1">
      <alignment horizontal="left"/>
    </xf>
    <xf numFmtId="3" fontId="27" fillId="6" borderId="35" xfId="8" applyNumberFormat="1" applyFont="1" applyFill="1" applyBorder="1" applyAlignment="1">
      <alignment horizontal="center" vertical="center" wrapText="1"/>
    </xf>
    <xf numFmtId="167" fontId="14" fillId="0" borderId="10" xfId="8" quotePrefix="1" applyNumberFormat="1" applyFont="1" applyBorder="1" applyAlignment="1"/>
    <xf numFmtId="0" fontId="4" fillId="8" borderId="91" xfId="4" applyFont="1" applyFill="1" applyBorder="1" applyAlignment="1">
      <alignment horizontal="center"/>
    </xf>
    <xf numFmtId="0" fontId="3" fillId="8" borderId="91" xfId="4" applyFill="1" applyBorder="1"/>
    <xf numFmtId="49" fontId="43" fillId="0" borderId="91" xfId="0" quotePrefix="1" applyNumberFormat="1" applyFont="1" applyBorder="1" applyAlignment="1">
      <alignment horizontal="right"/>
    </xf>
    <xf numFmtId="3" fontId="32" fillId="6" borderId="16" xfId="8" applyNumberFormat="1" applyFont="1" applyFill="1" applyBorder="1" applyAlignment="1">
      <alignment horizontal="center" vertical="center" wrapText="1"/>
    </xf>
    <xf numFmtId="3" fontId="28" fillId="4" borderId="23" xfId="8" applyNumberFormat="1" applyFont="1" applyFill="1" applyBorder="1" applyAlignment="1"/>
    <xf numFmtId="3" fontId="32" fillId="6" borderId="4" xfId="8" applyNumberFormat="1" applyFont="1" applyFill="1" applyBorder="1" applyAlignment="1">
      <alignment horizontal="center" vertical="center" wrapText="1"/>
    </xf>
    <xf numFmtId="3" fontId="32" fillId="6" borderId="0" xfId="8" applyNumberFormat="1" applyFont="1" applyFill="1" applyBorder="1" applyAlignment="1">
      <alignment horizontal="center" vertical="center" wrapText="1"/>
    </xf>
    <xf numFmtId="3" fontId="14" fillId="4" borderId="16" xfId="8" applyNumberFormat="1" applyFont="1" applyFill="1" applyBorder="1" applyAlignment="1"/>
    <xf numFmtId="3" fontId="14" fillId="4" borderId="13" xfId="8" applyNumberFormat="1" applyFont="1" applyFill="1" applyBorder="1" applyAlignment="1"/>
    <xf numFmtId="3" fontId="27" fillId="6" borderId="35" xfId="8" applyNumberFormat="1" applyFont="1" applyFill="1" applyBorder="1" applyAlignment="1">
      <alignment horizontal="center" vertical="center" wrapText="1"/>
    </xf>
    <xf numFmtId="3" fontId="25" fillId="6" borderId="34" xfId="8" applyNumberFormat="1" applyFont="1" applyFill="1" applyBorder="1" applyAlignment="1">
      <alignment horizontal="left" vertical="center" wrapText="1"/>
    </xf>
    <xf numFmtId="3" fontId="14" fillId="0" borderId="38" xfId="9" applyNumberFormat="1" applyFont="1" applyBorder="1" applyAlignment="1"/>
    <xf numFmtId="3" fontId="14" fillId="0" borderId="36" xfId="9" applyNumberFormat="1" applyFont="1" applyBorder="1" applyAlignment="1"/>
    <xf numFmtId="3" fontId="14" fillId="4" borderId="36" xfId="9" applyNumberFormat="1" applyFont="1" applyFill="1" applyBorder="1" applyAlignment="1"/>
    <xf numFmtId="3" fontId="14" fillId="0" borderId="10" xfId="9" applyNumberFormat="1" applyFont="1" applyBorder="1" applyAlignment="1"/>
    <xf numFmtId="167" fontId="14" fillId="0" borderId="10" xfId="9" applyNumberFormat="1" applyFont="1" applyBorder="1" applyAlignment="1"/>
    <xf numFmtId="3" fontId="14" fillId="0" borderId="9" xfId="9" applyNumberFormat="1" applyFont="1" applyBorder="1" applyAlignment="1"/>
    <xf numFmtId="3" fontId="14" fillId="0" borderId="55" xfId="9" applyNumberFormat="1" applyFont="1" applyBorder="1" applyAlignment="1"/>
    <xf numFmtId="3" fontId="14" fillId="0" borderId="61" xfId="9" applyNumberFormat="1" applyFont="1" applyBorder="1" applyAlignment="1"/>
    <xf numFmtId="3" fontId="14" fillId="0" borderId="62" xfId="9" applyNumberFormat="1" applyFont="1" applyBorder="1" applyAlignment="1"/>
    <xf numFmtId="3" fontId="14" fillId="0" borderId="10" xfId="9" applyNumberFormat="1" applyFont="1" applyBorder="1" applyAlignment="1">
      <alignment horizontal="center"/>
    </xf>
    <xf numFmtId="3" fontId="14" fillId="0" borderId="9" xfId="9" applyNumberFormat="1" applyFont="1" applyBorder="1" applyAlignment="1">
      <alignment horizontal="center"/>
    </xf>
    <xf numFmtId="169" fontId="14" fillId="0" borderId="10" xfId="9" applyNumberFormat="1" applyFont="1" applyBorder="1" applyAlignment="1"/>
    <xf numFmtId="166" fontId="14" fillId="0" borderId="10" xfId="9" applyNumberFormat="1" applyFont="1" applyBorder="1" applyAlignment="1"/>
    <xf numFmtId="3" fontId="14" fillId="0" borderId="10" xfId="9" applyNumberFormat="1" applyFont="1" applyFill="1" applyBorder="1" applyAlignment="1"/>
    <xf numFmtId="3" fontId="14" fillId="0" borderId="8" xfId="9" applyNumberFormat="1" applyFont="1" applyBorder="1" applyAlignment="1"/>
    <xf numFmtId="3" fontId="14" fillId="4" borderId="8" xfId="9" applyNumberFormat="1" applyFont="1" applyFill="1" applyBorder="1" applyAlignment="1"/>
    <xf numFmtId="3" fontId="14" fillId="0" borderId="51" xfId="9" applyNumberFormat="1" applyFont="1" applyBorder="1" applyAlignment="1"/>
    <xf numFmtId="3" fontId="14" fillId="0" borderId="8" xfId="9" applyNumberFormat="1" applyFont="1" applyFill="1" applyBorder="1" applyAlignment="1"/>
    <xf numFmtId="167" fontId="14" fillId="0" borderId="10" xfId="9" applyNumberFormat="1" applyFont="1" applyFill="1" applyBorder="1" applyAlignment="1"/>
    <xf numFmtId="3" fontId="14" fillId="0" borderId="9" xfId="9" applyNumberFormat="1" applyFont="1" applyFill="1" applyBorder="1" applyAlignment="1"/>
    <xf numFmtId="3" fontId="14" fillId="0" borderId="55" xfId="9" applyNumberFormat="1" applyFont="1" applyFill="1" applyBorder="1" applyAlignment="1"/>
    <xf numFmtId="3" fontId="14" fillId="0" borderId="61" xfId="9" applyNumberFormat="1" applyFont="1" applyFill="1" applyBorder="1" applyAlignment="1"/>
    <xf numFmtId="3" fontId="14" fillId="0" borderId="62" xfId="9" applyNumberFormat="1" applyFont="1" applyFill="1" applyBorder="1" applyAlignment="1"/>
    <xf numFmtId="3" fontId="14" fillId="0" borderId="10" xfId="9" applyNumberFormat="1" applyFont="1" applyFill="1" applyBorder="1" applyAlignment="1">
      <alignment horizontal="center"/>
    </xf>
    <xf numFmtId="3" fontId="14" fillId="0" borderId="9" xfId="9" applyNumberFormat="1" applyFont="1" applyFill="1" applyBorder="1" applyAlignment="1">
      <alignment horizontal="center"/>
    </xf>
    <xf numFmtId="169" fontId="14" fillId="0" borderId="10" xfId="9" applyNumberFormat="1" applyFont="1" applyFill="1" applyBorder="1" applyAlignment="1"/>
    <xf numFmtId="166" fontId="14" fillId="0" borderId="10" xfId="9" applyNumberFormat="1" applyFont="1" applyFill="1" applyBorder="1" applyAlignment="1"/>
    <xf numFmtId="0" fontId="42" fillId="0" borderId="60" xfId="0" applyFont="1" applyBorder="1"/>
    <xf numFmtId="0" fontId="14" fillId="0" borderId="60" xfId="0" applyFont="1" applyFill="1" applyBorder="1"/>
    <xf numFmtId="3" fontId="42" fillId="0" borderId="60" xfId="9" applyNumberFormat="1" applyFont="1" applyFill="1" applyBorder="1" applyAlignment="1"/>
    <xf numFmtId="0" fontId="14" fillId="0" borderId="55" xfId="0" applyFont="1" applyFill="1" applyBorder="1"/>
    <xf numFmtId="3" fontId="14" fillId="0" borderId="60" xfId="9" applyNumberFormat="1" applyFont="1" applyFill="1" applyBorder="1" applyAlignment="1"/>
    <xf numFmtId="3" fontId="14" fillId="0" borderId="10" xfId="9" quotePrefix="1" applyNumberFormat="1" applyFont="1" applyBorder="1" applyAlignment="1"/>
    <xf numFmtId="167" fontId="14" fillId="0" borderId="10" xfId="9" quotePrefix="1" applyNumberFormat="1" applyFont="1" applyBorder="1" applyAlignment="1"/>
    <xf numFmtId="3" fontId="14" fillId="0" borderId="61" xfId="9" quotePrefix="1" applyNumberFormat="1" applyFont="1" applyBorder="1" applyAlignment="1"/>
    <xf numFmtId="3" fontId="14" fillId="0" borderId="56" xfId="9" applyNumberFormat="1" applyFont="1" applyFill="1" applyBorder="1" applyAlignment="1"/>
    <xf numFmtId="0" fontId="14" fillId="0" borderId="56" xfId="0" applyFont="1" applyFill="1" applyBorder="1"/>
    <xf numFmtId="169" fontId="14" fillId="0" borderId="10" xfId="9" quotePrefix="1" applyNumberFormat="1" applyFont="1" applyBorder="1" applyAlignment="1"/>
    <xf numFmtId="3" fontId="14" fillId="0" borderId="52" xfId="9" applyNumberFormat="1" applyFont="1" applyBorder="1" applyAlignment="1"/>
    <xf numFmtId="3" fontId="14" fillId="4" borderId="51" xfId="9" applyNumberFormat="1" applyFont="1" applyFill="1" applyBorder="1" applyAlignment="1"/>
    <xf numFmtId="3" fontId="14" fillId="0" borderId="53" xfId="9" applyNumberFormat="1" applyFont="1" applyBorder="1" applyAlignment="1"/>
    <xf numFmtId="3" fontId="14" fillId="0" borderId="63" xfId="9" applyNumberFormat="1" applyFont="1" applyBorder="1" applyAlignment="1"/>
    <xf numFmtId="3" fontId="14" fillId="0" borderId="64" xfId="9" applyNumberFormat="1" applyFont="1" applyBorder="1" applyAlignment="1"/>
    <xf numFmtId="3" fontId="14" fillId="0" borderId="52" xfId="9" applyNumberFormat="1" applyFont="1" applyBorder="1" applyAlignment="1">
      <alignment horizontal="center"/>
    </xf>
    <xf numFmtId="3" fontId="14" fillId="0" borderId="53" xfId="9" applyNumberFormat="1" applyFont="1" applyBorder="1" applyAlignment="1">
      <alignment horizontal="center"/>
    </xf>
    <xf numFmtId="169" fontId="14" fillId="0" borderId="52" xfId="9" applyNumberFormat="1" applyFont="1" applyBorder="1" applyAlignment="1"/>
    <xf numFmtId="166" fontId="14" fillId="0" borderId="52" xfId="9" applyNumberFormat="1" applyFont="1" applyBorder="1" applyAlignment="1"/>
    <xf numFmtId="3" fontId="14" fillId="0" borderId="52" xfId="9" applyNumberFormat="1" applyFont="1" applyFill="1" applyBorder="1" applyAlignment="1"/>
    <xf numFmtId="167" fontId="14" fillId="0" borderId="52" xfId="9" applyNumberFormat="1" applyFont="1" applyBorder="1" applyAlignment="1"/>
    <xf numFmtId="3" fontId="28" fillId="4" borderId="51" xfId="9" applyNumberFormat="1" applyFont="1" applyFill="1" applyBorder="1" applyAlignment="1"/>
    <xf numFmtId="0" fontId="44" fillId="9" borderId="91" xfId="4" applyFont="1" applyFill="1" applyBorder="1"/>
    <xf numFmtId="49" fontId="5" fillId="0" borderId="0" xfId="9" applyNumberFormat="1" applyFont="1" applyAlignment="1"/>
    <xf numFmtId="3" fontId="27" fillId="6" borderId="35" xfId="8" applyNumberFormat="1" applyFont="1" applyFill="1" applyBorder="1" applyAlignment="1">
      <alignment horizontal="center" vertical="center" wrapText="1"/>
    </xf>
    <xf numFmtId="3" fontId="25" fillId="6" borderId="34" xfId="8" applyNumberFormat="1" applyFont="1" applyFill="1" applyBorder="1" applyAlignment="1">
      <alignment horizontal="left" vertical="center" wrapText="1"/>
    </xf>
    <xf numFmtId="3" fontId="42" fillId="0" borderId="38" xfId="9" applyNumberFormat="1" applyFont="1" applyBorder="1" applyAlignment="1"/>
    <xf numFmtId="3" fontId="42" fillId="0" borderId="36" xfId="9" applyNumberFormat="1" applyFont="1" applyBorder="1" applyAlignment="1"/>
    <xf numFmtId="3" fontId="42" fillId="4" borderId="36" xfId="9" applyNumberFormat="1" applyFont="1" applyFill="1" applyBorder="1" applyAlignment="1"/>
    <xf numFmtId="3" fontId="42" fillId="0" borderId="10" xfId="9" applyNumberFormat="1" applyFont="1" applyBorder="1" applyAlignment="1"/>
    <xf numFmtId="167" fontId="42" fillId="0" borderId="10" xfId="9" applyNumberFormat="1" applyFont="1" applyBorder="1" applyAlignment="1"/>
    <xf numFmtId="3" fontId="42" fillId="0" borderId="55" xfId="9" applyNumberFormat="1" applyFont="1" applyBorder="1" applyAlignment="1"/>
    <xf numFmtId="3" fontId="42" fillId="0" borderId="61" xfId="9" applyNumberFormat="1" applyFont="1" applyBorder="1" applyAlignment="1"/>
    <xf numFmtId="3" fontId="42" fillId="0" borderId="62" xfId="9" applyNumberFormat="1" applyFont="1" applyBorder="1" applyAlignment="1"/>
    <xf numFmtId="3" fontId="42" fillId="0" borderId="10" xfId="9" applyNumberFormat="1" applyFont="1" applyBorder="1" applyAlignment="1">
      <alignment horizontal="center"/>
    </xf>
    <xf numFmtId="3" fontId="42" fillId="0" borderId="9" xfId="9" applyNumberFormat="1" applyFont="1" applyBorder="1" applyAlignment="1">
      <alignment horizontal="center"/>
    </xf>
    <xf numFmtId="169" fontId="42" fillId="0" borderId="10" xfId="9" applyNumberFormat="1" applyFont="1" applyBorder="1" applyAlignment="1"/>
    <xf numFmtId="166" fontId="42" fillId="0" borderId="10" xfId="9" applyNumberFormat="1" applyFont="1" applyBorder="1" applyAlignment="1"/>
    <xf numFmtId="3" fontId="42" fillId="0" borderId="10" xfId="9" applyNumberFormat="1" applyFont="1" applyFill="1" applyBorder="1" applyAlignment="1"/>
    <xf numFmtId="3" fontId="42" fillId="0" borderId="8" xfId="9" applyNumberFormat="1" applyFont="1" applyBorder="1" applyAlignment="1"/>
    <xf numFmtId="3" fontId="42" fillId="4" borderId="8" xfId="9" applyNumberFormat="1" applyFont="1" applyFill="1" applyBorder="1" applyAlignment="1"/>
    <xf numFmtId="3" fontId="42" fillId="0" borderId="51" xfId="9" applyNumberFormat="1" applyFont="1" applyBorder="1" applyAlignment="1"/>
    <xf numFmtId="0" fontId="42" fillId="0" borderId="60" xfId="0" applyFont="1" applyFill="1" applyBorder="1"/>
    <xf numFmtId="3" fontId="42" fillId="0" borderId="8" xfId="9" applyNumberFormat="1" applyFont="1" applyFill="1" applyBorder="1" applyAlignment="1"/>
    <xf numFmtId="167" fontId="42" fillId="0" borderId="10" xfId="9" applyNumberFormat="1" applyFont="1" applyFill="1" applyBorder="1" applyAlignment="1"/>
    <xf numFmtId="3" fontId="42" fillId="0" borderId="9" xfId="9" applyNumberFormat="1" applyFont="1" applyFill="1" applyBorder="1" applyAlignment="1"/>
    <xf numFmtId="3" fontId="42" fillId="0" borderId="55" xfId="9" applyNumberFormat="1" applyFont="1" applyFill="1" applyBorder="1" applyAlignment="1"/>
    <xf numFmtId="3" fontId="42" fillId="0" borderId="61" xfId="9" applyNumberFormat="1" applyFont="1" applyFill="1" applyBorder="1" applyAlignment="1"/>
    <xf numFmtId="3" fontId="42" fillId="0" borderId="62" xfId="9" applyNumberFormat="1" applyFont="1" applyFill="1" applyBorder="1" applyAlignment="1"/>
    <xf numFmtId="3" fontId="42" fillId="0" borderId="10" xfId="9" applyNumberFormat="1" applyFont="1" applyFill="1" applyBorder="1" applyAlignment="1">
      <alignment horizontal="center"/>
    </xf>
    <xf numFmtId="3" fontId="42" fillId="0" borderId="9" xfId="9" applyNumberFormat="1" applyFont="1" applyFill="1" applyBorder="1" applyAlignment="1">
      <alignment horizontal="center"/>
    </xf>
    <xf numFmtId="169" fontId="42" fillId="0" borderId="10" xfId="9" applyNumberFormat="1" applyFont="1" applyFill="1" applyBorder="1" applyAlignment="1"/>
    <xf numFmtId="166" fontId="42" fillId="0" borderId="10" xfId="9" applyNumberFormat="1" applyFont="1" applyFill="1" applyBorder="1" applyAlignment="1"/>
    <xf numFmtId="3" fontId="42" fillId="0" borderId="56" xfId="9" applyNumberFormat="1" applyFont="1" applyFill="1" applyBorder="1" applyAlignment="1"/>
    <xf numFmtId="3" fontId="42" fillId="0" borderId="10" xfId="9" quotePrefix="1" applyNumberFormat="1" applyFont="1" applyBorder="1" applyAlignment="1"/>
    <xf numFmtId="3" fontId="27" fillId="6" borderId="35" xfId="8" applyNumberFormat="1" applyFont="1" applyFill="1" applyBorder="1" applyAlignment="1">
      <alignment horizontal="center" vertical="center" wrapText="1"/>
    </xf>
    <xf numFmtId="3" fontId="42" fillId="4" borderId="36" xfId="8" applyNumberFormat="1" applyFont="1" applyFill="1" applyBorder="1" applyAlignment="1"/>
    <xf numFmtId="3" fontId="42" fillId="2" borderId="36" xfId="8" applyNumberFormat="1" applyFont="1" applyFill="1" applyBorder="1" applyAlignment="1"/>
    <xf numFmtId="3" fontId="42" fillId="0" borderId="36" xfId="8" applyNumberFormat="1" applyFont="1" applyBorder="1" applyAlignment="1"/>
    <xf numFmtId="3" fontId="42" fillId="0" borderId="45" xfId="8" applyNumberFormat="1" applyFont="1" applyBorder="1" applyAlignment="1"/>
    <xf numFmtId="167" fontId="42" fillId="0" borderId="45" xfId="8" applyNumberFormat="1" applyFont="1" applyBorder="1" applyAlignment="1"/>
    <xf numFmtId="166" fontId="42" fillId="0" borderId="45" xfId="8" applyNumberFormat="1" applyFont="1" applyBorder="1" applyAlignment="1"/>
    <xf numFmtId="168" fontId="42" fillId="0" borderId="45" xfId="8" applyNumberFormat="1" applyFont="1" applyBorder="1" applyAlignment="1"/>
    <xf numFmtId="3" fontId="27" fillId="6" borderId="35" xfId="8" applyNumberFormat="1" applyFont="1" applyFill="1" applyBorder="1" applyAlignment="1">
      <alignment horizontal="center" vertical="center" wrapText="1"/>
    </xf>
    <xf numFmtId="3" fontId="25" fillId="6" borderId="34" xfId="8" applyNumberFormat="1" applyFont="1" applyFill="1" applyBorder="1" applyAlignment="1">
      <alignment horizontal="left" vertical="center" wrapText="1"/>
    </xf>
    <xf numFmtId="49" fontId="5" fillId="0" borderId="0" xfId="9" applyNumberFormat="1" applyFont="1" applyFill="1" applyAlignment="1"/>
    <xf numFmtId="49" fontId="5" fillId="0" borderId="0" xfId="9" applyNumberFormat="1" applyFill="1"/>
    <xf numFmtId="0" fontId="0" fillId="0" borderId="91" xfId="0" applyFill="1" applyBorder="1"/>
    <xf numFmtId="0" fontId="0" fillId="0" borderId="91" xfId="0" applyFill="1" applyBorder="1" applyAlignment="1">
      <alignment vertical="center"/>
    </xf>
    <xf numFmtId="49" fontId="43" fillId="0" borderId="0" xfId="0" applyNumberFormat="1" applyFont="1"/>
    <xf numFmtId="3" fontId="9" fillId="2" borderId="0" xfId="4" applyNumberFormat="1" applyFont="1" applyFill="1" applyBorder="1" applyAlignment="1">
      <alignment horizontal="center"/>
    </xf>
    <xf numFmtId="3" fontId="8" fillId="2" borderId="0" xfId="4" applyNumberFormat="1" applyFont="1" applyFill="1" applyBorder="1" applyAlignment="1">
      <alignment horizontal="center"/>
    </xf>
    <xf numFmtId="3" fontId="10" fillId="2" borderId="0" xfId="4" applyNumberFormat="1" applyFont="1" applyFill="1" applyBorder="1" applyAlignment="1">
      <alignment horizontal="center" vertical="center" wrapText="1"/>
    </xf>
    <xf numFmtId="3" fontId="4" fillId="2" borderId="0" xfId="4" applyNumberFormat="1" applyFont="1" applyFill="1" applyBorder="1" applyAlignment="1">
      <alignment horizontal="center"/>
    </xf>
    <xf numFmtId="3" fontId="11" fillId="2" borderId="0" xfId="4" applyNumberFormat="1" applyFont="1" applyFill="1" applyBorder="1" applyAlignment="1">
      <alignment horizontal="center"/>
    </xf>
    <xf numFmtId="3" fontId="27" fillId="6" borderId="26" xfId="8" applyNumberFormat="1" applyFont="1" applyFill="1" applyBorder="1" applyAlignment="1">
      <alignment horizontal="center" vertical="center" wrapText="1"/>
    </xf>
    <xf numFmtId="3" fontId="27" fillId="6" borderId="41" xfId="8" applyNumberFormat="1" applyFont="1" applyFill="1" applyBorder="1" applyAlignment="1">
      <alignment horizontal="center" vertical="center" wrapText="1"/>
    </xf>
    <xf numFmtId="3" fontId="27" fillId="6" borderId="14" xfId="8" applyNumberFormat="1" applyFont="1" applyFill="1" applyBorder="1" applyAlignment="1">
      <alignment horizontal="left" vertical="center" wrapText="1"/>
    </xf>
    <xf numFmtId="3" fontId="27" fillId="6" borderId="25" xfId="8" applyNumberFormat="1" applyFont="1" applyFill="1" applyBorder="1" applyAlignment="1">
      <alignment horizontal="left" vertical="center" wrapText="1"/>
    </xf>
    <xf numFmtId="3" fontId="27" fillId="6" borderId="13" xfId="8" applyNumberFormat="1" applyFont="1" applyFill="1" applyBorder="1" applyAlignment="1">
      <alignment horizontal="left" vertical="center" wrapText="1"/>
    </xf>
    <xf numFmtId="3" fontId="27" fillId="6" borderId="23" xfId="8" applyNumberFormat="1" applyFont="1" applyFill="1" applyBorder="1" applyAlignment="1">
      <alignment horizontal="left" vertical="center" wrapText="1"/>
    </xf>
    <xf numFmtId="3" fontId="27" fillId="6" borderId="29" xfId="8" applyNumberFormat="1" applyFont="1" applyFill="1" applyBorder="1" applyAlignment="1">
      <alignment horizontal="left" vertical="center" wrapText="1"/>
    </xf>
    <xf numFmtId="3" fontId="27" fillId="6" borderId="24" xfId="8" applyNumberFormat="1" applyFont="1" applyFill="1" applyBorder="1" applyAlignment="1">
      <alignment horizontal="left" vertical="center" wrapText="1"/>
    </xf>
    <xf numFmtId="3" fontId="25" fillId="6" borderId="20" xfId="8" applyNumberFormat="1" applyFont="1" applyFill="1" applyBorder="1" applyAlignment="1">
      <alignment horizontal="center" vertical="center" wrapText="1"/>
    </xf>
    <xf numFmtId="3" fontId="27" fillId="6" borderId="27" xfId="8" applyNumberFormat="1" applyFont="1" applyFill="1" applyBorder="1" applyAlignment="1">
      <alignment horizontal="center" vertical="center" wrapText="1"/>
    </xf>
    <xf numFmtId="3" fontId="27" fillId="6" borderId="20" xfId="8" applyNumberFormat="1" applyFont="1" applyFill="1" applyBorder="1" applyAlignment="1">
      <alignment horizontal="center" vertical="center" wrapText="1"/>
    </xf>
    <xf numFmtId="3" fontId="14" fillId="6" borderId="35" xfId="8" applyNumberFormat="1" applyFont="1" applyFill="1" applyBorder="1" applyAlignment="1">
      <alignment horizontal="left" vertical="center" wrapText="1"/>
    </xf>
    <xf numFmtId="3" fontId="14" fillId="6" borderId="35" xfId="8" applyNumberFormat="1" applyFont="1" applyFill="1" applyBorder="1" applyAlignment="1">
      <alignment horizontal="left" vertical="center"/>
    </xf>
    <xf numFmtId="3" fontId="14" fillId="7" borderId="35" xfId="8" applyNumberFormat="1" applyFont="1" applyFill="1" applyBorder="1" applyAlignment="1">
      <alignment horizontal="left" vertical="center"/>
    </xf>
    <xf numFmtId="3" fontId="14" fillId="7" borderId="22" xfId="8" applyNumberFormat="1" applyFont="1" applyFill="1" applyBorder="1" applyAlignment="1">
      <alignment horizontal="left" vertical="center"/>
    </xf>
    <xf numFmtId="3" fontId="27" fillId="6" borderId="94" xfId="8" applyNumberFormat="1" applyFont="1" applyFill="1" applyBorder="1" applyAlignment="1">
      <alignment horizontal="left" vertical="center" wrapText="1"/>
    </xf>
    <xf numFmtId="3" fontId="27" fillId="6" borderId="95" xfId="8" applyNumberFormat="1" applyFont="1" applyFill="1" applyBorder="1" applyAlignment="1">
      <alignment horizontal="left" vertical="center" wrapText="1"/>
    </xf>
    <xf numFmtId="3" fontId="25" fillId="6" borderId="34" xfId="8" applyNumberFormat="1" applyFont="1" applyFill="1" applyBorder="1" applyAlignment="1">
      <alignment horizontal="left" vertical="center" wrapText="1"/>
    </xf>
    <xf numFmtId="3" fontId="27" fillId="6" borderId="35" xfId="8" applyNumberFormat="1" applyFont="1" applyFill="1" applyBorder="1" applyAlignment="1">
      <alignment horizontal="left" vertical="center" wrapText="1"/>
    </xf>
    <xf numFmtId="3" fontId="25" fillId="6" borderId="35" xfId="8" applyNumberFormat="1" applyFont="1" applyFill="1" applyBorder="1" applyAlignment="1">
      <alignment horizontal="left" vertical="center" wrapText="1"/>
    </xf>
    <xf numFmtId="3" fontId="27" fillId="6" borderId="34" xfId="8" applyNumberFormat="1" applyFont="1" applyFill="1" applyBorder="1" applyAlignment="1">
      <alignment horizontal="left" vertical="center" wrapText="1"/>
    </xf>
    <xf numFmtId="3" fontId="27" fillId="6" borderId="22" xfId="8" applyNumberFormat="1" applyFont="1" applyFill="1" applyBorder="1" applyAlignment="1">
      <alignment horizontal="left" vertical="center" wrapText="1"/>
    </xf>
    <xf numFmtId="3" fontId="14" fillId="6" borderId="32" xfId="8" applyNumberFormat="1" applyFont="1" applyFill="1" applyBorder="1" applyAlignment="1">
      <alignment horizontal="left" vertical="center" wrapText="1"/>
    </xf>
    <xf numFmtId="3" fontId="14" fillId="6" borderId="32" xfId="8" applyNumberFormat="1" applyFont="1" applyFill="1" applyBorder="1" applyAlignment="1">
      <alignment horizontal="left" vertical="center"/>
    </xf>
    <xf numFmtId="3" fontId="14" fillId="7" borderId="32" xfId="8" applyNumberFormat="1" applyFont="1" applyFill="1" applyBorder="1" applyAlignment="1">
      <alignment horizontal="left" vertical="center"/>
    </xf>
    <xf numFmtId="3" fontId="14" fillId="7" borderId="33" xfId="8" applyNumberFormat="1" applyFont="1" applyFill="1" applyBorder="1" applyAlignment="1">
      <alignment horizontal="left" vertical="center"/>
    </xf>
    <xf numFmtId="3" fontId="14" fillId="6" borderId="5" xfId="8" applyNumberFormat="1" applyFont="1" applyFill="1" applyBorder="1" applyAlignment="1">
      <alignment horizontal="left" vertical="center" wrapText="1"/>
    </xf>
    <xf numFmtId="3" fontId="27" fillId="6" borderId="34" xfId="8" applyNumberFormat="1" applyFont="1" applyFill="1" applyBorder="1" applyAlignment="1">
      <alignment horizontal="center" vertical="center" wrapText="1"/>
    </xf>
    <xf numFmtId="3" fontId="27" fillId="6" borderId="35" xfId="8" applyNumberFormat="1" applyFont="1" applyFill="1" applyBorder="1" applyAlignment="1">
      <alignment horizontal="center" vertical="center" wrapText="1"/>
    </xf>
    <xf numFmtId="3" fontId="27" fillId="6" borderId="22" xfId="8" applyNumberFormat="1" applyFont="1" applyFill="1" applyBorder="1" applyAlignment="1">
      <alignment horizontal="center" vertical="center" wrapText="1"/>
    </xf>
    <xf numFmtId="3" fontId="27" fillId="6" borderId="32" xfId="8" applyNumberFormat="1" applyFont="1" applyFill="1" applyBorder="1" applyAlignment="1">
      <alignment horizontal="center" vertical="center" wrapText="1"/>
    </xf>
    <xf numFmtId="3" fontId="27" fillId="6" borderId="31" xfId="8" applyNumberFormat="1" applyFont="1" applyFill="1" applyBorder="1" applyAlignment="1">
      <alignment horizontal="center" vertical="center" wrapText="1"/>
    </xf>
    <xf numFmtId="3" fontId="27" fillId="6" borderId="28" xfId="8" applyNumberFormat="1" applyFont="1" applyFill="1" applyBorder="1" applyAlignment="1">
      <alignment horizontal="center" vertical="center" wrapText="1"/>
    </xf>
    <xf numFmtId="3" fontId="27" fillId="6" borderId="4" xfId="8" applyNumberFormat="1" applyFont="1" applyFill="1" applyBorder="1" applyAlignment="1">
      <alignment horizontal="center" vertical="center" wrapText="1"/>
    </xf>
    <xf numFmtId="3" fontId="25" fillId="6" borderId="19" xfId="8" applyNumberFormat="1" applyFont="1" applyFill="1" applyBorder="1" applyAlignment="1">
      <alignment horizontal="center" vertical="center" wrapText="1"/>
    </xf>
    <xf numFmtId="3" fontId="27" fillId="6" borderId="19" xfId="8" applyNumberFormat="1" applyFont="1" applyFill="1" applyBorder="1" applyAlignment="1">
      <alignment horizontal="center" vertical="center" wrapText="1"/>
    </xf>
    <xf numFmtId="3" fontId="25" fillId="6" borderId="34" xfId="8" applyNumberFormat="1" applyFont="1" applyFill="1" applyBorder="1" applyAlignment="1">
      <alignment horizontal="center" vertical="center" wrapText="1"/>
    </xf>
    <xf numFmtId="3" fontId="14" fillId="6" borderId="34" xfId="8" applyNumberFormat="1" applyFont="1" applyFill="1" applyBorder="1" applyAlignment="1">
      <alignment horizontal="left" vertical="center" wrapText="1"/>
    </xf>
    <xf numFmtId="3" fontId="14" fillId="6" borderId="31" xfId="8" applyNumberFormat="1" applyFont="1" applyFill="1" applyBorder="1" applyAlignment="1">
      <alignment horizontal="left" vertical="center" wrapText="1"/>
    </xf>
    <xf numFmtId="3" fontId="25" fillId="6" borderId="22" xfId="8" applyNumberFormat="1" applyFont="1" applyFill="1" applyBorder="1" applyAlignment="1">
      <alignment horizontal="left" vertical="center" wrapText="1"/>
    </xf>
    <xf numFmtId="3" fontId="31" fillId="6" borderId="34" xfId="8" applyNumberFormat="1" applyFont="1" applyFill="1" applyBorder="1" applyAlignment="1">
      <alignment horizontal="left" vertical="center" wrapText="1"/>
    </xf>
    <xf numFmtId="3" fontId="31" fillId="6" borderId="22" xfId="8" applyNumberFormat="1" applyFont="1" applyFill="1" applyBorder="1" applyAlignment="1">
      <alignment horizontal="left" vertical="center" wrapText="1"/>
    </xf>
    <xf numFmtId="3" fontId="31" fillId="6" borderId="35" xfId="8" applyNumberFormat="1" applyFont="1" applyFill="1" applyBorder="1" applyAlignment="1">
      <alignment horizontal="left" vertical="center" wrapText="1"/>
    </xf>
    <xf numFmtId="3" fontId="27" fillId="6" borderId="21" xfId="8" applyNumberFormat="1" applyFont="1" applyFill="1" applyBorder="1" applyAlignment="1">
      <alignment horizontal="left" vertical="center" wrapText="1"/>
    </xf>
    <xf numFmtId="3" fontId="27" fillId="6" borderId="5" xfId="8" applyNumberFormat="1" applyFont="1" applyFill="1" applyBorder="1" applyAlignment="1">
      <alignment horizontal="left" vertical="center" wrapText="1"/>
    </xf>
    <xf numFmtId="0" fontId="38" fillId="0" borderId="68" xfId="0" applyNumberFormat="1" applyFont="1" applyBorder="1" applyAlignment="1">
      <alignment horizontal="left"/>
    </xf>
    <xf numFmtId="0" fontId="38" fillId="0" borderId="92" xfId="0" applyNumberFormat="1" applyFont="1" applyBorder="1" applyAlignment="1">
      <alignment horizontal="left"/>
    </xf>
  </cellXfs>
  <cellStyles count="10">
    <cellStyle name="Comma" xfId="1" builtinId="3"/>
    <cellStyle name="Comma 2" xfId="5" xr:uid="{00000000-0005-0000-0000-000001000000}"/>
    <cellStyle name="Normal" xfId="0" builtinId="0"/>
    <cellStyle name="Normal 2" xfId="3" xr:uid="{00000000-0005-0000-0000-000003000000}"/>
    <cellStyle name="Normal 3" xfId="4" xr:uid="{00000000-0005-0000-0000-000004000000}"/>
    <cellStyle name="Normal 4" xfId="6" xr:uid="{00000000-0005-0000-0000-000005000000}"/>
    <cellStyle name="Normal 5" xfId="8" xr:uid="{00000000-0005-0000-0000-000006000000}"/>
    <cellStyle name="Normal 5 2" xfId="9" xr:uid="{00000000-0005-0000-0000-000007000000}"/>
    <cellStyle name="Percent" xfId="2" builtinId="5"/>
    <cellStyle name="Percent 2" xfId="7" xr:uid="{00000000-0005-0000-0000-000009000000}"/>
  </cellStyles>
  <dxfs count="67">
    <dxf>
      <numFmt numFmtId="3" formatCode="#,##0"/>
    </dxf>
    <dxf>
      <font>
        <color rgb="FFFF0000"/>
      </font>
    </dxf>
    <dxf>
      <font>
        <color rgb="FFFF0000"/>
      </font>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9" defaultPivotStyle="PivotStyleLight16"/>
  <colors>
    <mruColors>
      <color rgb="FF0033CC"/>
      <color rgb="FFB2B2B2"/>
      <color rgb="FF008000"/>
      <color rgb="FFECEADC"/>
      <color rgb="FFE4E0CA"/>
      <color rgb="FF800080"/>
      <color rgb="FFCC3300"/>
      <color rgb="FFFFFFCC"/>
      <color rgb="FFD1C9A2"/>
      <color rgb="FFE2DD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List" dx="16" fmlaLink="$AD$6" fmlaRange="$AD$9:$AD$20" sel="1" val="0"/>
</file>

<file path=xl/ctrlProps/ctrlProp2.xml><?xml version="1.0" encoding="utf-8"?>
<formControlPr xmlns="http://schemas.microsoft.com/office/spreadsheetml/2009/9/main" objectType="List" dx="16" fmlaLink="$AF$6" fmlaRange="$AE$9:$AE$28" sel="11" val="0"/>
</file>

<file path=xl/ctrlProps/ctrlProp3.xml><?xml version="1.0" encoding="utf-8"?>
<formControlPr xmlns="http://schemas.microsoft.com/office/spreadsheetml/2009/9/main" objectType="List" dx="16" fmlaLink="$AF$106" fmlaRange="$AE$109:$AE$129" sel="20" val="0"/>
</file>

<file path=xl/ctrlProps/ctrlProp4.xml><?xml version="1.0" encoding="utf-8"?>
<formControlPr xmlns="http://schemas.microsoft.com/office/spreadsheetml/2009/9/main" objectType="List" dx="22" fmlaLink="$AD$106" fmlaRange="$AD$109:$AD$120" sel="1" val="0"/>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3.jpg"/><Relationship Id="rId1" Type="http://schemas.openxmlformats.org/officeDocument/2006/relationships/image" Target="../media/image2.jpg"/><Relationship Id="rId6" Type="http://schemas.openxmlformats.org/officeDocument/2006/relationships/image" Target="../media/image7.jpg"/><Relationship Id="rId5" Type="http://schemas.openxmlformats.org/officeDocument/2006/relationships/image" Target="../media/image6.jpg"/><Relationship Id="rId4" Type="http://schemas.openxmlformats.org/officeDocument/2006/relationships/image" Target="../media/image5.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8226</xdr:colOff>
      <xdr:row>4</xdr:row>
      <xdr:rowOff>49771</xdr:rowOff>
    </xdr:from>
    <xdr:to>
      <xdr:col>17</xdr:col>
      <xdr:colOff>428850</xdr:colOff>
      <xdr:row>37</xdr:row>
      <xdr:rowOff>189217</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476" y="918927"/>
          <a:ext cx="10231374" cy="6723603"/>
        </a:xfrm>
        <a:prstGeom prst="rect">
          <a:avLst/>
        </a:prstGeom>
      </xdr:spPr>
    </xdr:pic>
    <xdr:clientData/>
  </xdr:twoCellAnchor>
  <xdr:twoCellAnchor>
    <xdr:from>
      <xdr:col>19</xdr:col>
      <xdr:colOff>95242</xdr:colOff>
      <xdr:row>0</xdr:row>
      <xdr:rowOff>107154</xdr:rowOff>
    </xdr:from>
    <xdr:to>
      <xdr:col>25</xdr:col>
      <xdr:colOff>83336</xdr:colOff>
      <xdr:row>1</xdr:row>
      <xdr:rowOff>204018</xdr:rowOff>
    </xdr:to>
    <xdr:sp macro="" textlink="">
      <xdr:nvSpPr>
        <xdr:cNvPr id="80" name="TextBox 79">
          <a:extLst>
            <a:ext uri="{FF2B5EF4-FFF2-40B4-BE49-F238E27FC236}">
              <a16:creationId xmlns:a16="http://schemas.microsoft.com/office/drawing/2014/main" id="{00000000-0008-0000-0000-000050000000}"/>
            </a:ext>
          </a:extLst>
        </xdr:cNvPr>
        <xdr:cNvSpPr txBox="1"/>
      </xdr:nvSpPr>
      <xdr:spPr>
        <a:xfrm>
          <a:off x="11215680" y="107154"/>
          <a:ext cx="3631406" cy="3468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600" b="1">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Time</a:t>
          </a:r>
          <a:r>
            <a:rPr lang="en-US" sz="1600" b="1" baseline="0">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frame for </a:t>
          </a:r>
          <a:r>
            <a:rPr lang="en-US" sz="1600" b="1" baseline="0">
              <a:solidFill>
                <a:srgbClr val="0033CC"/>
              </a:solidFill>
              <a:latin typeface="Verdana" panose="020B0604030504040204" pitchFamily="34" charset="0"/>
              <a:ea typeface="Verdana" panose="020B0604030504040204" pitchFamily="34" charset="0"/>
              <a:cs typeface="Verdana" panose="020B0604030504040204" pitchFamily="34" charset="0"/>
            </a:rPr>
            <a:t>Blue</a:t>
          </a:r>
          <a:r>
            <a:rPr lang="en-US" sz="1600" b="1" baseline="0">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 Metric</a:t>
          </a:r>
          <a:endParaRPr lang="en-US" sz="1600" b="1">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95242</xdr:colOff>
      <xdr:row>12</xdr:row>
      <xdr:rowOff>127213</xdr:rowOff>
    </xdr:from>
    <xdr:to>
      <xdr:col>25</xdr:col>
      <xdr:colOff>104768</xdr:colOff>
      <xdr:row>14</xdr:row>
      <xdr:rowOff>107760</xdr:rowOff>
    </xdr:to>
    <xdr:sp macro="" textlink="">
      <xdr:nvSpPr>
        <xdr:cNvPr id="105" name="TextBox 104">
          <a:extLst>
            <a:ext uri="{FF2B5EF4-FFF2-40B4-BE49-F238E27FC236}">
              <a16:creationId xmlns:a16="http://schemas.microsoft.com/office/drawing/2014/main" id="{00000000-0008-0000-0000-000069000000}"/>
            </a:ext>
          </a:extLst>
        </xdr:cNvPr>
        <xdr:cNvSpPr txBox="1"/>
      </xdr:nvSpPr>
      <xdr:spPr>
        <a:xfrm>
          <a:off x="11239492" y="2498938"/>
          <a:ext cx="3667126" cy="3615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600" b="1" baseline="0">
              <a:solidFill>
                <a:srgbClr val="0033CC"/>
              </a:solidFill>
              <a:latin typeface="Verdana" panose="020B0604030504040204" pitchFamily="34" charset="0"/>
              <a:ea typeface="Verdana" panose="020B0604030504040204" pitchFamily="34" charset="0"/>
              <a:cs typeface="Verdana" panose="020B0604030504040204" pitchFamily="34" charset="0"/>
            </a:rPr>
            <a:t>Blue </a:t>
          </a:r>
          <a:r>
            <a:rPr lang="en-US" sz="1600" b="1"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Metric </a:t>
          </a:r>
          <a:r>
            <a:rPr lang="en-US" sz="1600" b="1" baseline="0">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to Map</a:t>
          </a:r>
          <a:endParaRPr lang="en-US" sz="1600" b="1">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19</xdr:col>
          <xdr:colOff>95250</xdr:colOff>
          <xdr:row>1</xdr:row>
          <xdr:rowOff>190500</xdr:rowOff>
        </xdr:from>
        <xdr:to>
          <xdr:col>25</xdr:col>
          <xdr:colOff>66675</xdr:colOff>
          <xdr:row>10</xdr:row>
          <xdr:rowOff>76200</xdr:rowOff>
        </xdr:to>
        <xdr:sp macro="" textlink="">
          <xdr:nvSpPr>
            <xdr:cNvPr id="3111" name="List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14</xdr:row>
          <xdr:rowOff>76200</xdr:rowOff>
        </xdr:from>
        <xdr:to>
          <xdr:col>25</xdr:col>
          <xdr:colOff>95250</xdr:colOff>
          <xdr:row>29</xdr:row>
          <xdr:rowOff>114300</xdr:rowOff>
        </xdr:to>
        <xdr:sp macro="" textlink="">
          <xdr:nvSpPr>
            <xdr:cNvPr id="3115" name="List Box 43"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8</xdr:col>
      <xdr:colOff>340074</xdr:colOff>
      <xdr:row>0</xdr:row>
      <xdr:rowOff>0</xdr:rowOff>
    </xdr:from>
    <xdr:to>
      <xdr:col>17</xdr:col>
      <xdr:colOff>227896</xdr:colOff>
      <xdr:row>1</xdr:row>
      <xdr:rowOff>26732</xdr:rowOff>
    </xdr:to>
    <xdr:sp macro="" textlink="$AD$34">
      <xdr:nvSpPr>
        <xdr:cNvPr id="63" name="TextBox 62">
          <a:extLst>
            <a:ext uri="{FF2B5EF4-FFF2-40B4-BE49-F238E27FC236}">
              <a16:creationId xmlns:a16="http://schemas.microsoft.com/office/drawing/2014/main" id="{00000000-0008-0000-0000-00003F000000}"/>
            </a:ext>
          </a:extLst>
        </xdr:cNvPr>
        <xdr:cNvSpPr txBox="1"/>
      </xdr:nvSpPr>
      <xdr:spPr>
        <a:xfrm>
          <a:off x="4757293" y="0"/>
          <a:ext cx="5376603" cy="276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B6AF9EDD-321C-4FEC-99B1-EED8B647219B}" type="TxLink">
            <a:rPr lang="en-US" sz="1200" b="1"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a:t>Winter 2019-20</a:t>
          </a:fld>
          <a:endParaRPr lang="en-US" sz="1200" b="1">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88206</xdr:colOff>
      <xdr:row>14</xdr:row>
      <xdr:rowOff>98961</xdr:rowOff>
    </xdr:from>
    <xdr:to>
      <xdr:col>19</xdr:col>
      <xdr:colOff>113226</xdr:colOff>
      <xdr:row>15</xdr:row>
      <xdr:rowOff>151642</xdr:rowOff>
    </xdr:to>
    <xdr:sp macro="" textlink="$AD$42">
      <xdr:nvSpPr>
        <xdr:cNvPr id="188" name="Text Box 81">
          <a:extLst>
            <a:ext uri="{FF2B5EF4-FFF2-40B4-BE49-F238E27FC236}">
              <a16:creationId xmlns:a16="http://schemas.microsoft.com/office/drawing/2014/main" id="{00000000-0008-0000-0000-0000BC000000}"/>
            </a:ext>
          </a:extLst>
        </xdr:cNvPr>
        <xdr:cNvSpPr txBox="1">
          <a:spLocks noChangeArrowheads="1" noTextEdit="1"/>
        </xdr:cNvSpPr>
      </xdr:nvSpPr>
      <xdr:spPr bwMode="auto">
        <a:xfrm>
          <a:off x="10013256" y="2851686"/>
          <a:ext cx="1244220" cy="24318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6B79A86-F970-4EEF-89F3-76DA651DEE6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107,981</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187959</xdr:colOff>
      <xdr:row>9</xdr:row>
      <xdr:rowOff>544</xdr:rowOff>
    </xdr:from>
    <xdr:to>
      <xdr:col>19</xdr:col>
      <xdr:colOff>323851</xdr:colOff>
      <xdr:row>10</xdr:row>
      <xdr:rowOff>46151</xdr:rowOff>
    </xdr:to>
    <xdr:sp macro="" textlink="$AD$65">
      <xdr:nvSpPr>
        <xdr:cNvPr id="196" name="Text Box 81">
          <a:extLst>
            <a:ext uri="{FF2B5EF4-FFF2-40B4-BE49-F238E27FC236}">
              <a16:creationId xmlns:a16="http://schemas.microsoft.com/office/drawing/2014/main" id="{00000000-0008-0000-0000-0000C4000000}"/>
            </a:ext>
          </a:extLst>
        </xdr:cNvPr>
        <xdr:cNvSpPr txBox="1">
          <a:spLocks noChangeArrowheads="1" noTextEdit="1"/>
        </xdr:cNvSpPr>
      </xdr:nvSpPr>
      <xdr:spPr bwMode="auto">
        <a:xfrm>
          <a:off x="10113009" y="1800769"/>
          <a:ext cx="1355092" cy="23610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822725F5-E3C5-41A0-B36B-F771BBCA670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202,242</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485953</xdr:colOff>
      <xdr:row>16</xdr:row>
      <xdr:rowOff>73418</xdr:rowOff>
    </xdr:from>
    <xdr:to>
      <xdr:col>18</xdr:col>
      <xdr:colOff>478972</xdr:colOff>
      <xdr:row>17</xdr:row>
      <xdr:rowOff>133902</xdr:rowOff>
    </xdr:to>
    <xdr:sp macro="" textlink="$AD$66">
      <xdr:nvSpPr>
        <xdr:cNvPr id="208" name="Text Box 81">
          <a:extLst>
            <a:ext uri="{FF2B5EF4-FFF2-40B4-BE49-F238E27FC236}">
              <a16:creationId xmlns:a16="http://schemas.microsoft.com/office/drawing/2014/main" id="{00000000-0008-0000-0000-0000D0000000}"/>
            </a:ext>
          </a:extLst>
        </xdr:cNvPr>
        <xdr:cNvSpPr txBox="1">
          <a:spLocks noChangeArrowheads="1" noTextEdit="1"/>
        </xdr:cNvSpPr>
      </xdr:nvSpPr>
      <xdr:spPr bwMode="auto">
        <a:xfrm>
          <a:off x="9815010" y="3219389"/>
          <a:ext cx="1212219" cy="25098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79B652C-1C4C-4B02-B927-67EB4524134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269793</xdr:colOff>
      <xdr:row>12</xdr:row>
      <xdr:rowOff>137622</xdr:rowOff>
    </xdr:from>
    <xdr:to>
      <xdr:col>19</xdr:col>
      <xdr:colOff>556711</xdr:colOff>
      <xdr:row>14</xdr:row>
      <xdr:rowOff>23640</xdr:rowOff>
    </xdr:to>
    <xdr:sp macro="" textlink="$AD$75">
      <xdr:nvSpPr>
        <xdr:cNvPr id="218" name="Text Box 81">
          <a:extLst>
            <a:ext uri="{FF2B5EF4-FFF2-40B4-BE49-F238E27FC236}">
              <a16:creationId xmlns:a16="http://schemas.microsoft.com/office/drawing/2014/main" id="{00000000-0008-0000-0000-0000DA000000}"/>
            </a:ext>
          </a:extLst>
        </xdr:cNvPr>
        <xdr:cNvSpPr txBox="1">
          <a:spLocks noChangeArrowheads="1" noTextEdit="1"/>
        </xdr:cNvSpPr>
      </xdr:nvSpPr>
      <xdr:spPr bwMode="auto">
        <a:xfrm>
          <a:off x="10194843" y="2509347"/>
          <a:ext cx="1506118" cy="26701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8A53BC23-C24B-4848-BAC9-4A9B0897A410}"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67,000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329423</xdr:colOff>
      <xdr:row>11</xdr:row>
      <xdr:rowOff>24164</xdr:rowOff>
    </xdr:from>
    <xdr:to>
      <xdr:col>19</xdr:col>
      <xdr:colOff>164647</xdr:colOff>
      <xdr:row>12</xdr:row>
      <xdr:rowOff>30126</xdr:rowOff>
    </xdr:to>
    <xdr:sp macro="" textlink="$AD$57">
      <xdr:nvSpPr>
        <xdr:cNvPr id="225" name="Text Box 81">
          <a:extLst>
            <a:ext uri="{FF2B5EF4-FFF2-40B4-BE49-F238E27FC236}">
              <a16:creationId xmlns:a16="http://schemas.microsoft.com/office/drawing/2014/main" id="{00000000-0008-0000-0000-0000E1000000}"/>
            </a:ext>
          </a:extLst>
        </xdr:cNvPr>
        <xdr:cNvSpPr txBox="1">
          <a:spLocks noChangeArrowheads="1" noTextEdit="1"/>
        </xdr:cNvSpPr>
      </xdr:nvSpPr>
      <xdr:spPr bwMode="auto">
        <a:xfrm>
          <a:off x="10254473" y="2205389"/>
          <a:ext cx="1054424" cy="19646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5C5F80A3-D9EF-449F-990E-737577F50503}"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287,332</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340074</xdr:colOff>
      <xdr:row>0</xdr:row>
      <xdr:rowOff>184148</xdr:rowOff>
    </xdr:from>
    <xdr:to>
      <xdr:col>18</xdr:col>
      <xdr:colOff>201208</xdr:colOff>
      <xdr:row>1</xdr:row>
      <xdr:rowOff>241835</xdr:rowOff>
    </xdr:to>
    <xdr:sp macro="" textlink="$AD$35">
      <xdr:nvSpPr>
        <xdr:cNvPr id="64" name="TextBox 63">
          <a:extLst>
            <a:ext uri="{FF2B5EF4-FFF2-40B4-BE49-F238E27FC236}">
              <a16:creationId xmlns:a16="http://schemas.microsoft.com/office/drawing/2014/main" id="{00000000-0008-0000-0000-000040000000}"/>
            </a:ext>
          </a:extLst>
        </xdr:cNvPr>
        <xdr:cNvSpPr txBox="1"/>
      </xdr:nvSpPr>
      <xdr:spPr>
        <a:xfrm>
          <a:off x="4757293" y="184148"/>
          <a:ext cx="5957134" cy="307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C1798AE1-D81B-4BF5-8835-67E195BC1BA4}" type="TxLink">
            <a:rPr lang="en-US" sz="1200" b="1"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a:t>DRY MATERIALS: Salt applied (tons)</a:t>
          </a:fld>
          <a:endParaRPr lang="en-US" sz="1200" b="1">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79857</xdr:colOff>
      <xdr:row>21</xdr:row>
      <xdr:rowOff>173852</xdr:rowOff>
    </xdr:from>
    <xdr:to>
      <xdr:col>18</xdr:col>
      <xdr:colOff>88488</xdr:colOff>
      <xdr:row>23</xdr:row>
      <xdr:rowOff>32654</xdr:rowOff>
    </xdr:to>
    <xdr:sp macro="" textlink="$AD$44">
      <xdr:nvSpPr>
        <xdr:cNvPr id="186" name="Text Box 81">
          <a:extLst>
            <a:ext uri="{FF2B5EF4-FFF2-40B4-BE49-F238E27FC236}">
              <a16:creationId xmlns:a16="http://schemas.microsoft.com/office/drawing/2014/main" id="{00000000-0008-0000-0000-0000BA000000}"/>
            </a:ext>
          </a:extLst>
        </xdr:cNvPr>
        <xdr:cNvSpPr txBox="1">
          <a:spLocks noChangeArrowheads="1" noTextEdit="1"/>
        </xdr:cNvSpPr>
      </xdr:nvSpPr>
      <xdr:spPr bwMode="auto">
        <a:xfrm>
          <a:off x="9395307" y="4260077"/>
          <a:ext cx="1227831" cy="23980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3B01D4C5-1C4D-416F-858B-C1F7E4DD98DA}"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68778</xdr:colOff>
      <xdr:row>5</xdr:row>
      <xdr:rowOff>51175</xdr:rowOff>
    </xdr:from>
    <xdr:to>
      <xdr:col>18</xdr:col>
      <xdr:colOff>536115</xdr:colOff>
      <xdr:row>36</xdr:row>
      <xdr:rowOff>11131</xdr:rowOff>
    </xdr:to>
    <xdr:grpSp>
      <xdr:nvGrpSpPr>
        <xdr:cNvPr id="6" name="Group 5">
          <a:extLst>
            <a:ext uri="{FF2B5EF4-FFF2-40B4-BE49-F238E27FC236}">
              <a16:creationId xmlns:a16="http://schemas.microsoft.com/office/drawing/2014/main" id="{00000000-0008-0000-0000-000006000000}"/>
            </a:ext>
          </a:extLst>
        </xdr:cNvPr>
        <xdr:cNvGrpSpPr/>
      </xdr:nvGrpSpPr>
      <xdr:grpSpPr>
        <a:xfrm>
          <a:off x="68778" y="1158456"/>
          <a:ext cx="10980556" cy="6115488"/>
          <a:chOff x="59253" y="1146550"/>
          <a:chExt cx="11001997" cy="6103581"/>
        </a:xfrm>
      </xdr:grpSpPr>
      <xdr:sp macro="" textlink="$AD$38">
        <xdr:nvSpPr>
          <xdr:cNvPr id="181" name="Text Box 81">
            <a:extLst>
              <a:ext uri="{FF2B5EF4-FFF2-40B4-BE49-F238E27FC236}">
                <a16:creationId xmlns:a16="http://schemas.microsoft.com/office/drawing/2014/main" id="{00000000-0008-0000-0000-0000B5000000}"/>
              </a:ext>
            </a:extLst>
          </xdr:cNvPr>
          <xdr:cNvSpPr txBox="1">
            <a:spLocks noChangeArrowheads="1" noTextEdit="1"/>
          </xdr:cNvSpPr>
        </xdr:nvSpPr>
        <xdr:spPr bwMode="auto">
          <a:xfrm>
            <a:off x="1539238" y="4483113"/>
            <a:ext cx="1184890" cy="34295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F45D818F-DCA0-4FD6-8876-3627617E88F7}"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18,000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7">
        <xdr:nvSpPr>
          <xdr:cNvPr id="183" name="Text Box 81">
            <a:extLst>
              <a:ext uri="{FF2B5EF4-FFF2-40B4-BE49-F238E27FC236}">
                <a16:creationId xmlns:a16="http://schemas.microsoft.com/office/drawing/2014/main" id="{00000000-0008-0000-0000-0000B7000000}"/>
              </a:ext>
            </a:extLst>
          </xdr:cNvPr>
          <xdr:cNvSpPr txBox="1">
            <a:spLocks noChangeArrowheads="1" noTextEdit="1"/>
          </xdr:cNvSpPr>
        </xdr:nvSpPr>
        <xdr:spPr bwMode="auto">
          <a:xfrm>
            <a:off x="2379216" y="6892977"/>
            <a:ext cx="2198608" cy="35715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10E049F-38E1-417E-8F1C-9BBD05CB095F}"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5">
        <xdr:nvSpPr>
          <xdr:cNvPr id="185" name="Text Box 81">
            <a:extLst>
              <a:ext uri="{FF2B5EF4-FFF2-40B4-BE49-F238E27FC236}">
                <a16:creationId xmlns:a16="http://schemas.microsoft.com/office/drawing/2014/main" id="{00000000-0008-0000-0000-0000B9000000}"/>
              </a:ext>
            </a:extLst>
          </xdr:cNvPr>
          <xdr:cNvSpPr txBox="1">
            <a:spLocks noChangeArrowheads="1" noTextEdit="1"/>
          </xdr:cNvSpPr>
        </xdr:nvSpPr>
        <xdr:spPr bwMode="auto">
          <a:xfrm>
            <a:off x="7410451" y="6165754"/>
            <a:ext cx="1533418" cy="26702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68C8CFF-217D-4D06-86B5-0F18C04EC1A3}" type="TxLink">
              <a:rPr lang="en-US" sz="800" b="0" i="0" u="none" strike="noStrike">
                <a:solidFill>
                  <a:srgbClr val="0033CC"/>
                </a:solidFill>
                <a:effectLst/>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effectLst/>
              <a:latin typeface="Verdana" panose="020B0604030504040204" pitchFamily="34" charset="0"/>
              <a:ea typeface="Verdana" panose="020B0604030504040204" pitchFamily="34" charset="0"/>
              <a:cs typeface="Verdana" panose="020B0604030504040204" pitchFamily="34" charset="0"/>
            </a:endParaRPr>
          </a:p>
        </xdr:txBody>
      </xdr:sp>
      <xdr:sp macro="" textlink="$AD$71">
        <xdr:nvSpPr>
          <xdr:cNvPr id="204" name="Text Box 81">
            <a:extLst>
              <a:ext uri="{FF2B5EF4-FFF2-40B4-BE49-F238E27FC236}">
                <a16:creationId xmlns:a16="http://schemas.microsoft.com/office/drawing/2014/main" id="{00000000-0008-0000-0000-0000CC000000}"/>
              </a:ext>
            </a:extLst>
          </xdr:cNvPr>
          <xdr:cNvSpPr txBox="1">
            <a:spLocks noChangeArrowheads="1" noTextEdit="1"/>
          </xdr:cNvSpPr>
        </xdr:nvSpPr>
        <xdr:spPr bwMode="auto">
          <a:xfrm>
            <a:off x="6824639" y="3227773"/>
            <a:ext cx="1540082" cy="30980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D5497380-1574-4190-B8CE-CAB739678CA2}"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423,640</a:t>
            </a:fld>
            <a:endPar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0">
        <xdr:nvSpPr>
          <xdr:cNvPr id="205" name="Text Box 81">
            <a:extLst>
              <a:ext uri="{FF2B5EF4-FFF2-40B4-BE49-F238E27FC236}">
                <a16:creationId xmlns:a16="http://schemas.microsoft.com/office/drawing/2014/main" id="{00000000-0008-0000-0000-0000CD000000}"/>
              </a:ext>
            </a:extLst>
          </xdr:cNvPr>
          <xdr:cNvSpPr txBox="1">
            <a:spLocks noChangeArrowheads="1" noTextEdit="1"/>
          </xdr:cNvSpPr>
        </xdr:nvSpPr>
        <xdr:spPr bwMode="auto">
          <a:xfrm>
            <a:off x="3767245" y="1617437"/>
            <a:ext cx="1361262" cy="24471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DB91456-A08E-4191-A86E-BF23C387B634}"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43,393</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8">
        <xdr:nvSpPr>
          <xdr:cNvPr id="207" name="Text Box 81">
            <a:extLst>
              <a:ext uri="{FF2B5EF4-FFF2-40B4-BE49-F238E27FC236}">
                <a16:creationId xmlns:a16="http://schemas.microsoft.com/office/drawing/2014/main" id="{00000000-0008-0000-0000-0000CF000000}"/>
              </a:ext>
            </a:extLst>
          </xdr:cNvPr>
          <xdr:cNvSpPr txBox="1">
            <a:spLocks noChangeArrowheads="1" noTextEdit="1"/>
          </xdr:cNvSpPr>
        </xdr:nvSpPr>
        <xdr:spPr bwMode="auto">
          <a:xfrm>
            <a:off x="8181755" y="2344653"/>
            <a:ext cx="1200006" cy="27337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4F0D021-BF57-41C2-BB26-8D5504C4D82F}"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874,334</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4">
        <xdr:nvSpPr>
          <xdr:cNvPr id="211" name="Text Box 81">
            <a:extLst>
              <a:ext uri="{FF2B5EF4-FFF2-40B4-BE49-F238E27FC236}">
                <a16:creationId xmlns:a16="http://schemas.microsoft.com/office/drawing/2014/main" id="{00000000-0008-0000-0000-0000D3000000}"/>
              </a:ext>
            </a:extLst>
          </xdr:cNvPr>
          <xdr:cNvSpPr txBox="1">
            <a:spLocks noChangeArrowheads="1" noTextEdit="1"/>
          </xdr:cNvSpPr>
        </xdr:nvSpPr>
        <xdr:spPr bwMode="auto">
          <a:xfrm>
            <a:off x="7771845" y="2898560"/>
            <a:ext cx="1309346" cy="29393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DE57BC8-BDB6-4100-A7FF-D8E4D64A349A}"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486,000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4">
        <xdr:nvSpPr>
          <xdr:cNvPr id="213" name="Text Box 81">
            <a:extLst>
              <a:ext uri="{FF2B5EF4-FFF2-40B4-BE49-F238E27FC236}">
                <a16:creationId xmlns:a16="http://schemas.microsoft.com/office/drawing/2014/main" id="{00000000-0008-0000-0000-0000D5000000}"/>
              </a:ext>
            </a:extLst>
          </xdr:cNvPr>
          <xdr:cNvSpPr txBox="1">
            <a:spLocks noChangeArrowheads="1" noTextEdit="1"/>
          </xdr:cNvSpPr>
        </xdr:nvSpPr>
        <xdr:spPr bwMode="auto">
          <a:xfrm>
            <a:off x="7321678" y="3598932"/>
            <a:ext cx="1278522" cy="27628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9BEC4E4D-BF07-49EA-B92E-0A13755594ED}"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268,358</a:t>
            </a:fld>
            <a:endPar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9">
        <xdr:nvSpPr>
          <xdr:cNvPr id="215" name="Text Box 81">
            <a:extLst>
              <a:ext uri="{FF2B5EF4-FFF2-40B4-BE49-F238E27FC236}">
                <a16:creationId xmlns:a16="http://schemas.microsoft.com/office/drawing/2014/main" id="{00000000-0008-0000-0000-0000D7000000}"/>
              </a:ext>
            </a:extLst>
          </xdr:cNvPr>
          <xdr:cNvSpPr txBox="1">
            <a:spLocks noChangeArrowheads="1" noTextEdit="1"/>
          </xdr:cNvSpPr>
        </xdr:nvSpPr>
        <xdr:spPr bwMode="auto">
          <a:xfrm>
            <a:off x="3746383" y="5431432"/>
            <a:ext cx="1683042" cy="32867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F0F61990-6DEF-45EC-93A0-064C8CAF088C}"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15,073</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2">
        <xdr:nvSpPr>
          <xdr:cNvPr id="220" name="Text Box 81">
            <a:extLst>
              <a:ext uri="{FF2B5EF4-FFF2-40B4-BE49-F238E27FC236}">
                <a16:creationId xmlns:a16="http://schemas.microsoft.com/office/drawing/2014/main" id="{00000000-0008-0000-0000-0000DC000000}"/>
              </a:ext>
            </a:extLst>
          </xdr:cNvPr>
          <xdr:cNvSpPr txBox="1">
            <a:spLocks noChangeArrowheads="1" noTextEdit="1"/>
          </xdr:cNvSpPr>
        </xdr:nvSpPr>
        <xdr:spPr bwMode="auto">
          <a:xfrm>
            <a:off x="7922288" y="3860570"/>
            <a:ext cx="1118124" cy="23241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41F40096-2998-4E4B-B71E-6376C6225AF7}"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5">
        <xdr:nvSpPr>
          <xdr:cNvPr id="221" name="Text Box 81">
            <a:extLst>
              <a:ext uri="{FF2B5EF4-FFF2-40B4-BE49-F238E27FC236}">
                <a16:creationId xmlns:a16="http://schemas.microsoft.com/office/drawing/2014/main" id="{00000000-0008-0000-0000-0000DD000000}"/>
              </a:ext>
            </a:extLst>
          </xdr:cNvPr>
          <xdr:cNvSpPr txBox="1">
            <a:spLocks noChangeArrowheads="1" noTextEdit="1"/>
          </xdr:cNvSpPr>
        </xdr:nvSpPr>
        <xdr:spPr bwMode="auto">
          <a:xfrm>
            <a:off x="5593001" y="2201863"/>
            <a:ext cx="1282364" cy="34234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D9D04974-21EC-4C00-B9D8-42AD4862912B}"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425,557</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1">
        <xdr:nvSpPr>
          <xdr:cNvPr id="222" name="Text Box 81">
            <a:extLst>
              <a:ext uri="{FF2B5EF4-FFF2-40B4-BE49-F238E27FC236}">
                <a16:creationId xmlns:a16="http://schemas.microsoft.com/office/drawing/2014/main" id="{00000000-0008-0000-0000-0000DE000000}"/>
              </a:ext>
            </a:extLst>
          </xdr:cNvPr>
          <xdr:cNvSpPr txBox="1">
            <a:spLocks noChangeArrowheads="1" noTextEdit="1"/>
          </xdr:cNvSpPr>
        </xdr:nvSpPr>
        <xdr:spPr bwMode="auto">
          <a:xfrm>
            <a:off x="7602226" y="1637015"/>
            <a:ext cx="1195278" cy="14418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158028A-A759-4E7A-AC49-B8CE0E166A71}"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140,463</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8">
        <xdr:nvSpPr>
          <xdr:cNvPr id="223" name="Text Box 81">
            <a:extLst>
              <a:ext uri="{FF2B5EF4-FFF2-40B4-BE49-F238E27FC236}">
                <a16:creationId xmlns:a16="http://schemas.microsoft.com/office/drawing/2014/main" id="{00000000-0008-0000-0000-0000DF000000}"/>
              </a:ext>
            </a:extLst>
          </xdr:cNvPr>
          <xdr:cNvSpPr txBox="1">
            <a:spLocks noChangeArrowheads="1" noTextEdit="1"/>
          </xdr:cNvSpPr>
        </xdr:nvSpPr>
        <xdr:spPr bwMode="auto">
          <a:xfrm>
            <a:off x="6342419" y="2519223"/>
            <a:ext cx="1701690" cy="28255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CFF7570-F150-4BEA-88F1-00511DB958A3}"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443,599</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5">
        <xdr:nvSpPr>
          <xdr:cNvPr id="224" name="Text Box 81">
            <a:extLst>
              <a:ext uri="{FF2B5EF4-FFF2-40B4-BE49-F238E27FC236}">
                <a16:creationId xmlns:a16="http://schemas.microsoft.com/office/drawing/2014/main" id="{00000000-0008-0000-0000-0000E0000000}"/>
              </a:ext>
            </a:extLst>
          </xdr:cNvPr>
          <xdr:cNvSpPr txBox="1">
            <a:spLocks noChangeArrowheads="1" noTextEdit="1"/>
          </xdr:cNvSpPr>
        </xdr:nvSpPr>
        <xdr:spPr bwMode="auto">
          <a:xfrm>
            <a:off x="9038914" y="1573117"/>
            <a:ext cx="1174656" cy="19917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7EC7085-B2D5-47C4-987A-8A8EBA9E6BBA}"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155,568</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6">
        <xdr:nvSpPr>
          <xdr:cNvPr id="226" name="Text Box 81">
            <a:extLst>
              <a:ext uri="{FF2B5EF4-FFF2-40B4-BE49-F238E27FC236}">
                <a16:creationId xmlns:a16="http://schemas.microsoft.com/office/drawing/2014/main" id="{00000000-0008-0000-0000-0000E2000000}"/>
              </a:ext>
            </a:extLst>
          </xdr:cNvPr>
          <xdr:cNvSpPr txBox="1">
            <a:spLocks noChangeArrowheads="1" noTextEdit="1"/>
          </xdr:cNvSpPr>
        </xdr:nvSpPr>
        <xdr:spPr bwMode="auto">
          <a:xfrm>
            <a:off x="2488372" y="2464211"/>
            <a:ext cx="1315880" cy="32541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0A56ED4-498E-4963-AE43-CE4FD0DE6BB0}"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9,444</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37">
        <xdr:nvSpPr>
          <xdr:cNvPr id="182" name="Text Box 81">
            <a:extLst>
              <a:ext uri="{FF2B5EF4-FFF2-40B4-BE49-F238E27FC236}">
                <a16:creationId xmlns:a16="http://schemas.microsoft.com/office/drawing/2014/main" id="{00000000-0008-0000-0000-0000B6000000}"/>
              </a:ext>
            </a:extLst>
          </xdr:cNvPr>
          <xdr:cNvSpPr txBox="1">
            <a:spLocks noChangeArrowheads="1" noTextEdit="1"/>
          </xdr:cNvSpPr>
        </xdr:nvSpPr>
        <xdr:spPr bwMode="auto">
          <a:xfrm>
            <a:off x="659282" y="6226013"/>
            <a:ext cx="1754600" cy="60397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45725BC-3C67-46FF-BC6D-D6DF8F0BA9CA}"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36">
        <xdr:nvSpPr>
          <xdr:cNvPr id="177" name="Text Box 81">
            <a:extLst>
              <a:ext uri="{FF2B5EF4-FFF2-40B4-BE49-F238E27FC236}">
                <a16:creationId xmlns:a16="http://schemas.microsoft.com/office/drawing/2014/main" id="{00000000-0008-0000-0000-0000B1000000}"/>
              </a:ext>
            </a:extLst>
          </xdr:cNvPr>
          <xdr:cNvSpPr txBox="1">
            <a:spLocks noChangeArrowheads="1" noTextEdit="1"/>
          </xdr:cNvSpPr>
        </xdr:nvSpPr>
        <xdr:spPr bwMode="auto">
          <a:xfrm>
            <a:off x="6529770" y="5243692"/>
            <a:ext cx="993538" cy="31601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2323081-F1C0-4132-B21D-7DE8C01E435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1,265</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1">
        <xdr:nvSpPr>
          <xdr:cNvPr id="178" name="Text Box 81">
            <a:extLst>
              <a:ext uri="{FF2B5EF4-FFF2-40B4-BE49-F238E27FC236}">
                <a16:creationId xmlns:a16="http://schemas.microsoft.com/office/drawing/2014/main" id="{00000000-0008-0000-0000-0000B2000000}"/>
              </a:ext>
            </a:extLst>
          </xdr:cNvPr>
          <xdr:cNvSpPr txBox="1">
            <a:spLocks noChangeArrowheads="1" noTextEdit="1"/>
          </xdr:cNvSpPr>
        </xdr:nvSpPr>
        <xdr:spPr bwMode="auto">
          <a:xfrm>
            <a:off x="2760342" y="3544567"/>
            <a:ext cx="1236776" cy="31588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CEF7744-DF42-41CB-B5B8-740AB1C3BC02}"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266,853</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0">
        <xdr:nvSpPr>
          <xdr:cNvPr id="179" name="Text Box 81">
            <a:extLst>
              <a:ext uri="{FF2B5EF4-FFF2-40B4-BE49-F238E27FC236}">
                <a16:creationId xmlns:a16="http://schemas.microsoft.com/office/drawing/2014/main" id="{00000000-0008-0000-0000-0000B3000000}"/>
              </a:ext>
            </a:extLst>
          </xdr:cNvPr>
          <xdr:cNvSpPr txBox="1">
            <a:spLocks noChangeArrowheads="1" noTextEdit="1"/>
          </xdr:cNvSpPr>
        </xdr:nvSpPr>
        <xdr:spPr bwMode="auto">
          <a:xfrm>
            <a:off x="59253" y="3685111"/>
            <a:ext cx="1510504" cy="35928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D8F3E71-C1AF-4D4E-AAFA-36C63BB95177}"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18,000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39">
        <xdr:nvSpPr>
          <xdr:cNvPr id="180" name="Text Box 81">
            <a:extLst>
              <a:ext uri="{FF2B5EF4-FFF2-40B4-BE49-F238E27FC236}">
                <a16:creationId xmlns:a16="http://schemas.microsoft.com/office/drawing/2014/main" id="{00000000-0008-0000-0000-0000B4000000}"/>
              </a:ext>
            </a:extLst>
          </xdr:cNvPr>
          <xdr:cNvSpPr txBox="1">
            <a:spLocks noChangeArrowheads="1" noTextEdit="1"/>
          </xdr:cNvSpPr>
        </xdr:nvSpPr>
        <xdr:spPr bwMode="auto">
          <a:xfrm>
            <a:off x="5211008" y="4649670"/>
            <a:ext cx="1368290" cy="22135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70FCB6B-C8FA-4C39-9008-E3C1AC77FBA5}"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6">
        <xdr:nvSpPr>
          <xdr:cNvPr id="184" name="Text Box 81">
            <a:extLst>
              <a:ext uri="{FF2B5EF4-FFF2-40B4-BE49-F238E27FC236}">
                <a16:creationId xmlns:a16="http://schemas.microsoft.com/office/drawing/2014/main" id="{00000000-0008-0000-0000-0000B8000000}"/>
              </a:ext>
            </a:extLst>
          </xdr:cNvPr>
          <xdr:cNvSpPr txBox="1">
            <a:spLocks noChangeArrowheads="1" noTextEdit="1"/>
          </xdr:cNvSpPr>
        </xdr:nvSpPr>
        <xdr:spPr bwMode="auto">
          <a:xfrm>
            <a:off x="7158949" y="5112550"/>
            <a:ext cx="1220216" cy="32125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06AC993-52A2-46F9-88E6-007A94ACF17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3,994</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4">
        <xdr:nvSpPr>
          <xdr:cNvPr id="189" name="Text Box 81">
            <a:extLst>
              <a:ext uri="{FF2B5EF4-FFF2-40B4-BE49-F238E27FC236}">
                <a16:creationId xmlns:a16="http://schemas.microsoft.com/office/drawing/2014/main" id="{00000000-0008-0000-0000-0000BD000000}"/>
              </a:ext>
            </a:extLst>
          </xdr:cNvPr>
          <xdr:cNvSpPr txBox="1">
            <a:spLocks noChangeArrowheads="1" noTextEdit="1"/>
          </xdr:cNvSpPr>
        </xdr:nvSpPr>
        <xdr:spPr bwMode="auto">
          <a:xfrm>
            <a:off x="5256778" y="5768397"/>
            <a:ext cx="1429772" cy="37401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8A952FF-9FB0-4E27-9C27-117055AFC72B}"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3">
        <xdr:nvSpPr>
          <xdr:cNvPr id="190" name="Text Box 81">
            <a:extLst>
              <a:ext uri="{FF2B5EF4-FFF2-40B4-BE49-F238E27FC236}">
                <a16:creationId xmlns:a16="http://schemas.microsoft.com/office/drawing/2014/main" id="{00000000-0008-0000-0000-0000BE000000}"/>
              </a:ext>
            </a:extLst>
          </xdr:cNvPr>
          <xdr:cNvSpPr txBox="1">
            <a:spLocks noChangeArrowheads="1" noTextEdit="1"/>
          </xdr:cNvSpPr>
        </xdr:nvSpPr>
        <xdr:spPr bwMode="auto">
          <a:xfrm>
            <a:off x="6710949" y="3952852"/>
            <a:ext cx="1190362" cy="27003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523E1A6-9FD4-4ECC-B084-39D712ACA56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2">
        <xdr:nvSpPr>
          <xdr:cNvPr id="191" name="Text Box 81">
            <a:extLst>
              <a:ext uri="{FF2B5EF4-FFF2-40B4-BE49-F238E27FC236}">
                <a16:creationId xmlns:a16="http://schemas.microsoft.com/office/drawing/2014/main" id="{00000000-0008-0000-0000-0000BF000000}"/>
              </a:ext>
            </a:extLst>
          </xdr:cNvPr>
          <xdr:cNvSpPr txBox="1">
            <a:spLocks noChangeArrowheads="1" noTextEdit="1"/>
          </xdr:cNvSpPr>
        </xdr:nvSpPr>
        <xdr:spPr bwMode="auto">
          <a:xfrm>
            <a:off x="4087989" y="3798406"/>
            <a:ext cx="1414826" cy="28705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E5F6447-9DCD-4359-B52C-5A160F011605}"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114,000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1">
        <xdr:nvSpPr>
          <xdr:cNvPr id="192" name="Text Box 81">
            <a:extLst>
              <a:ext uri="{FF2B5EF4-FFF2-40B4-BE49-F238E27FC236}">
                <a16:creationId xmlns:a16="http://schemas.microsoft.com/office/drawing/2014/main" id="{00000000-0008-0000-0000-0000C0000000}"/>
              </a:ext>
            </a:extLst>
          </xdr:cNvPr>
          <xdr:cNvSpPr txBox="1">
            <a:spLocks noChangeArrowheads="1" noTextEdit="1"/>
          </xdr:cNvSpPr>
        </xdr:nvSpPr>
        <xdr:spPr bwMode="auto">
          <a:xfrm>
            <a:off x="4963811" y="2946769"/>
            <a:ext cx="1374344" cy="27487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D7494855-BF42-456E-B925-F1482F5B478B}"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185,000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0">
        <xdr:nvSpPr>
          <xdr:cNvPr id="193" name="Text Box 81">
            <a:extLst>
              <a:ext uri="{FF2B5EF4-FFF2-40B4-BE49-F238E27FC236}">
                <a16:creationId xmlns:a16="http://schemas.microsoft.com/office/drawing/2014/main" id="{00000000-0008-0000-0000-0000C1000000}"/>
              </a:ext>
            </a:extLst>
          </xdr:cNvPr>
          <xdr:cNvSpPr txBox="1">
            <a:spLocks noChangeArrowheads="1" noTextEdit="1"/>
          </xdr:cNvSpPr>
        </xdr:nvSpPr>
        <xdr:spPr bwMode="auto">
          <a:xfrm>
            <a:off x="6441088" y="3494204"/>
            <a:ext cx="1119878" cy="27911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33D7DD8-2EB8-4627-B62A-C9B58062848B}"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220,015</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9">
        <xdr:nvSpPr>
          <xdr:cNvPr id="194" name="Text Box 81">
            <a:extLst>
              <a:ext uri="{FF2B5EF4-FFF2-40B4-BE49-F238E27FC236}">
                <a16:creationId xmlns:a16="http://schemas.microsoft.com/office/drawing/2014/main" id="{00000000-0008-0000-0000-0000C2000000}"/>
              </a:ext>
            </a:extLst>
          </xdr:cNvPr>
          <xdr:cNvSpPr txBox="1">
            <a:spLocks noChangeArrowheads="1" noTextEdit="1"/>
          </xdr:cNvSpPr>
        </xdr:nvSpPr>
        <xdr:spPr bwMode="auto">
          <a:xfrm>
            <a:off x="5962746" y="3264679"/>
            <a:ext cx="877666" cy="34049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744677E7-4992-43A0-BF54-A0C2BE40474A}"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428,143</a:t>
            </a:fld>
            <a:endPar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8">
        <xdr:nvSpPr>
          <xdr:cNvPr id="195" name="Text Box 81">
            <a:extLst>
              <a:ext uri="{FF2B5EF4-FFF2-40B4-BE49-F238E27FC236}">
                <a16:creationId xmlns:a16="http://schemas.microsoft.com/office/drawing/2014/main" id="{00000000-0008-0000-0000-0000C3000000}"/>
              </a:ext>
            </a:extLst>
          </xdr:cNvPr>
          <xdr:cNvSpPr txBox="1">
            <a:spLocks noChangeArrowheads="1" noTextEdit="1"/>
          </xdr:cNvSpPr>
        </xdr:nvSpPr>
        <xdr:spPr bwMode="auto">
          <a:xfrm>
            <a:off x="1435774" y="2203976"/>
            <a:ext cx="1248010" cy="34023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597B7A1-8812-479A-8D16-7635208EA72F}"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128,127</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4">
        <xdr:nvSpPr>
          <xdr:cNvPr id="197" name="Text Box 81">
            <a:extLst>
              <a:ext uri="{FF2B5EF4-FFF2-40B4-BE49-F238E27FC236}">
                <a16:creationId xmlns:a16="http://schemas.microsoft.com/office/drawing/2014/main" id="{00000000-0008-0000-0000-0000C5000000}"/>
              </a:ext>
            </a:extLst>
          </xdr:cNvPr>
          <xdr:cNvSpPr txBox="1">
            <a:spLocks noChangeArrowheads="1" noTextEdit="1"/>
          </xdr:cNvSpPr>
        </xdr:nvSpPr>
        <xdr:spPr bwMode="auto">
          <a:xfrm>
            <a:off x="721752" y="3029638"/>
            <a:ext cx="1397248" cy="35213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8DEF5AB-650E-421D-AC2F-A9560C7E1A91}"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1,926</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2">
        <xdr:nvSpPr>
          <xdr:cNvPr id="198" name="Text Box 81">
            <a:extLst>
              <a:ext uri="{FF2B5EF4-FFF2-40B4-BE49-F238E27FC236}">
                <a16:creationId xmlns:a16="http://schemas.microsoft.com/office/drawing/2014/main" id="{00000000-0008-0000-0000-0000C6000000}"/>
              </a:ext>
            </a:extLst>
          </xdr:cNvPr>
          <xdr:cNvSpPr txBox="1">
            <a:spLocks noChangeArrowheads="1" noTextEdit="1"/>
          </xdr:cNvSpPr>
        </xdr:nvSpPr>
        <xdr:spPr bwMode="auto">
          <a:xfrm>
            <a:off x="2399415" y="1565385"/>
            <a:ext cx="1201402" cy="31086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8AFEB2C-02CE-47C4-B877-7D810CE5320A}"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27,125</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1">
        <xdr:nvSpPr>
          <xdr:cNvPr id="199" name="Text Box 81">
            <a:extLst>
              <a:ext uri="{FF2B5EF4-FFF2-40B4-BE49-F238E27FC236}">
                <a16:creationId xmlns:a16="http://schemas.microsoft.com/office/drawing/2014/main" id="{00000000-0008-0000-0000-0000C7000000}"/>
              </a:ext>
            </a:extLst>
          </xdr:cNvPr>
          <xdr:cNvSpPr txBox="1">
            <a:spLocks noChangeArrowheads="1" noTextEdit="1"/>
          </xdr:cNvSpPr>
        </xdr:nvSpPr>
        <xdr:spPr bwMode="auto">
          <a:xfrm>
            <a:off x="5232634" y="3788764"/>
            <a:ext cx="1127394" cy="27628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D6C34DA-CA9C-4772-BCAF-224CAF14C84D}"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127,096</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0">
        <xdr:nvSpPr>
          <xdr:cNvPr id="200" name="Text Box 81">
            <a:extLst>
              <a:ext uri="{FF2B5EF4-FFF2-40B4-BE49-F238E27FC236}">
                <a16:creationId xmlns:a16="http://schemas.microsoft.com/office/drawing/2014/main" id="{00000000-0008-0000-0000-0000C8000000}"/>
              </a:ext>
            </a:extLst>
          </xdr:cNvPr>
          <xdr:cNvSpPr txBox="1">
            <a:spLocks noChangeArrowheads="1" noTextEdit="1"/>
          </xdr:cNvSpPr>
        </xdr:nvSpPr>
        <xdr:spPr bwMode="auto">
          <a:xfrm>
            <a:off x="5928905" y="5000260"/>
            <a:ext cx="1068762" cy="28881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786DF46-5BB3-4CC6-9E69-9CEA68D715EF}"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3">
        <xdr:nvSpPr>
          <xdr:cNvPr id="202" name="Text Box 81">
            <a:extLst>
              <a:ext uri="{FF2B5EF4-FFF2-40B4-BE49-F238E27FC236}">
                <a16:creationId xmlns:a16="http://schemas.microsoft.com/office/drawing/2014/main" id="{00000000-0008-0000-0000-0000CA000000}"/>
              </a:ext>
            </a:extLst>
          </xdr:cNvPr>
          <xdr:cNvSpPr txBox="1">
            <a:spLocks noChangeArrowheads="1" noTextEdit="1"/>
          </xdr:cNvSpPr>
        </xdr:nvSpPr>
        <xdr:spPr bwMode="auto">
          <a:xfrm>
            <a:off x="330716" y="1887786"/>
            <a:ext cx="1404490" cy="39764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C23F84D-EDF8-46F5-BD33-BA29F5332C04}"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7,560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2">
        <xdr:nvSpPr>
          <xdr:cNvPr id="203" name="Text Box 81">
            <a:extLst>
              <a:ext uri="{FF2B5EF4-FFF2-40B4-BE49-F238E27FC236}">
                <a16:creationId xmlns:a16="http://schemas.microsoft.com/office/drawing/2014/main" id="{00000000-0008-0000-0000-0000CB000000}"/>
              </a:ext>
            </a:extLst>
          </xdr:cNvPr>
          <xdr:cNvSpPr txBox="1">
            <a:spLocks noChangeArrowheads="1" noTextEdit="1"/>
          </xdr:cNvSpPr>
        </xdr:nvSpPr>
        <xdr:spPr bwMode="auto">
          <a:xfrm>
            <a:off x="4251578" y="4563460"/>
            <a:ext cx="1401990" cy="20556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44A3A99-43CB-406F-9CE9-EBF25EA4361B}"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7">
        <xdr:nvSpPr>
          <xdr:cNvPr id="209" name="Text Box 81">
            <a:extLst>
              <a:ext uri="{FF2B5EF4-FFF2-40B4-BE49-F238E27FC236}">
                <a16:creationId xmlns:a16="http://schemas.microsoft.com/office/drawing/2014/main" id="{00000000-0008-0000-0000-0000D1000000}"/>
              </a:ext>
            </a:extLst>
          </xdr:cNvPr>
          <xdr:cNvSpPr txBox="1">
            <a:spLocks noChangeArrowheads="1" noTextEdit="1"/>
          </xdr:cNvSpPr>
        </xdr:nvSpPr>
        <xdr:spPr bwMode="auto">
          <a:xfrm>
            <a:off x="3650251" y="2289817"/>
            <a:ext cx="1568968" cy="28792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393E801-DA72-4EB6-AA48-61CBE1FCCAC2}"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61,761</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3">
        <xdr:nvSpPr>
          <xdr:cNvPr id="210" name="Text Box 81">
            <a:extLst>
              <a:ext uri="{FF2B5EF4-FFF2-40B4-BE49-F238E27FC236}">
                <a16:creationId xmlns:a16="http://schemas.microsoft.com/office/drawing/2014/main" id="{00000000-0008-0000-0000-0000D2000000}"/>
              </a:ext>
            </a:extLst>
          </xdr:cNvPr>
          <xdr:cNvSpPr txBox="1">
            <a:spLocks noChangeArrowheads="1" noTextEdit="1"/>
          </xdr:cNvSpPr>
        </xdr:nvSpPr>
        <xdr:spPr bwMode="auto">
          <a:xfrm>
            <a:off x="3932284" y="3011476"/>
            <a:ext cx="1225524" cy="28501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25873FD-FBCD-4F87-927C-F23275A75135}"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102,887</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3">
        <xdr:nvSpPr>
          <xdr:cNvPr id="212" name="Text Box 81">
            <a:extLst>
              <a:ext uri="{FF2B5EF4-FFF2-40B4-BE49-F238E27FC236}">
                <a16:creationId xmlns:a16="http://schemas.microsoft.com/office/drawing/2014/main" id="{00000000-0008-0000-0000-0000D4000000}"/>
              </a:ext>
            </a:extLst>
          </xdr:cNvPr>
          <xdr:cNvSpPr txBox="1">
            <a:spLocks noChangeArrowheads="1" noTextEdit="1"/>
          </xdr:cNvSpPr>
        </xdr:nvSpPr>
        <xdr:spPr bwMode="auto">
          <a:xfrm>
            <a:off x="503437" y="1146550"/>
            <a:ext cx="1560794" cy="24630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0C882467-446A-4DE8-9300-3B49A28EEA25}"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64,395</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8">
        <xdr:nvSpPr>
          <xdr:cNvPr id="214" name="Text Box 81">
            <a:extLst>
              <a:ext uri="{FF2B5EF4-FFF2-40B4-BE49-F238E27FC236}">
                <a16:creationId xmlns:a16="http://schemas.microsoft.com/office/drawing/2014/main" id="{00000000-0008-0000-0000-0000D6000000}"/>
              </a:ext>
            </a:extLst>
          </xdr:cNvPr>
          <xdr:cNvSpPr txBox="1">
            <a:spLocks noChangeArrowheads="1" noTextEdit="1"/>
          </xdr:cNvSpPr>
        </xdr:nvSpPr>
        <xdr:spPr bwMode="auto">
          <a:xfrm>
            <a:off x="6567107" y="4381886"/>
            <a:ext cx="1030084" cy="27866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70831AF-CB48-4E6E-9139-6D9521197449}"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7">
        <xdr:nvSpPr>
          <xdr:cNvPr id="216" name="Text Box 81">
            <a:extLst>
              <a:ext uri="{FF2B5EF4-FFF2-40B4-BE49-F238E27FC236}">
                <a16:creationId xmlns:a16="http://schemas.microsoft.com/office/drawing/2014/main" id="{00000000-0008-0000-0000-0000D8000000}"/>
              </a:ext>
            </a:extLst>
          </xdr:cNvPr>
          <xdr:cNvSpPr txBox="1">
            <a:spLocks noChangeArrowheads="1" noTextEdit="1"/>
          </xdr:cNvSpPr>
        </xdr:nvSpPr>
        <xdr:spPr bwMode="auto">
          <a:xfrm>
            <a:off x="2565495" y="4643198"/>
            <a:ext cx="1274172" cy="34737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F4948BE6-9BD6-4F18-B5A3-7170286FA575}"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0">
        <xdr:nvSpPr>
          <xdr:cNvPr id="217" name="Text Box 81">
            <a:extLst>
              <a:ext uri="{FF2B5EF4-FFF2-40B4-BE49-F238E27FC236}">
                <a16:creationId xmlns:a16="http://schemas.microsoft.com/office/drawing/2014/main" id="{00000000-0008-0000-0000-0000D9000000}"/>
              </a:ext>
            </a:extLst>
          </xdr:cNvPr>
          <xdr:cNvSpPr txBox="1">
            <a:spLocks noChangeArrowheads="1" noTextEdit="1"/>
          </xdr:cNvSpPr>
        </xdr:nvSpPr>
        <xdr:spPr bwMode="auto">
          <a:xfrm>
            <a:off x="1597100" y="3227298"/>
            <a:ext cx="1420384" cy="34181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ACAE092-DAAC-4777-9B4C-B198A73DE16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211,493</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6">
        <xdr:nvSpPr>
          <xdr:cNvPr id="219" name="Text Box 81">
            <a:extLst>
              <a:ext uri="{FF2B5EF4-FFF2-40B4-BE49-F238E27FC236}">
                <a16:creationId xmlns:a16="http://schemas.microsoft.com/office/drawing/2014/main" id="{00000000-0008-0000-0000-0000DB000000}"/>
              </a:ext>
            </a:extLst>
          </xdr:cNvPr>
          <xdr:cNvSpPr txBox="1">
            <a:spLocks noChangeArrowheads="1" noTextEdit="1"/>
          </xdr:cNvSpPr>
        </xdr:nvSpPr>
        <xdr:spPr bwMode="auto">
          <a:xfrm>
            <a:off x="7524605" y="4730602"/>
            <a:ext cx="1414862" cy="25389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041926B-21D5-4864-B929-4BB8BA0B9E06}"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9">
        <xdr:nvSpPr>
          <xdr:cNvPr id="227" name="Text Box 81">
            <a:extLst>
              <a:ext uri="{FF2B5EF4-FFF2-40B4-BE49-F238E27FC236}">
                <a16:creationId xmlns:a16="http://schemas.microsoft.com/office/drawing/2014/main" id="{00000000-0008-0000-0000-0000E3000000}"/>
              </a:ext>
            </a:extLst>
          </xdr:cNvPr>
          <xdr:cNvSpPr txBox="1">
            <a:spLocks noChangeArrowheads="1" noTextEdit="1"/>
          </xdr:cNvSpPr>
        </xdr:nvSpPr>
        <xdr:spPr bwMode="auto">
          <a:xfrm>
            <a:off x="4893589" y="1775309"/>
            <a:ext cx="1088150" cy="37859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E3CC872-53DF-4787-8C25-1BC6995A4812}"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210,045</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9">
        <xdr:nvSpPr>
          <xdr:cNvPr id="61" name="Text Box 81">
            <a:extLst>
              <a:ext uri="{FF2B5EF4-FFF2-40B4-BE49-F238E27FC236}">
                <a16:creationId xmlns:a16="http://schemas.microsoft.com/office/drawing/2014/main" id="{00000000-0008-0000-0000-00003D000000}"/>
              </a:ext>
            </a:extLst>
          </xdr:cNvPr>
          <xdr:cNvSpPr txBox="1">
            <a:spLocks noChangeArrowheads="1" noTextEdit="1"/>
          </xdr:cNvSpPr>
        </xdr:nvSpPr>
        <xdr:spPr bwMode="auto">
          <a:xfrm>
            <a:off x="7632479" y="4279502"/>
            <a:ext cx="1833442" cy="23674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43978E9-6706-4BCA-93A9-5F5C89BAA090}"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3">
        <xdr:nvSpPr>
          <xdr:cNvPr id="187" name="Text Box 81">
            <a:extLst>
              <a:ext uri="{FF2B5EF4-FFF2-40B4-BE49-F238E27FC236}">
                <a16:creationId xmlns:a16="http://schemas.microsoft.com/office/drawing/2014/main" id="{00000000-0008-0000-0000-0000BB000000}"/>
              </a:ext>
            </a:extLst>
          </xdr:cNvPr>
          <xdr:cNvSpPr txBox="1">
            <a:spLocks noChangeArrowheads="1" noTextEdit="1"/>
          </xdr:cNvSpPr>
        </xdr:nvSpPr>
        <xdr:spPr bwMode="auto">
          <a:xfrm>
            <a:off x="9699251" y="3572240"/>
            <a:ext cx="1361999" cy="22693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5ADDFD7-BF2E-4431-9E60-FA7CD8A8C0BB}"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6,150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6">
        <xdr:nvSpPr>
          <xdr:cNvPr id="201" name="Text Box 81">
            <a:extLst>
              <a:ext uri="{FF2B5EF4-FFF2-40B4-BE49-F238E27FC236}">
                <a16:creationId xmlns:a16="http://schemas.microsoft.com/office/drawing/2014/main" id="{00000000-0008-0000-0000-0000C9000000}"/>
              </a:ext>
            </a:extLst>
          </xdr:cNvPr>
          <xdr:cNvSpPr txBox="1">
            <a:spLocks noChangeArrowheads="1" noTextEdit="1"/>
          </xdr:cNvSpPr>
        </xdr:nvSpPr>
        <xdr:spPr bwMode="auto">
          <a:xfrm>
            <a:off x="9620259" y="3914379"/>
            <a:ext cx="1251524" cy="23311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DAC649E7-D598-4FF1-A468-30B4FEE18013}"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37,309</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grpSp>
    <xdr:clientData/>
  </xdr:twoCellAnchor>
  <xdr:twoCellAnchor>
    <xdr:from>
      <xdr:col>3</xdr:col>
      <xdr:colOff>311110</xdr:colOff>
      <xdr:row>23</xdr:row>
      <xdr:rowOff>165608</xdr:rowOff>
    </xdr:from>
    <xdr:to>
      <xdr:col>5</xdr:col>
      <xdr:colOff>115042</xdr:colOff>
      <xdr:row>25</xdr:row>
      <xdr:rowOff>127560</xdr:rowOff>
    </xdr:to>
    <xdr:sp macro="" textlink="$AD$138">
      <xdr:nvSpPr>
        <xdr:cNvPr id="120" name="Text Box 81">
          <a:extLst>
            <a:ext uri="{FF2B5EF4-FFF2-40B4-BE49-F238E27FC236}">
              <a16:creationId xmlns:a16="http://schemas.microsoft.com/office/drawing/2014/main" id="{00000000-0008-0000-0000-000078000000}"/>
            </a:ext>
          </a:extLst>
        </xdr:cNvPr>
        <xdr:cNvSpPr txBox="1">
          <a:spLocks noChangeArrowheads="1" noTextEdit="1"/>
        </xdr:cNvSpPr>
      </xdr:nvSpPr>
      <xdr:spPr bwMode="auto">
        <a:xfrm>
          <a:off x="1625560" y="4632833"/>
          <a:ext cx="1023132" cy="34295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5618C04-8AAC-41BA-BCAD-3B43B66AEEAA}"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$81</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1083</xdr:colOff>
      <xdr:row>34</xdr:row>
      <xdr:rowOff>479935</xdr:rowOff>
    </xdr:from>
    <xdr:to>
      <xdr:col>8</xdr:col>
      <xdr:colOff>4068</xdr:colOff>
      <xdr:row>36</xdr:row>
      <xdr:rowOff>160809</xdr:rowOff>
    </xdr:to>
    <xdr:sp macro="" textlink="$AD$147">
      <xdr:nvSpPr>
        <xdr:cNvPr id="121" name="Text Box 81">
          <a:extLst>
            <a:ext uri="{FF2B5EF4-FFF2-40B4-BE49-F238E27FC236}">
              <a16:creationId xmlns:a16="http://schemas.microsoft.com/office/drawing/2014/main" id="{00000000-0008-0000-0000-000079000000}"/>
            </a:ext>
          </a:extLst>
        </xdr:cNvPr>
        <xdr:cNvSpPr txBox="1">
          <a:spLocks noChangeArrowheads="1" noTextEdit="1"/>
        </xdr:cNvSpPr>
      </xdr:nvSpPr>
      <xdr:spPr bwMode="auto">
        <a:xfrm>
          <a:off x="2534733" y="7042660"/>
          <a:ext cx="1898460" cy="35714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9A96FCF9-F194-4983-9555-DDA92DC39756}"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519687</xdr:colOff>
      <xdr:row>32</xdr:row>
      <xdr:rowOff>133725</xdr:rowOff>
    </xdr:from>
    <xdr:to>
      <xdr:col>15</xdr:col>
      <xdr:colOff>148319</xdr:colOff>
      <xdr:row>34</xdr:row>
      <xdr:rowOff>19745</xdr:rowOff>
    </xdr:to>
    <xdr:sp macro="" textlink="$AD$145">
      <xdr:nvSpPr>
        <xdr:cNvPr id="122" name="Text Box 81">
          <a:extLst>
            <a:ext uri="{FF2B5EF4-FFF2-40B4-BE49-F238E27FC236}">
              <a16:creationId xmlns:a16="http://schemas.microsoft.com/office/drawing/2014/main" id="{00000000-0008-0000-0000-00007A000000}"/>
            </a:ext>
          </a:extLst>
        </xdr:cNvPr>
        <xdr:cNvSpPr txBox="1">
          <a:spLocks noChangeArrowheads="1" noTextEdit="1"/>
        </xdr:cNvSpPr>
      </xdr:nvSpPr>
      <xdr:spPr bwMode="auto">
        <a:xfrm>
          <a:off x="7520562" y="6315450"/>
          <a:ext cx="1324082" cy="26702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B4694B9-ED98-48D2-A7CB-A08690B442E1}" type="TxLink">
            <a:rPr lang="en-US" sz="800" b="0" i="0" u="none" strike="noStrike">
              <a:solidFill>
                <a:srgbClr val="008000"/>
              </a:solidFill>
              <a:effectLst/>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effectLst/>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75775</xdr:colOff>
      <xdr:row>22</xdr:row>
      <xdr:rowOff>134539</xdr:rowOff>
    </xdr:from>
    <xdr:to>
      <xdr:col>18</xdr:col>
      <xdr:colOff>84406</xdr:colOff>
      <xdr:row>23</xdr:row>
      <xdr:rowOff>183837</xdr:rowOff>
    </xdr:to>
    <xdr:sp macro="" textlink="$AD$144">
      <xdr:nvSpPr>
        <xdr:cNvPr id="123" name="Text Box 81">
          <a:extLst>
            <a:ext uri="{FF2B5EF4-FFF2-40B4-BE49-F238E27FC236}">
              <a16:creationId xmlns:a16="http://schemas.microsoft.com/office/drawing/2014/main" id="{00000000-0008-0000-0000-00007B000000}"/>
            </a:ext>
          </a:extLst>
        </xdr:cNvPr>
        <xdr:cNvSpPr txBox="1">
          <a:spLocks noChangeArrowheads="1" noTextEdit="1"/>
        </xdr:cNvSpPr>
      </xdr:nvSpPr>
      <xdr:spPr bwMode="auto">
        <a:xfrm>
          <a:off x="9391225" y="4411264"/>
          <a:ext cx="1227831" cy="23979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BDF53F52-0CCE-44A3-99D9-2A9389442F3B}"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394992</xdr:colOff>
      <xdr:row>19</xdr:row>
      <xdr:rowOff>4137</xdr:rowOff>
    </xdr:from>
    <xdr:to>
      <xdr:col>18</xdr:col>
      <xdr:colOff>210911</xdr:colOff>
      <xdr:row>20</xdr:row>
      <xdr:rowOff>54696</xdr:rowOff>
    </xdr:to>
    <xdr:sp macro="" textlink="$AD$143">
      <xdr:nvSpPr>
        <xdr:cNvPr id="124" name="Text Box 81">
          <a:extLst>
            <a:ext uri="{FF2B5EF4-FFF2-40B4-BE49-F238E27FC236}">
              <a16:creationId xmlns:a16="http://schemas.microsoft.com/office/drawing/2014/main" id="{00000000-0008-0000-0000-00007C000000}"/>
            </a:ext>
          </a:extLst>
        </xdr:cNvPr>
        <xdr:cNvSpPr txBox="1">
          <a:spLocks noChangeArrowheads="1" noTextEdit="1"/>
        </xdr:cNvSpPr>
      </xdr:nvSpPr>
      <xdr:spPr bwMode="auto">
        <a:xfrm>
          <a:off x="9710442" y="3709362"/>
          <a:ext cx="1035119" cy="24105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8B99A247-E5F8-4C11-9EAF-0B0CACCD4797}"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$63</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84124</xdr:colOff>
      <xdr:row>15</xdr:row>
      <xdr:rowOff>58205</xdr:rowOff>
    </xdr:from>
    <xdr:to>
      <xdr:col>19</xdr:col>
      <xdr:colOff>109144</xdr:colOff>
      <xdr:row>16</xdr:row>
      <xdr:rowOff>110882</xdr:rowOff>
    </xdr:to>
    <xdr:sp macro="" textlink="$AD$142">
      <xdr:nvSpPr>
        <xdr:cNvPr id="125" name="Text Box 81">
          <a:extLst>
            <a:ext uri="{FF2B5EF4-FFF2-40B4-BE49-F238E27FC236}">
              <a16:creationId xmlns:a16="http://schemas.microsoft.com/office/drawing/2014/main" id="{00000000-0008-0000-0000-00007D000000}"/>
            </a:ext>
          </a:extLst>
        </xdr:cNvPr>
        <xdr:cNvSpPr txBox="1">
          <a:spLocks noChangeArrowheads="1" noTextEdit="1"/>
        </xdr:cNvSpPr>
      </xdr:nvSpPr>
      <xdr:spPr bwMode="auto">
        <a:xfrm>
          <a:off x="10009174" y="3001430"/>
          <a:ext cx="1244220" cy="24317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10467EBD-DB6A-478E-83E7-6AECBD67C1E0}"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$61</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193402</xdr:colOff>
      <xdr:row>9</xdr:row>
      <xdr:rowOff>150299</xdr:rowOff>
    </xdr:from>
    <xdr:to>
      <xdr:col>19</xdr:col>
      <xdr:colOff>329294</xdr:colOff>
      <xdr:row>11</xdr:row>
      <xdr:rowOff>5402</xdr:rowOff>
    </xdr:to>
    <xdr:sp macro="" textlink="$AD$165">
      <xdr:nvSpPr>
        <xdr:cNvPr id="126" name="Text Box 81">
          <a:extLst>
            <a:ext uri="{FF2B5EF4-FFF2-40B4-BE49-F238E27FC236}">
              <a16:creationId xmlns:a16="http://schemas.microsoft.com/office/drawing/2014/main" id="{00000000-0008-0000-0000-00007E000000}"/>
            </a:ext>
          </a:extLst>
        </xdr:cNvPr>
        <xdr:cNvSpPr txBox="1">
          <a:spLocks noChangeArrowheads="1" noTextEdit="1"/>
        </xdr:cNvSpPr>
      </xdr:nvSpPr>
      <xdr:spPr bwMode="auto">
        <a:xfrm>
          <a:off x="10118452" y="1950524"/>
          <a:ext cx="1355092" cy="23610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5DE752CE-CF30-47E1-8684-DAF535E0FBB0}"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$56</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316733</xdr:colOff>
      <xdr:row>20</xdr:row>
      <xdr:rowOff>167280</xdr:rowOff>
    </xdr:from>
    <xdr:to>
      <xdr:col>18</xdr:col>
      <xdr:colOff>24492</xdr:colOff>
      <xdr:row>22</xdr:row>
      <xdr:rowOff>19395</xdr:rowOff>
    </xdr:to>
    <xdr:sp macro="" textlink="$AD$156">
      <xdr:nvSpPr>
        <xdr:cNvPr id="127" name="Text Box 81">
          <a:extLst>
            <a:ext uri="{FF2B5EF4-FFF2-40B4-BE49-F238E27FC236}">
              <a16:creationId xmlns:a16="http://schemas.microsoft.com/office/drawing/2014/main" id="{00000000-0008-0000-0000-00007F000000}"/>
            </a:ext>
          </a:extLst>
        </xdr:cNvPr>
        <xdr:cNvSpPr txBox="1">
          <a:spLocks noChangeArrowheads="1" noTextEdit="1"/>
        </xdr:cNvSpPr>
      </xdr:nvSpPr>
      <xdr:spPr bwMode="auto">
        <a:xfrm>
          <a:off x="9632183" y="4063005"/>
          <a:ext cx="926959" cy="23311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F9924491-F8A6-4F7C-A8ED-F58A932120AB}"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$66</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543930</xdr:colOff>
      <xdr:row>17</xdr:row>
      <xdr:rowOff>53287</xdr:rowOff>
    </xdr:from>
    <xdr:to>
      <xdr:col>14</xdr:col>
      <xdr:colOff>178316</xdr:colOff>
      <xdr:row>18</xdr:row>
      <xdr:rowOff>172586</xdr:rowOff>
    </xdr:to>
    <xdr:sp macro="" textlink="$AD$171">
      <xdr:nvSpPr>
        <xdr:cNvPr id="128" name="Text Box 81">
          <a:extLst>
            <a:ext uri="{FF2B5EF4-FFF2-40B4-BE49-F238E27FC236}">
              <a16:creationId xmlns:a16="http://schemas.microsoft.com/office/drawing/2014/main" id="{00000000-0008-0000-0000-000080000000}"/>
            </a:ext>
          </a:extLst>
        </xdr:cNvPr>
        <xdr:cNvSpPr txBox="1">
          <a:spLocks noChangeArrowheads="1" noTextEdit="1"/>
        </xdr:cNvSpPr>
      </xdr:nvSpPr>
      <xdr:spPr bwMode="auto">
        <a:xfrm>
          <a:off x="6935205" y="3377512"/>
          <a:ext cx="1329836" cy="30979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E9CD377F-2581-4BD0-91EE-3755350FA6A8}"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$77</a:t>
          </a:fld>
          <a:endPar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93706</xdr:colOff>
      <xdr:row>8</xdr:row>
      <xdr:rowOff>157475</xdr:rowOff>
    </xdr:from>
    <xdr:to>
      <xdr:col>8</xdr:col>
      <xdr:colOff>611907</xdr:colOff>
      <xdr:row>10</xdr:row>
      <xdr:rowOff>21187</xdr:rowOff>
    </xdr:to>
    <xdr:sp macro="" textlink="$AD$170">
      <xdr:nvSpPr>
        <xdr:cNvPr id="129" name="Text Box 81">
          <a:extLst>
            <a:ext uri="{FF2B5EF4-FFF2-40B4-BE49-F238E27FC236}">
              <a16:creationId xmlns:a16="http://schemas.microsoft.com/office/drawing/2014/main" id="{00000000-0008-0000-0000-000081000000}"/>
            </a:ext>
          </a:extLst>
        </xdr:cNvPr>
        <xdr:cNvSpPr txBox="1">
          <a:spLocks noChangeArrowheads="1" noTextEdit="1"/>
        </xdr:cNvSpPr>
      </xdr:nvSpPr>
      <xdr:spPr bwMode="auto">
        <a:xfrm>
          <a:off x="3865606" y="1767200"/>
          <a:ext cx="1175426" cy="24471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2B8990C9-C7EB-4691-A667-B780969D70F1}"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$91</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14</xdr:col>
      <xdr:colOff>182384</xdr:colOff>
      <xdr:row>12</xdr:row>
      <xdr:rowOff>122681</xdr:rowOff>
    </xdr:from>
    <xdr:to>
      <xdr:col>15</xdr:col>
      <xdr:colOff>608968</xdr:colOff>
      <xdr:row>14</xdr:row>
      <xdr:rowOff>15051</xdr:rowOff>
    </xdr:to>
    <xdr:sp macro="" textlink="$AD$168">
      <xdr:nvSpPr>
        <xdr:cNvPr id="130" name="Text Box 81">
          <a:extLst>
            <a:ext uri="{FF2B5EF4-FFF2-40B4-BE49-F238E27FC236}">
              <a16:creationId xmlns:a16="http://schemas.microsoft.com/office/drawing/2014/main" id="{00000000-0008-0000-0000-000082000000}"/>
            </a:ext>
          </a:extLst>
        </xdr:cNvPr>
        <xdr:cNvSpPr txBox="1">
          <a:spLocks noChangeArrowheads="1" noTextEdit="1"/>
        </xdr:cNvSpPr>
      </xdr:nvSpPr>
      <xdr:spPr bwMode="auto">
        <a:xfrm>
          <a:off x="8269109" y="2494406"/>
          <a:ext cx="1036184" cy="27337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747F280-712F-45E9-8E54-6D3DAAFC32CC}"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$66</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481871</xdr:colOff>
      <xdr:row>17</xdr:row>
      <xdr:rowOff>32657</xdr:rowOff>
    </xdr:from>
    <xdr:to>
      <xdr:col>18</xdr:col>
      <xdr:colOff>474890</xdr:colOff>
      <xdr:row>18</xdr:row>
      <xdr:rowOff>93137</xdr:rowOff>
    </xdr:to>
    <xdr:sp macro="" textlink="$AD$166">
      <xdr:nvSpPr>
        <xdr:cNvPr id="131" name="Text Box 81">
          <a:extLst>
            <a:ext uri="{FF2B5EF4-FFF2-40B4-BE49-F238E27FC236}">
              <a16:creationId xmlns:a16="http://schemas.microsoft.com/office/drawing/2014/main" id="{00000000-0008-0000-0000-000083000000}"/>
            </a:ext>
          </a:extLst>
        </xdr:cNvPr>
        <xdr:cNvSpPr txBox="1">
          <a:spLocks noChangeArrowheads="1" noTextEdit="1"/>
        </xdr:cNvSpPr>
      </xdr:nvSpPr>
      <xdr:spPr bwMode="auto">
        <a:xfrm>
          <a:off x="9797321" y="3356882"/>
          <a:ext cx="1212219" cy="25098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5DF8A9C5-151C-4FD3-BFB6-174E10CDDACD}"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13</xdr:col>
      <xdr:colOff>313337</xdr:colOff>
      <xdr:row>15</xdr:row>
      <xdr:rowOff>105079</xdr:rowOff>
    </xdr:from>
    <xdr:to>
      <xdr:col>15</xdr:col>
      <xdr:colOff>300935</xdr:colOff>
      <xdr:row>17</xdr:row>
      <xdr:rowOff>18006</xdr:rowOff>
    </xdr:to>
    <xdr:sp macro="" textlink="$AD$174">
      <xdr:nvSpPr>
        <xdr:cNvPr id="132" name="Text Box 81">
          <a:extLst>
            <a:ext uri="{FF2B5EF4-FFF2-40B4-BE49-F238E27FC236}">
              <a16:creationId xmlns:a16="http://schemas.microsoft.com/office/drawing/2014/main" id="{00000000-0008-0000-0000-000084000000}"/>
            </a:ext>
          </a:extLst>
        </xdr:cNvPr>
        <xdr:cNvSpPr txBox="1">
          <a:spLocks noChangeArrowheads="1" noTextEdit="1"/>
        </xdr:cNvSpPr>
      </xdr:nvSpPr>
      <xdr:spPr bwMode="auto">
        <a:xfrm>
          <a:off x="7866662" y="3048304"/>
          <a:ext cx="1130598" cy="29392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03E8A64-7D72-41F8-88DC-4F3AC7C87CF0}"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$69</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417521</xdr:colOff>
      <xdr:row>19</xdr:row>
      <xdr:rowOff>43440</xdr:rowOff>
    </xdr:from>
    <xdr:to>
      <xdr:col>14</xdr:col>
      <xdr:colOff>408593</xdr:colOff>
      <xdr:row>20</xdr:row>
      <xdr:rowOff>129216</xdr:rowOff>
    </xdr:to>
    <xdr:sp macro="" textlink="$AD$184">
      <xdr:nvSpPr>
        <xdr:cNvPr id="133" name="Text Box 81">
          <a:extLst>
            <a:ext uri="{FF2B5EF4-FFF2-40B4-BE49-F238E27FC236}">
              <a16:creationId xmlns:a16="http://schemas.microsoft.com/office/drawing/2014/main" id="{00000000-0008-0000-0000-000085000000}"/>
            </a:ext>
          </a:extLst>
        </xdr:cNvPr>
        <xdr:cNvSpPr txBox="1">
          <a:spLocks noChangeArrowheads="1" noTextEdit="1"/>
        </xdr:cNvSpPr>
      </xdr:nvSpPr>
      <xdr:spPr bwMode="auto">
        <a:xfrm>
          <a:off x="7418396" y="3748665"/>
          <a:ext cx="1076922" cy="27627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5CDD785E-ACA9-40A5-9DEC-D2EC3E2B9DEC}"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$87</a:t>
          </a:fld>
          <a:endPar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94807</xdr:colOff>
      <xdr:row>28</xdr:row>
      <xdr:rowOff>161413</xdr:rowOff>
    </xdr:from>
    <xdr:to>
      <xdr:col>9</xdr:col>
      <xdr:colOff>205062</xdr:colOff>
      <xdr:row>30</xdr:row>
      <xdr:rowOff>109078</xdr:rowOff>
    </xdr:to>
    <xdr:sp macro="" textlink="$AD$179">
      <xdr:nvSpPr>
        <xdr:cNvPr id="134" name="Text Box 81">
          <a:extLst>
            <a:ext uri="{FF2B5EF4-FFF2-40B4-BE49-F238E27FC236}">
              <a16:creationId xmlns:a16="http://schemas.microsoft.com/office/drawing/2014/main" id="{00000000-0008-0000-0000-000086000000}"/>
            </a:ext>
          </a:extLst>
        </xdr:cNvPr>
        <xdr:cNvSpPr txBox="1">
          <a:spLocks noChangeArrowheads="1" noTextEdit="1"/>
        </xdr:cNvSpPr>
      </xdr:nvSpPr>
      <xdr:spPr bwMode="auto">
        <a:xfrm>
          <a:off x="3866707" y="5581138"/>
          <a:ext cx="1453280" cy="32866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05B952E-0BB8-4E98-BDC5-AD47FDCFFDB8}"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$86</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265711</xdr:colOff>
      <xdr:row>13</xdr:row>
      <xdr:rowOff>96868</xdr:rowOff>
    </xdr:from>
    <xdr:to>
      <xdr:col>19</xdr:col>
      <xdr:colOff>552629</xdr:colOff>
      <xdr:row>14</xdr:row>
      <xdr:rowOff>173383</xdr:rowOff>
    </xdr:to>
    <xdr:sp macro="" textlink="$AD$175">
      <xdr:nvSpPr>
        <xdr:cNvPr id="135" name="Text Box 81">
          <a:extLst>
            <a:ext uri="{FF2B5EF4-FFF2-40B4-BE49-F238E27FC236}">
              <a16:creationId xmlns:a16="http://schemas.microsoft.com/office/drawing/2014/main" id="{00000000-0008-0000-0000-000087000000}"/>
            </a:ext>
          </a:extLst>
        </xdr:cNvPr>
        <xdr:cNvSpPr txBox="1">
          <a:spLocks noChangeArrowheads="1" noTextEdit="1"/>
        </xdr:cNvSpPr>
      </xdr:nvSpPr>
      <xdr:spPr bwMode="auto">
        <a:xfrm>
          <a:off x="10190761" y="2659093"/>
          <a:ext cx="1506118" cy="26701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AB23C4CF-B7CA-46EE-9510-EACB80E95C9F}"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$56</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13</xdr:col>
      <xdr:colOff>452878</xdr:colOff>
      <xdr:row>20</xdr:row>
      <xdr:rowOff>114576</xdr:rowOff>
    </xdr:from>
    <xdr:to>
      <xdr:col>15</xdr:col>
      <xdr:colOff>275360</xdr:colOff>
      <xdr:row>21</xdr:row>
      <xdr:rowOff>160587</xdr:rowOff>
    </xdr:to>
    <xdr:sp macro="" textlink="$AD$182">
      <xdr:nvSpPr>
        <xdr:cNvPr id="136" name="Text Box 81">
          <a:extLst>
            <a:ext uri="{FF2B5EF4-FFF2-40B4-BE49-F238E27FC236}">
              <a16:creationId xmlns:a16="http://schemas.microsoft.com/office/drawing/2014/main" id="{00000000-0008-0000-0000-000088000000}"/>
            </a:ext>
          </a:extLst>
        </xdr:cNvPr>
        <xdr:cNvSpPr txBox="1">
          <a:spLocks noChangeArrowheads="1" noTextEdit="1"/>
        </xdr:cNvSpPr>
      </xdr:nvSpPr>
      <xdr:spPr bwMode="auto">
        <a:xfrm>
          <a:off x="8006203" y="4010301"/>
          <a:ext cx="965482" cy="23651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454E3C15-FAF5-42F3-9B02-CE26BD431480}"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571051</xdr:colOff>
      <xdr:row>11</xdr:row>
      <xdr:rowOff>170392</xdr:rowOff>
    </xdr:from>
    <xdr:to>
      <xdr:col>11</xdr:col>
      <xdr:colOff>402001</xdr:colOff>
      <xdr:row>13</xdr:row>
      <xdr:rowOff>131732</xdr:rowOff>
    </xdr:to>
    <xdr:sp macro="" textlink="$AD$185">
      <xdr:nvSpPr>
        <xdr:cNvPr id="137" name="Text Box 81">
          <a:extLst>
            <a:ext uri="{FF2B5EF4-FFF2-40B4-BE49-F238E27FC236}">
              <a16:creationId xmlns:a16="http://schemas.microsoft.com/office/drawing/2014/main" id="{00000000-0008-0000-0000-000089000000}"/>
            </a:ext>
          </a:extLst>
        </xdr:cNvPr>
        <xdr:cNvSpPr txBox="1">
          <a:spLocks noChangeArrowheads="1" noTextEdit="1"/>
        </xdr:cNvSpPr>
      </xdr:nvSpPr>
      <xdr:spPr bwMode="auto">
        <a:xfrm>
          <a:off x="5685976" y="2351617"/>
          <a:ext cx="1107300" cy="34234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0E09769-0D96-4484-B021-3B541DAF0CC1}"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$77</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13</xdr:col>
      <xdr:colOff>135931</xdr:colOff>
      <xdr:row>8</xdr:row>
      <xdr:rowOff>177053</xdr:rowOff>
    </xdr:from>
    <xdr:to>
      <xdr:col>15</xdr:col>
      <xdr:colOff>25035</xdr:colOff>
      <xdr:row>9</xdr:row>
      <xdr:rowOff>130731</xdr:rowOff>
    </xdr:to>
    <xdr:sp macro="" textlink="$AD$181">
      <xdr:nvSpPr>
        <xdr:cNvPr id="138" name="Text Box 81">
          <a:extLst>
            <a:ext uri="{FF2B5EF4-FFF2-40B4-BE49-F238E27FC236}">
              <a16:creationId xmlns:a16="http://schemas.microsoft.com/office/drawing/2014/main" id="{00000000-0008-0000-0000-00008A000000}"/>
            </a:ext>
          </a:extLst>
        </xdr:cNvPr>
        <xdr:cNvSpPr txBox="1">
          <a:spLocks noChangeArrowheads="1" noTextEdit="1"/>
        </xdr:cNvSpPr>
      </xdr:nvSpPr>
      <xdr:spPr bwMode="auto">
        <a:xfrm>
          <a:off x="7689256" y="1786778"/>
          <a:ext cx="1032104" cy="14417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172724C-AC69-4AC0-A64F-6786CFA4934F}"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$78</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72742</xdr:colOff>
      <xdr:row>13</xdr:row>
      <xdr:rowOff>106748</xdr:rowOff>
    </xdr:from>
    <xdr:to>
      <xdr:col>13</xdr:col>
      <xdr:colOff>380072</xdr:colOff>
      <xdr:row>15</xdr:row>
      <xdr:rowOff>8295</xdr:rowOff>
    </xdr:to>
    <xdr:sp macro="" textlink="$AD$158">
      <xdr:nvSpPr>
        <xdr:cNvPr id="139" name="Text Box 81">
          <a:extLst>
            <a:ext uri="{FF2B5EF4-FFF2-40B4-BE49-F238E27FC236}">
              <a16:creationId xmlns:a16="http://schemas.microsoft.com/office/drawing/2014/main" id="{00000000-0008-0000-0000-00008B000000}"/>
            </a:ext>
          </a:extLst>
        </xdr:cNvPr>
        <xdr:cNvSpPr txBox="1">
          <a:spLocks noChangeArrowheads="1" noTextEdit="1"/>
        </xdr:cNvSpPr>
      </xdr:nvSpPr>
      <xdr:spPr bwMode="auto">
        <a:xfrm>
          <a:off x="6464017" y="2668973"/>
          <a:ext cx="1469380" cy="28254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A92617CE-964C-4340-9B7C-1BAA5DB824FA}"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$68</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15</xdr:col>
      <xdr:colOff>418687</xdr:colOff>
      <xdr:row>8</xdr:row>
      <xdr:rowOff>113156</xdr:rowOff>
    </xdr:from>
    <xdr:to>
      <xdr:col>17</xdr:col>
      <xdr:colOff>204258</xdr:colOff>
      <xdr:row>9</xdr:row>
      <xdr:rowOff>121832</xdr:rowOff>
    </xdr:to>
    <xdr:sp macro="" textlink="AD155">
      <xdr:nvSpPr>
        <xdr:cNvPr id="140" name="Text Box 81">
          <a:extLst>
            <a:ext uri="{FF2B5EF4-FFF2-40B4-BE49-F238E27FC236}">
              <a16:creationId xmlns:a16="http://schemas.microsoft.com/office/drawing/2014/main" id="{00000000-0008-0000-0000-00008C000000}"/>
            </a:ext>
          </a:extLst>
        </xdr:cNvPr>
        <xdr:cNvSpPr txBox="1">
          <a:spLocks noChangeArrowheads="1" noTextEdit="1"/>
        </xdr:cNvSpPr>
      </xdr:nvSpPr>
      <xdr:spPr bwMode="auto">
        <a:xfrm>
          <a:off x="9115012" y="1722881"/>
          <a:ext cx="1014296" cy="19917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2ED3FE78-40E4-4E18-9EC0-786A6FFAAF6B}"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$63</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325341</xdr:colOff>
      <xdr:row>11</xdr:row>
      <xdr:rowOff>173914</xdr:rowOff>
    </xdr:from>
    <xdr:to>
      <xdr:col>19</xdr:col>
      <xdr:colOff>160565</xdr:colOff>
      <xdr:row>12</xdr:row>
      <xdr:rowOff>179873</xdr:rowOff>
    </xdr:to>
    <xdr:sp macro="" textlink="$AD$157">
      <xdr:nvSpPr>
        <xdr:cNvPr id="141" name="Text Box 81">
          <a:extLst>
            <a:ext uri="{FF2B5EF4-FFF2-40B4-BE49-F238E27FC236}">
              <a16:creationId xmlns:a16="http://schemas.microsoft.com/office/drawing/2014/main" id="{00000000-0008-0000-0000-00008D000000}"/>
            </a:ext>
          </a:extLst>
        </xdr:cNvPr>
        <xdr:cNvSpPr txBox="1">
          <a:spLocks noChangeArrowheads="1" noTextEdit="1"/>
        </xdr:cNvSpPr>
      </xdr:nvSpPr>
      <xdr:spPr bwMode="auto">
        <a:xfrm>
          <a:off x="10250391" y="2355139"/>
          <a:ext cx="1054424" cy="19645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8962944-4A4E-488D-A5AF-DEE2A2AC763A}"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$50</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49984</xdr:colOff>
      <xdr:row>13</xdr:row>
      <xdr:rowOff>51737</xdr:rowOff>
    </xdr:from>
    <xdr:to>
      <xdr:col>6</xdr:col>
      <xdr:colOff>567101</xdr:colOff>
      <xdr:row>14</xdr:row>
      <xdr:rowOff>186643</xdr:rowOff>
    </xdr:to>
    <xdr:sp macro="" textlink="$AD$186">
      <xdr:nvSpPr>
        <xdr:cNvPr id="142" name="Text Box 81">
          <a:extLst>
            <a:ext uri="{FF2B5EF4-FFF2-40B4-BE49-F238E27FC236}">
              <a16:creationId xmlns:a16="http://schemas.microsoft.com/office/drawing/2014/main" id="{00000000-0008-0000-0000-00008E000000}"/>
            </a:ext>
          </a:extLst>
        </xdr:cNvPr>
        <xdr:cNvSpPr txBox="1">
          <a:spLocks noChangeArrowheads="1" noTextEdit="1"/>
        </xdr:cNvSpPr>
      </xdr:nvSpPr>
      <xdr:spPr bwMode="auto">
        <a:xfrm>
          <a:off x="2583634" y="2613962"/>
          <a:ext cx="1136242" cy="32540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484E6B2-4EDA-4091-9AAF-E0CF9D5801D8}"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$72</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xdr:col>
      <xdr:colOff>79641</xdr:colOff>
      <xdr:row>34</xdr:row>
      <xdr:rowOff>1360</xdr:rowOff>
    </xdr:from>
    <xdr:to>
      <xdr:col>4</xdr:col>
      <xdr:colOff>375509</xdr:colOff>
      <xdr:row>34</xdr:row>
      <xdr:rowOff>232666</xdr:rowOff>
    </xdr:to>
    <xdr:sp macro="" textlink="$AD$137">
      <xdr:nvSpPr>
        <xdr:cNvPr id="143" name="Text Box 81">
          <a:extLst>
            <a:ext uri="{FF2B5EF4-FFF2-40B4-BE49-F238E27FC236}">
              <a16:creationId xmlns:a16="http://schemas.microsoft.com/office/drawing/2014/main" id="{00000000-0008-0000-0000-00008F000000}"/>
            </a:ext>
          </a:extLst>
        </xdr:cNvPr>
        <xdr:cNvSpPr txBox="1">
          <a:spLocks noChangeArrowheads="1" noTextEdit="1"/>
        </xdr:cNvSpPr>
      </xdr:nvSpPr>
      <xdr:spPr bwMode="auto">
        <a:xfrm>
          <a:off x="784491" y="6564085"/>
          <a:ext cx="1515068" cy="23130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D628100C-571B-441A-B7B6-C41DA3935FE5}"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211754</xdr:colOff>
      <xdr:row>27</xdr:row>
      <xdr:rowOff>168274</xdr:rowOff>
    </xdr:from>
    <xdr:to>
      <xdr:col>12</xdr:col>
      <xdr:colOff>460060</xdr:colOff>
      <xdr:row>29</xdr:row>
      <xdr:rowOff>99190</xdr:rowOff>
    </xdr:to>
    <xdr:sp macro="" textlink="$AD$136">
      <xdr:nvSpPr>
        <xdr:cNvPr id="144" name="Text Box 81">
          <a:extLst>
            <a:ext uri="{FF2B5EF4-FFF2-40B4-BE49-F238E27FC236}">
              <a16:creationId xmlns:a16="http://schemas.microsoft.com/office/drawing/2014/main" id="{00000000-0008-0000-0000-000090000000}"/>
            </a:ext>
          </a:extLst>
        </xdr:cNvPr>
        <xdr:cNvSpPr txBox="1">
          <a:spLocks noChangeArrowheads="1" noTextEdit="1"/>
        </xdr:cNvSpPr>
      </xdr:nvSpPr>
      <xdr:spPr bwMode="auto">
        <a:xfrm>
          <a:off x="6603029" y="5397499"/>
          <a:ext cx="857906" cy="31191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F005560-666E-4D07-82CA-4CF43F4AA7E9}"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$134</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316554</xdr:colOff>
      <xdr:row>18</xdr:row>
      <xdr:rowOff>179576</xdr:rowOff>
    </xdr:from>
    <xdr:to>
      <xdr:col>7</xdr:col>
      <xdr:colOff>146242</xdr:colOff>
      <xdr:row>20</xdr:row>
      <xdr:rowOff>114458</xdr:rowOff>
    </xdr:to>
    <xdr:sp macro="" textlink="$AD$141">
      <xdr:nvSpPr>
        <xdr:cNvPr id="145" name="Text Box 81">
          <a:extLst>
            <a:ext uri="{FF2B5EF4-FFF2-40B4-BE49-F238E27FC236}">
              <a16:creationId xmlns:a16="http://schemas.microsoft.com/office/drawing/2014/main" id="{00000000-0008-0000-0000-000091000000}"/>
            </a:ext>
          </a:extLst>
        </xdr:cNvPr>
        <xdr:cNvSpPr txBox="1">
          <a:spLocks noChangeArrowheads="1" noTextEdit="1"/>
        </xdr:cNvSpPr>
      </xdr:nvSpPr>
      <xdr:spPr bwMode="auto">
        <a:xfrm>
          <a:off x="2850204" y="3694301"/>
          <a:ext cx="1067938" cy="31588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22264B5-C262-4401-AAD1-6845C60EB41C}"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$117</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72551</xdr:colOff>
      <xdr:row>19</xdr:row>
      <xdr:rowOff>129617</xdr:rowOff>
    </xdr:from>
    <xdr:to>
      <xdr:col>3</xdr:col>
      <xdr:colOff>157645</xdr:colOff>
      <xdr:row>21</xdr:row>
      <xdr:rowOff>107893</xdr:rowOff>
    </xdr:to>
    <xdr:sp macro="" textlink="$AD$140">
      <xdr:nvSpPr>
        <xdr:cNvPr id="146" name="Text Box 81">
          <a:extLst>
            <a:ext uri="{FF2B5EF4-FFF2-40B4-BE49-F238E27FC236}">
              <a16:creationId xmlns:a16="http://schemas.microsoft.com/office/drawing/2014/main" id="{00000000-0008-0000-0000-000092000000}"/>
            </a:ext>
          </a:extLst>
        </xdr:cNvPr>
        <xdr:cNvSpPr txBox="1">
          <a:spLocks noChangeArrowheads="1" noTextEdit="1"/>
        </xdr:cNvSpPr>
      </xdr:nvSpPr>
      <xdr:spPr bwMode="auto">
        <a:xfrm>
          <a:off x="167801" y="3834842"/>
          <a:ext cx="1304294" cy="35927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794140C-39EE-481F-B9ED-14AB46751600}"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$125</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194924</xdr:colOff>
      <xdr:row>24</xdr:row>
      <xdr:rowOff>141662</xdr:rowOff>
    </xdr:from>
    <xdr:to>
      <xdr:col>11</xdr:col>
      <xdr:colOff>100068</xdr:colOff>
      <xdr:row>25</xdr:row>
      <xdr:rowOff>172513</xdr:rowOff>
    </xdr:to>
    <xdr:sp macro="" textlink="$AD$139">
      <xdr:nvSpPr>
        <xdr:cNvPr id="147" name="Text Box 81">
          <a:extLst>
            <a:ext uri="{FF2B5EF4-FFF2-40B4-BE49-F238E27FC236}">
              <a16:creationId xmlns:a16="http://schemas.microsoft.com/office/drawing/2014/main" id="{00000000-0008-0000-0000-000093000000}"/>
            </a:ext>
          </a:extLst>
        </xdr:cNvPr>
        <xdr:cNvSpPr txBox="1">
          <a:spLocks noChangeArrowheads="1" noTextEdit="1"/>
        </xdr:cNvSpPr>
      </xdr:nvSpPr>
      <xdr:spPr bwMode="auto">
        <a:xfrm>
          <a:off x="5309849" y="4799387"/>
          <a:ext cx="1181494" cy="22135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ADD170A2-A723-42D0-8717-FCA50DD72655}"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246807</xdr:colOff>
      <xdr:row>27</xdr:row>
      <xdr:rowOff>28940</xdr:rowOff>
    </xdr:from>
    <xdr:to>
      <xdr:col>14</xdr:col>
      <xdr:colOff>214593</xdr:colOff>
      <xdr:row>28</xdr:row>
      <xdr:rowOff>167886</xdr:rowOff>
    </xdr:to>
    <xdr:sp macro="" textlink="$AD$146">
      <xdr:nvSpPr>
        <xdr:cNvPr id="148" name="Text Box 81">
          <a:extLst>
            <a:ext uri="{FF2B5EF4-FFF2-40B4-BE49-F238E27FC236}">
              <a16:creationId xmlns:a16="http://schemas.microsoft.com/office/drawing/2014/main" id="{00000000-0008-0000-0000-000094000000}"/>
            </a:ext>
          </a:extLst>
        </xdr:cNvPr>
        <xdr:cNvSpPr txBox="1">
          <a:spLocks noChangeArrowheads="1" noTextEdit="1"/>
        </xdr:cNvSpPr>
      </xdr:nvSpPr>
      <xdr:spPr bwMode="auto">
        <a:xfrm>
          <a:off x="7247682" y="5258165"/>
          <a:ext cx="1053636" cy="32944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57182FF-E469-4D6D-B028-757C8683CCB3}"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$138</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431900</xdr:colOff>
      <xdr:row>30</xdr:row>
      <xdr:rowOff>117373</xdr:rowOff>
    </xdr:from>
    <xdr:to>
      <xdr:col>11</xdr:col>
      <xdr:colOff>16114</xdr:colOff>
      <xdr:row>32</xdr:row>
      <xdr:rowOff>110382</xdr:rowOff>
    </xdr:to>
    <xdr:sp macro="" textlink="$AD$154">
      <xdr:nvSpPr>
        <xdr:cNvPr id="149" name="Text Box 81">
          <a:extLst>
            <a:ext uri="{FF2B5EF4-FFF2-40B4-BE49-F238E27FC236}">
              <a16:creationId xmlns:a16="http://schemas.microsoft.com/office/drawing/2014/main" id="{00000000-0008-0000-0000-000095000000}"/>
            </a:ext>
          </a:extLst>
        </xdr:cNvPr>
        <xdr:cNvSpPr txBox="1">
          <a:spLocks noChangeArrowheads="1" noTextEdit="1"/>
        </xdr:cNvSpPr>
      </xdr:nvSpPr>
      <xdr:spPr bwMode="auto">
        <a:xfrm>
          <a:off x="5546825" y="5918098"/>
          <a:ext cx="860564" cy="37400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360454D-703E-4601-97CB-53987167A806}"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406369</xdr:colOff>
      <xdr:row>21</xdr:row>
      <xdr:rowOff>16355</xdr:rowOff>
    </xdr:from>
    <xdr:to>
      <xdr:col>13</xdr:col>
      <xdr:colOff>272177</xdr:colOff>
      <xdr:row>22</xdr:row>
      <xdr:rowOff>95887</xdr:rowOff>
    </xdr:to>
    <xdr:sp macro="" textlink="$AD$153">
      <xdr:nvSpPr>
        <xdr:cNvPr id="150" name="Text Box 81">
          <a:extLst>
            <a:ext uri="{FF2B5EF4-FFF2-40B4-BE49-F238E27FC236}">
              <a16:creationId xmlns:a16="http://schemas.microsoft.com/office/drawing/2014/main" id="{00000000-0008-0000-0000-000096000000}"/>
            </a:ext>
          </a:extLst>
        </xdr:cNvPr>
        <xdr:cNvSpPr txBox="1">
          <a:spLocks noChangeArrowheads="1" noTextEdit="1"/>
        </xdr:cNvSpPr>
      </xdr:nvSpPr>
      <xdr:spPr bwMode="auto">
        <a:xfrm>
          <a:off x="6797644" y="4102580"/>
          <a:ext cx="1027858" cy="27003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166F61D-E629-4D37-B14A-EA11498D0B36}"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418106</xdr:colOff>
      <xdr:row>20</xdr:row>
      <xdr:rowOff>52411</xdr:rowOff>
    </xdr:from>
    <xdr:to>
      <xdr:col>9</xdr:col>
      <xdr:colOff>296759</xdr:colOff>
      <xdr:row>21</xdr:row>
      <xdr:rowOff>148957</xdr:rowOff>
    </xdr:to>
    <xdr:sp macro="" textlink="$AD$152">
      <xdr:nvSpPr>
        <xdr:cNvPr id="151" name="Text Box 81">
          <a:extLst>
            <a:ext uri="{FF2B5EF4-FFF2-40B4-BE49-F238E27FC236}">
              <a16:creationId xmlns:a16="http://schemas.microsoft.com/office/drawing/2014/main" id="{00000000-0008-0000-0000-000097000000}"/>
            </a:ext>
          </a:extLst>
        </xdr:cNvPr>
        <xdr:cNvSpPr txBox="1">
          <a:spLocks noChangeArrowheads="1" noTextEdit="1"/>
        </xdr:cNvSpPr>
      </xdr:nvSpPr>
      <xdr:spPr bwMode="auto">
        <a:xfrm>
          <a:off x="4190006" y="3948136"/>
          <a:ext cx="1221678" cy="28704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4FCAEFAE-9405-494B-A9F2-E205B1B2A7F8}"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$49</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633939</xdr:colOff>
      <xdr:row>15</xdr:row>
      <xdr:rowOff>153287</xdr:rowOff>
    </xdr:from>
    <xdr:to>
      <xdr:col>10</xdr:col>
      <xdr:colOff>525263</xdr:colOff>
      <xdr:row>17</xdr:row>
      <xdr:rowOff>47162</xdr:rowOff>
    </xdr:to>
    <xdr:sp macro="" textlink="$AD$151">
      <xdr:nvSpPr>
        <xdr:cNvPr id="152" name="Text Box 81">
          <a:extLst>
            <a:ext uri="{FF2B5EF4-FFF2-40B4-BE49-F238E27FC236}">
              <a16:creationId xmlns:a16="http://schemas.microsoft.com/office/drawing/2014/main" id="{00000000-0008-0000-0000-000098000000}"/>
            </a:ext>
          </a:extLst>
        </xdr:cNvPr>
        <xdr:cNvSpPr txBox="1">
          <a:spLocks noChangeArrowheads="1" noTextEdit="1"/>
        </xdr:cNvSpPr>
      </xdr:nvSpPr>
      <xdr:spPr bwMode="auto">
        <a:xfrm>
          <a:off x="5063064" y="3096512"/>
          <a:ext cx="1186724" cy="27487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E7016E1-420A-4C72-BC6B-9037D0A2BE68}"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$77</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131697</xdr:colOff>
      <xdr:row>18</xdr:row>
      <xdr:rowOff>129214</xdr:rowOff>
    </xdr:from>
    <xdr:to>
      <xdr:col>12</xdr:col>
      <xdr:colOff>489093</xdr:colOff>
      <xdr:row>20</xdr:row>
      <xdr:rowOff>27322</xdr:rowOff>
    </xdr:to>
    <xdr:sp macro="" textlink="$AD$150">
      <xdr:nvSpPr>
        <xdr:cNvPr id="153" name="Text Box 81">
          <a:extLst>
            <a:ext uri="{FF2B5EF4-FFF2-40B4-BE49-F238E27FC236}">
              <a16:creationId xmlns:a16="http://schemas.microsoft.com/office/drawing/2014/main" id="{00000000-0008-0000-0000-000099000000}"/>
            </a:ext>
          </a:extLst>
        </xdr:cNvPr>
        <xdr:cNvSpPr txBox="1">
          <a:spLocks noChangeArrowheads="1" noTextEdit="1"/>
        </xdr:cNvSpPr>
      </xdr:nvSpPr>
      <xdr:spPr bwMode="auto">
        <a:xfrm>
          <a:off x="6522972" y="3643939"/>
          <a:ext cx="966996" cy="27910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03557F2-F55B-453B-B58A-C57E9E11CC86}"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$84</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303572</xdr:colOff>
      <xdr:row>17</xdr:row>
      <xdr:rowOff>90192</xdr:rowOff>
    </xdr:from>
    <xdr:to>
      <xdr:col>11</xdr:col>
      <xdr:colOff>394672</xdr:colOff>
      <xdr:row>19</xdr:row>
      <xdr:rowOff>49682</xdr:rowOff>
    </xdr:to>
    <xdr:sp macro="" textlink="$AD$149">
      <xdr:nvSpPr>
        <xdr:cNvPr id="154" name="Text Box 81">
          <a:extLst>
            <a:ext uri="{FF2B5EF4-FFF2-40B4-BE49-F238E27FC236}">
              <a16:creationId xmlns:a16="http://schemas.microsoft.com/office/drawing/2014/main" id="{00000000-0008-0000-0000-00009A000000}"/>
            </a:ext>
          </a:extLst>
        </xdr:cNvPr>
        <xdr:cNvSpPr txBox="1">
          <a:spLocks noChangeArrowheads="1" noTextEdit="1"/>
        </xdr:cNvSpPr>
      </xdr:nvSpPr>
      <xdr:spPr bwMode="auto">
        <a:xfrm>
          <a:off x="6028097" y="3414417"/>
          <a:ext cx="757850" cy="34049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AAC6B5C2-450F-402C-B918-1A91D7EF4801}"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$80</a:t>
          </a:fld>
          <a:endPar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211953</xdr:colOff>
      <xdr:row>11</xdr:row>
      <xdr:rowOff>172505</xdr:rowOff>
    </xdr:from>
    <xdr:to>
      <xdr:col>5</xdr:col>
      <xdr:colOff>70391</xdr:colOff>
      <xdr:row>13</xdr:row>
      <xdr:rowOff>131732</xdr:rowOff>
    </xdr:to>
    <xdr:sp macro="" textlink="$AD$148">
      <xdr:nvSpPr>
        <xdr:cNvPr id="155" name="Text Box 81">
          <a:extLst>
            <a:ext uri="{FF2B5EF4-FFF2-40B4-BE49-F238E27FC236}">
              <a16:creationId xmlns:a16="http://schemas.microsoft.com/office/drawing/2014/main" id="{00000000-0008-0000-0000-00009B000000}"/>
            </a:ext>
          </a:extLst>
        </xdr:cNvPr>
        <xdr:cNvSpPr txBox="1">
          <a:spLocks noChangeArrowheads="1" noTextEdit="1"/>
        </xdr:cNvSpPr>
      </xdr:nvSpPr>
      <xdr:spPr bwMode="auto">
        <a:xfrm>
          <a:off x="1526403" y="2353730"/>
          <a:ext cx="1077638" cy="34022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99721EC-44D0-4F2C-9706-0C0CA3B71071}"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$62</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xdr:col>
      <xdr:colOff>112653</xdr:colOff>
      <xdr:row>16</xdr:row>
      <xdr:rowOff>66138</xdr:rowOff>
    </xdr:from>
    <xdr:to>
      <xdr:col>4</xdr:col>
      <xdr:colOff>99953</xdr:colOff>
      <xdr:row>18</xdr:row>
      <xdr:rowOff>37269</xdr:rowOff>
    </xdr:to>
    <xdr:sp macro="" textlink="$AD$164">
      <xdr:nvSpPr>
        <xdr:cNvPr id="156" name="Text Box 81">
          <a:extLst>
            <a:ext uri="{FF2B5EF4-FFF2-40B4-BE49-F238E27FC236}">
              <a16:creationId xmlns:a16="http://schemas.microsoft.com/office/drawing/2014/main" id="{00000000-0008-0000-0000-00009C000000}"/>
            </a:ext>
          </a:extLst>
        </xdr:cNvPr>
        <xdr:cNvSpPr txBox="1">
          <a:spLocks noChangeArrowheads="1" noTextEdit="1"/>
        </xdr:cNvSpPr>
      </xdr:nvSpPr>
      <xdr:spPr bwMode="auto">
        <a:xfrm>
          <a:off x="817503" y="3199863"/>
          <a:ext cx="1206500" cy="35213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06EF2C3F-E726-42EA-ACB2-90F1652E4B52}"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$50</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xdr:col>
      <xdr:colOff>562813</xdr:colOff>
      <xdr:row>8</xdr:row>
      <xdr:rowOff>105424</xdr:rowOff>
    </xdr:from>
    <xdr:to>
      <xdr:col>6</xdr:col>
      <xdr:colOff>371480</xdr:colOff>
      <xdr:row>10</xdr:row>
      <xdr:rowOff>35280</xdr:rowOff>
    </xdr:to>
    <xdr:sp macro="" textlink="$AD$162">
      <xdr:nvSpPr>
        <xdr:cNvPr id="157" name="Text Box 81">
          <a:extLst>
            <a:ext uri="{FF2B5EF4-FFF2-40B4-BE49-F238E27FC236}">
              <a16:creationId xmlns:a16="http://schemas.microsoft.com/office/drawing/2014/main" id="{00000000-0008-0000-0000-00009D000000}"/>
            </a:ext>
          </a:extLst>
        </xdr:cNvPr>
        <xdr:cNvSpPr txBox="1">
          <a:spLocks noChangeArrowheads="1" noTextEdit="1"/>
        </xdr:cNvSpPr>
      </xdr:nvSpPr>
      <xdr:spPr bwMode="auto">
        <a:xfrm>
          <a:off x="2486863" y="1715149"/>
          <a:ext cx="1037392" cy="31085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93CE2B4E-3DC3-412B-A463-2F77BF5500AC}"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$78</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200105</xdr:colOff>
      <xdr:row>20</xdr:row>
      <xdr:rowOff>42770</xdr:rowOff>
    </xdr:from>
    <xdr:to>
      <xdr:col>10</xdr:col>
      <xdr:colOff>563993</xdr:colOff>
      <xdr:row>21</xdr:row>
      <xdr:rowOff>128548</xdr:rowOff>
    </xdr:to>
    <xdr:sp macro="" textlink="$AD$161">
      <xdr:nvSpPr>
        <xdr:cNvPr id="158" name="Text Box 81">
          <a:extLst>
            <a:ext uri="{FF2B5EF4-FFF2-40B4-BE49-F238E27FC236}">
              <a16:creationId xmlns:a16="http://schemas.microsoft.com/office/drawing/2014/main" id="{00000000-0008-0000-0000-00009E000000}"/>
            </a:ext>
          </a:extLst>
        </xdr:cNvPr>
        <xdr:cNvSpPr txBox="1">
          <a:spLocks noChangeArrowheads="1" noTextEdit="1"/>
        </xdr:cNvSpPr>
      </xdr:nvSpPr>
      <xdr:spPr bwMode="auto">
        <a:xfrm>
          <a:off x="5315030" y="3938495"/>
          <a:ext cx="973488" cy="27627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2BAD109-BD98-4427-843A-6D745EECBB1B}"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$72</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282775</xdr:colOff>
      <xdr:row>26</xdr:row>
      <xdr:rowOff>111247</xdr:rowOff>
    </xdr:from>
    <xdr:to>
      <xdr:col>11</xdr:col>
      <xdr:colOff>538883</xdr:colOff>
      <xdr:row>28</xdr:row>
      <xdr:rowOff>19062</xdr:rowOff>
    </xdr:to>
    <xdr:sp macro="" textlink="$AD$160">
      <xdr:nvSpPr>
        <xdr:cNvPr id="159" name="Text Box 81">
          <a:extLst>
            <a:ext uri="{FF2B5EF4-FFF2-40B4-BE49-F238E27FC236}">
              <a16:creationId xmlns:a16="http://schemas.microsoft.com/office/drawing/2014/main" id="{00000000-0008-0000-0000-00009F000000}"/>
            </a:ext>
          </a:extLst>
        </xdr:cNvPr>
        <xdr:cNvSpPr txBox="1">
          <a:spLocks noChangeArrowheads="1" noTextEdit="1"/>
        </xdr:cNvSpPr>
      </xdr:nvSpPr>
      <xdr:spPr bwMode="auto">
        <a:xfrm>
          <a:off x="6007300" y="5149972"/>
          <a:ext cx="922858" cy="28881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6984B03-677E-455E-BDFD-6271BBF6C62C}"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336777</xdr:colOff>
      <xdr:row>10</xdr:row>
      <xdr:rowOff>46820</xdr:rowOff>
    </xdr:from>
    <xdr:to>
      <xdr:col>3</xdr:col>
      <xdr:colOff>330331</xdr:colOff>
      <xdr:row>12</xdr:row>
      <xdr:rowOff>63459</xdr:rowOff>
    </xdr:to>
    <xdr:sp macro="" textlink="$AD$173">
      <xdr:nvSpPr>
        <xdr:cNvPr id="160" name="Text Box 81">
          <a:extLst>
            <a:ext uri="{FF2B5EF4-FFF2-40B4-BE49-F238E27FC236}">
              <a16:creationId xmlns:a16="http://schemas.microsoft.com/office/drawing/2014/main" id="{00000000-0008-0000-0000-0000A0000000}"/>
            </a:ext>
          </a:extLst>
        </xdr:cNvPr>
        <xdr:cNvSpPr txBox="1">
          <a:spLocks noChangeArrowheads="1" noTextEdit="1"/>
        </xdr:cNvSpPr>
      </xdr:nvSpPr>
      <xdr:spPr bwMode="auto">
        <a:xfrm>
          <a:off x="432027" y="2037545"/>
          <a:ext cx="1212754" cy="39763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84ACAE7-C852-4416-9180-3FA474E82F36}"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$97</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580818</xdr:colOff>
      <xdr:row>24</xdr:row>
      <xdr:rowOff>55454</xdr:rowOff>
    </xdr:from>
    <xdr:to>
      <xdr:col>9</xdr:col>
      <xdr:colOff>448389</xdr:colOff>
      <xdr:row>25</xdr:row>
      <xdr:rowOff>70513</xdr:rowOff>
    </xdr:to>
    <xdr:sp macro="" textlink="$AD$172">
      <xdr:nvSpPr>
        <xdr:cNvPr id="161" name="Text Box 81">
          <a:extLst>
            <a:ext uri="{FF2B5EF4-FFF2-40B4-BE49-F238E27FC236}">
              <a16:creationId xmlns:a16="http://schemas.microsoft.com/office/drawing/2014/main" id="{00000000-0008-0000-0000-0000A1000000}"/>
            </a:ext>
          </a:extLst>
        </xdr:cNvPr>
        <xdr:cNvSpPr txBox="1">
          <a:spLocks noChangeArrowheads="1" noTextEdit="1"/>
        </xdr:cNvSpPr>
      </xdr:nvSpPr>
      <xdr:spPr bwMode="auto">
        <a:xfrm>
          <a:off x="4352718" y="4713179"/>
          <a:ext cx="1210596" cy="20555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98D49010-179C-478A-BE4A-C6ADEB59B083}"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6</xdr:col>
      <xdr:colOff>610014</xdr:colOff>
      <xdr:row>12</xdr:row>
      <xdr:rowOff>67845</xdr:rowOff>
    </xdr:from>
    <xdr:to>
      <xdr:col>9</xdr:col>
      <xdr:colOff>2642</xdr:colOff>
      <xdr:row>13</xdr:row>
      <xdr:rowOff>165265</xdr:rowOff>
    </xdr:to>
    <xdr:sp macro="" textlink="$AD$177">
      <xdr:nvSpPr>
        <xdr:cNvPr id="162" name="Text Box 81">
          <a:extLst>
            <a:ext uri="{FF2B5EF4-FFF2-40B4-BE49-F238E27FC236}">
              <a16:creationId xmlns:a16="http://schemas.microsoft.com/office/drawing/2014/main" id="{00000000-0008-0000-0000-0000A2000000}"/>
            </a:ext>
          </a:extLst>
        </xdr:cNvPr>
        <xdr:cNvSpPr txBox="1">
          <a:spLocks noChangeArrowheads="1" noTextEdit="1"/>
        </xdr:cNvSpPr>
      </xdr:nvSpPr>
      <xdr:spPr bwMode="auto">
        <a:xfrm>
          <a:off x="3762789" y="2439570"/>
          <a:ext cx="1354778" cy="28792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0947442-4328-4DEC-8EFB-E2CBF3645F17}"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$82</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249479</xdr:colOff>
      <xdr:row>16</xdr:row>
      <xdr:rowOff>27493</xdr:rowOff>
    </xdr:from>
    <xdr:to>
      <xdr:col>8</xdr:col>
      <xdr:colOff>650474</xdr:colOff>
      <xdr:row>17</xdr:row>
      <xdr:rowOff>122001</xdr:rowOff>
    </xdr:to>
    <xdr:sp macro="" textlink="$AD$163">
      <xdr:nvSpPr>
        <xdr:cNvPr id="163" name="Text Box 81">
          <a:extLst>
            <a:ext uri="{FF2B5EF4-FFF2-40B4-BE49-F238E27FC236}">
              <a16:creationId xmlns:a16="http://schemas.microsoft.com/office/drawing/2014/main" id="{00000000-0008-0000-0000-0000A3000000}"/>
            </a:ext>
          </a:extLst>
        </xdr:cNvPr>
        <xdr:cNvSpPr txBox="1">
          <a:spLocks noChangeArrowheads="1" noTextEdit="1"/>
        </xdr:cNvSpPr>
      </xdr:nvSpPr>
      <xdr:spPr bwMode="auto">
        <a:xfrm>
          <a:off x="4021379" y="3161218"/>
          <a:ext cx="1058220" cy="28500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5D6FA76-BFC8-471C-B33F-D59852AA5FC4}"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$59</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520167</xdr:colOff>
      <xdr:row>6</xdr:row>
      <xdr:rowOff>39020</xdr:rowOff>
    </xdr:from>
    <xdr:to>
      <xdr:col>4</xdr:col>
      <xdr:colOff>39087</xdr:colOff>
      <xdr:row>7</xdr:row>
      <xdr:rowOff>94820</xdr:rowOff>
    </xdr:to>
    <xdr:sp macro="" textlink="$AD$183">
      <xdr:nvSpPr>
        <xdr:cNvPr id="164" name="Text Box 81">
          <a:extLst>
            <a:ext uri="{FF2B5EF4-FFF2-40B4-BE49-F238E27FC236}">
              <a16:creationId xmlns:a16="http://schemas.microsoft.com/office/drawing/2014/main" id="{00000000-0008-0000-0000-0000A4000000}"/>
            </a:ext>
          </a:extLst>
        </xdr:cNvPr>
        <xdr:cNvSpPr txBox="1">
          <a:spLocks noChangeArrowheads="1" noTextEdit="1"/>
        </xdr:cNvSpPr>
      </xdr:nvSpPr>
      <xdr:spPr bwMode="auto">
        <a:xfrm>
          <a:off x="615417" y="1296320"/>
          <a:ext cx="1347720" cy="24630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A003331-902F-4754-82D8-11A735D29AC0}"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$131</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251586</xdr:colOff>
      <xdr:row>23</xdr:row>
      <xdr:rowOff>64383</xdr:rowOff>
    </xdr:from>
    <xdr:to>
      <xdr:col>12</xdr:col>
      <xdr:colOff>531448</xdr:colOff>
      <xdr:row>24</xdr:row>
      <xdr:rowOff>152543</xdr:rowOff>
    </xdr:to>
    <xdr:sp macro="" textlink="$AD$178">
      <xdr:nvSpPr>
        <xdr:cNvPr id="165" name="Text Box 81">
          <a:extLst>
            <a:ext uri="{FF2B5EF4-FFF2-40B4-BE49-F238E27FC236}">
              <a16:creationId xmlns:a16="http://schemas.microsoft.com/office/drawing/2014/main" id="{00000000-0008-0000-0000-0000A5000000}"/>
            </a:ext>
          </a:extLst>
        </xdr:cNvPr>
        <xdr:cNvSpPr txBox="1">
          <a:spLocks noChangeArrowheads="1" noTextEdit="1"/>
        </xdr:cNvSpPr>
      </xdr:nvSpPr>
      <xdr:spPr bwMode="auto">
        <a:xfrm>
          <a:off x="6642861" y="4531608"/>
          <a:ext cx="889462" cy="27866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9ABE3412-B5CF-486E-8E1D-7C684D875ACE}"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124260</xdr:colOff>
      <xdr:row>24</xdr:row>
      <xdr:rowOff>135190</xdr:rowOff>
    </xdr:from>
    <xdr:to>
      <xdr:col>6</xdr:col>
      <xdr:colOff>605363</xdr:colOff>
      <xdr:row>26</xdr:row>
      <xdr:rowOff>101559</xdr:rowOff>
    </xdr:to>
    <xdr:sp macro="" textlink="$AD$167">
      <xdr:nvSpPr>
        <xdr:cNvPr id="166" name="Text Box 81">
          <a:extLst>
            <a:ext uri="{FF2B5EF4-FFF2-40B4-BE49-F238E27FC236}">
              <a16:creationId xmlns:a16="http://schemas.microsoft.com/office/drawing/2014/main" id="{00000000-0008-0000-0000-0000A6000000}"/>
            </a:ext>
          </a:extLst>
        </xdr:cNvPr>
        <xdr:cNvSpPr txBox="1">
          <a:spLocks noChangeArrowheads="1" noTextEdit="1"/>
        </xdr:cNvSpPr>
      </xdr:nvSpPr>
      <xdr:spPr bwMode="auto">
        <a:xfrm>
          <a:off x="2657910" y="4792915"/>
          <a:ext cx="1100228" cy="34736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3DDD0FE-98EC-462C-A55F-4BE251743FEE}"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385046</xdr:colOff>
      <xdr:row>17</xdr:row>
      <xdr:rowOff>52812</xdr:rowOff>
    </xdr:from>
    <xdr:to>
      <xdr:col>5</xdr:col>
      <xdr:colOff>392324</xdr:colOff>
      <xdr:row>19</xdr:row>
      <xdr:rowOff>13624</xdr:rowOff>
    </xdr:to>
    <xdr:sp macro="" textlink="$AD$180">
      <xdr:nvSpPr>
        <xdr:cNvPr id="167" name="Text Box 81">
          <a:extLst>
            <a:ext uri="{FF2B5EF4-FFF2-40B4-BE49-F238E27FC236}">
              <a16:creationId xmlns:a16="http://schemas.microsoft.com/office/drawing/2014/main" id="{00000000-0008-0000-0000-0000A7000000}"/>
            </a:ext>
          </a:extLst>
        </xdr:cNvPr>
        <xdr:cNvSpPr txBox="1">
          <a:spLocks noChangeArrowheads="1" noTextEdit="1"/>
        </xdr:cNvSpPr>
      </xdr:nvSpPr>
      <xdr:spPr bwMode="auto">
        <a:xfrm>
          <a:off x="1699496" y="3377037"/>
          <a:ext cx="1226478" cy="34181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01CC185-1719-4E61-AD81-F10FAE382D6B}"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$31</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13</xdr:col>
      <xdr:colOff>73300</xdr:colOff>
      <xdr:row>25</xdr:row>
      <xdr:rowOff>32094</xdr:rowOff>
    </xdr:from>
    <xdr:to>
      <xdr:col>15</xdr:col>
      <xdr:colOff>152008</xdr:colOff>
      <xdr:row>26</xdr:row>
      <xdr:rowOff>95485</xdr:rowOff>
    </xdr:to>
    <xdr:sp macro="" textlink="$AD$176">
      <xdr:nvSpPr>
        <xdr:cNvPr id="168" name="Text Box 81">
          <a:extLst>
            <a:ext uri="{FF2B5EF4-FFF2-40B4-BE49-F238E27FC236}">
              <a16:creationId xmlns:a16="http://schemas.microsoft.com/office/drawing/2014/main" id="{00000000-0008-0000-0000-0000A8000000}"/>
            </a:ext>
          </a:extLst>
        </xdr:cNvPr>
        <xdr:cNvSpPr txBox="1">
          <a:spLocks noChangeArrowheads="1" noTextEdit="1"/>
        </xdr:cNvSpPr>
      </xdr:nvSpPr>
      <xdr:spPr bwMode="auto">
        <a:xfrm>
          <a:off x="7626625" y="4880319"/>
          <a:ext cx="1221708" cy="25389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2B8891EA-1794-4E8A-ABF3-A925B4B3F984}"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544183</xdr:colOff>
      <xdr:row>9</xdr:row>
      <xdr:rowOff>104360</xdr:rowOff>
    </xdr:from>
    <xdr:to>
      <xdr:col>10</xdr:col>
      <xdr:colOff>188381</xdr:colOff>
      <xdr:row>11</xdr:row>
      <xdr:rowOff>101948</xdr:rowOff>
    </xdr:to>
    <xdr:sp macro="" textlink="$AD$159">
      <xdr:nvSpPr>
        <xdr:cNvPr id="169" name="Text Box 81">
          <a:extLst>
            <a:ext uri="{FF2B5EF4-FFF2-40B4-BE49-F238E27FC236}">
              <a16:creationId xmlns:a16="http://schemas.microsoft.com/office/drawing/2014/main" id="{00000000-0008-0000-0000-0000A9000000}"/>
            </a:ext>
          </a:extLst>
        </xdr:cNvPr>
        <xdr:cNvSpPr txBox="1">
          <a:spLocks noChangeArrowheads="1" noTextEdit="1"/>
        </xdr:cNvSpPr>
      </xdr:nvSpPr>
      <xdr:spPr bwMode="auto">
        <a:xfrm>
          <a:off x="4973308" y="1904585"/>
          <a:ext cx="939598" cy="37858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ED6196D-DACF-448B-BE7F-4865651D0ABA}"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$86</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13</xdr:col>
      <xdr:colOff>209744</xdr:colOff>
      <xdr:row>22</xdr:row>
      <xdr:rowOff>152500</xdr:rowOff>
    </xdr:from>
    <xdr:to>
      <xdr:col>16</xdr:col>
      <xdr:colOff>30767</xdr:colOff>
      <xdr:row>24</xdr:row>
      <xdr:rowOff>8237</xdr:rowOff>
    </xdr:to>
    <xdr:sp macro="" textlink="$AD$169">
      <xdr:nvSpPr>
        <xdr:cNvPr id="170" name="Text Box 81">
          <a:extLst>
            <a:ext uri="{FF2B5EF4-FFF2-40B4-BE49-F238E27FC236}">
              <a16:creationId xmlns:a16="http://schemas.microsoft.com/office/drawing/2014/main" id="{00000000-0008-0000-0000-0000AA000000}"/>
            </a:ext>
          </a:extLst>
        </xdr:cNvPr>
        <xdr:cNvSpPr txBox="1">
          <a:spLocks noChangeArrowheads="1" noTextEdit="1"/>
        </xdr:cNvSpPr>
      </xdr:nvSpPr>
      <xdr:spPr bwMode="auto">
        <a:xfrm>
          <a:off x="7763069" y="4429225"/>
          <a:ext cx="1583148" cy="23673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48DF3301-DD2D-4171-9874-CEAB90C048A1}"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340074</xdr:colOff>
      <xdr:row>2</xdr:row>
      <xdr:rowOff>199227</xdr:rowOff>
    </xdr:from>
    <xdr:to>
      <xdr:col>18</xdr:col>
      <xdr:colOff>154781</xdr:colOff>
      <xdr:row>4</xdr:row>
      <xdr:rowOff>137309</xdr:rowOff>
    </xdr:to>
    <xdr:sp macro="" textlink="$AD$135">
      <xdr:nvSpPr>
        <xdr:cNvPr id="171" name="TextBox 170">
          <a:extLst>
            <a:ext uri="{FF2B5EF4-FFF2-40B4-BE49-F238E27FC236}">
              <a16:creationId xmlns:a16="http://schemas.microsoft.com/office/drawing/2014/main" id="{00000000-0008-0000-0000-0000AB000000}"/>
            </a:ext>
          </a:extLst>
        </xdr:cNvPr>
        <xdr:cNvSpPr txBox="1"/>
      </xdr:nvSpPr>
      <xdr:spPr>
        <a:xfrm>
          <a:off x="4757293" y="699290"/>
          <a:ext cx="5910707" cy="30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853A47FC-A26A-4481-8A9D-F7FA6FB35552}" type="TxLink">
            <a:rPr lang="en-US" sz="1200" b="1"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a:t>COSTS: Average salt price mid-winter (Jan. 1) ($/ton)</a:t>
          </a:fld>
          <a:endParaRPr lang="en-US" sz="1200" b="1">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25</xdr:col>
      <xdr:colOff>260228</xdr:colOff>
      <xdr:row>12</xdr:row>
      <xdr:rowOff>127213</xdr:rowOff>
    </xdr:from>
    <xdr:to>
      <xdr:col>27</xdr:col>
      <xdr:colOff>2698628</xdr:colOff>
      <xdr:row>14</xdr:row>
      <xdr:rowOff>104359</xdr:rowOff>
    </xdr:to>
    <xdr:sp macro="" textlink="">
      <xdr:nvSpPr>
        <xdr:cNvPr id="117" name="TextBox 116">
          <a:extLst>
            <a:ext uri="{FF2B5EF4-FFF2-40B4-BE49-F238E27FC236}">
              <a16:creationId xmlns:a16="http://schemas.microsoft.com/office/drawing/2014/main" id="{00000000-0008-0000-0000-000075000000}"/>
            </a:ext>
          </a:extLst>
        </xdr:cNvPr>
        <xdr:cNvSpPr txBox="1"/>
      </xdr:nvSpPr>
      <xdr:spPr>
        <a:xfrm>
          <a:off x="15062078" y="2498938"/>
          <a:ext cx="3657600" cy="358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600" b="1" baseline="0">
              <a:solidFill>
                <a:srgbClr val="008000"/>
              </a:solidFill>
              <a:latin typeface="Verdana" panose="020B0604030504040204" pitchFamily="34" charset="0"/>
              <a:ea typeface="Verdana" panose="020B0604030504040204" pitchFamily="34" charset="0"/>
              <a:cs typeface="Verdana" panose="020B0604030504040204" pitchFamily="34" charset="0"/>
            </a:rPr>
            <a:t>Green </a:t>
          </a:r>
          <a:r>
            <a:rPr lang="en-US" sz="1600" b="1"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Metric</a:t>
          </a:r>
          <a:r>
            <a:rPr lang="en-US" sz="1600" b="1" baseline="0">
              <a:solidFill>
                <a:srgbClr val="008000"/>
              </a:solidFill>
              <a:latin typeface="Verdana" panose="020B0604030504040204" pitchFamily="34" charset="0"/>
              <a:ea typeface="Verdana" panose="020B0604030504040204" pitchFamily="34" charset="0"/>
              <a:cs typeface="Verdana" panose="020B0604030504040204" pitchFamily="34" charset="0"/>
            </a:rPr>
            <a:t> </a:t>
          </a:r>
          <a:r>
            <a:rPr lang="en-US" sz="1600" b="1" baseline="0">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to Map</a:t>
          </a:r>
          <a:endParaRPr lang="en-US" sz="1600" b="1">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25</xdr:col>
          <xdr:colOff>266700</xdr:colOff>
          <xdr:row>14</xdr:row>
          <xdr:rowOff>76200</xdr:rowOff>
        </xdr:from>
        <xdr:to>
          <xdr:col>27</xdr:col>
          <xdr:colOff>2695575</xdr:colOff>
          <xdr:row>29</xdr:row>
          <xdr:rowOff>123825</xdr:rowOff>
        </xdr:to>
        <xdr:sp macro="" textlink="">
          <xdr:nvSpPr>
            <xdr:cNvPr id="3116" name="List Box 44"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14</xdr:col>
      <xdr:colOff>533401</xdr:colOff>
      <xdr:row>27</xdr:row>
      <xdr:rowOff>20483</xdr:rowOff>
    </xdr:from>
    <xdr:to>
      <xdr:col>18</xdr:col>
      <xdr:colOff>561976</xdr:colOff>
      <xdr:row>33</xdr:row>
      <xdr:rowOff>38100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8620126" y="5249708"/>
          <a:ext cx="2476500" cy="11606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u="none">
              <a:latin typeface="Verdana" panose="020B0604030504040204" pitchFamily="34" charset="0"/>
              <a:ea typeface="Verdana" panose="020B0604030504040204" pitchFamily="34" charset="0"/>
              <a:cs typeface="Verdana" panose="020B0604030504040204" pitchFamily="34" charset="0"/>
            </a:rPr>
            <a:t>NOTE</a:t>
          </a:r>
        </a:p>
        <a:p>
          <a:r>
            <a:rPr lang="en-US" sz="900" b="0" i="0">
              <a:latin typeface="Verdana" panose="020B0604030504040204" pitchFamily="34" charset="0"/>
              <a:ea typeface="Verdana" panose="020B0604030504040204" pitchFamily="34" charset="0"/>
              <a:cs typeface="Verdana" panose="020B0604030504040204" pitchFamily="34" charset="0"/>
            </a:rPr>
            <a:t>See comments on </a:t>
          </a:r>
          <a:r>
            <a:rPr lang="en-US" sz="900" b="1" i="0">
              <a:latin typeface="Verdana" panose="020B0604030504040204" pitchFamily="34" charset="0"/>
              <a:ea typeface="Verdana" panose="020B0604030504040204" pitchFamily="34" charset="0"/>
              <a:cs typeface="Verdana" panose="020B0604030504040204" pitchFamily="34" charset="0"/>
            </a:rPr>
            <a:t>Tab 2. All Survey Data</a:t>
          </a:r>
          <a:r>
            <a:rPr lang="en-US" sz="900" b="0" i="0">
              <a:latin typeface="Verdana" panose="020B0604030504040204" pitchFamily="34" charset="0"/>
              <a:ea typeface="Verdana" panose="020B0604030504040204" pitchFamily="34" charset="0"/>
              <a:cs typeface="Verdana" panose="020B0604030504040204" pitchFamily="34" charset="0"/>
            </a:rPr>
            <a:t> for individual state clarifications:</a:t>
          </a:r>
          <a:br>
            <a:rPr lang="en-US" sz="900" b="0" i="0">
              <a:latin typeface="Verdana" panose="020B0604030504040204" pitchFamily="34" charset="0"/>
              <a:ea typeface="Verdana" panose="020B0604030504040204" pitchFamily="34" charset="0"/>
              <a:cs typeface="Verdana" panose="020B0604030504040204" pitchFamily="34" charset="0"/>
            </a:rPr>
          </a:br>
          <a:endParaRPr lang="en-US" sz="900" b="0" i="0">
            <a:latin typeface="Verdana" panose="020B0604030504040204" pitchFamily="34" charset="0"/>
            <a:ea typeface="Verdana" panose="020B0604030504040204" pitchFamily="34" charset="0"/>
            <a:cs typeface="Verdana" panose="020B0604030504040204" pitchFamily="34" charset="0"/>
          </a:endParaRPr>
        </a:p>
        <a:p>
          <a:r>
            <a:rPr lang="en-US" sz="900" b="1" i="0">
              <a:latin typeface="Verdana" panose="020B0604030504040204" pitchFamily="34" charset="0"/>
              <a:ea typeface="Verdana" panose="020B0604030504040204" pitchFamily="34" charset="0"/>
              <a:cs typeface="Verdana" panose="020B0604030504040204" pitchFamily="34" charset="0"/>
            </a:rPr>
            <a:t>Resources - </a:t>
          </a:r>
          <a:r>
            <a:rPr lang="en-US" sz="900" b="0" i="0">
              <a:latin typeface="Verdana" panose="020B0604030504040204" pitchFamily="34" charset="0"/>
              <a:ea typeface="Verdana" panose="020B0604030504040204" pitchFamily="34" charset="0"/>
              <a:cs typeface="Verdana" panose="020B0604030504040204" pitchFamily="34" charset="0"/>
            </a:rPr>
            <a:t>column AH</a:t>
          </a:r>
        </a:p>
        <a:p>
          <a:r>
            <a:rPr lang="en-US" sz="900" b="1" i="0">
              <a:latin typeface="Verdana" panose="020B0604030504040204" pitchFamily="34" charset="0"/>
              <a:ea typeface="Verdana" panose="020B0604030504040204" pitchFamily="34" charset="0"/>
              <a:cs typeface="Verdana" panose="020B0604030504040204" pitchFamily="34" charset="0"/>
            </a:rPr>
            <a:t>Materials</a:t>
          </a:r>
          <a:r>
            <a:rPr lang="en-US" sz="900" b="0" i="0">
              <a:latin typeface="Verdana" panose="020B0604030504040204" pitchFamily="34" charset="0"/>
              <a:ea typeface="Verdana" panose="020B0604030504040204" pitchFamily="34" charset="0"/>
              <a:cs typeface="Verdana" panose="020B0604030504040204" pitchFamily="34" charset="0"/>
            </a:rPr>
            <a:t> - </a:t>
          </a:r>
          <a:r>
            <a:rPr lang="en-US" sz="900" b="0" i="0" baseline="0">
              <a:latin typeface="Verdana" panose="020B0604030504040204" pitchFamily="34" charset="0"/>
              <a:ea typeface="Verdana" panose="020B0604030504040204" pitchFamily="34" charset="0"/>
              <a:cs typeface="Verdana" panose="020B0604030504040204" pitchFamily="34" charset="0"/>
            </a:rPr>
            <a:t>columns AN, AV and BA</a:t>
          </a:r>
        </a:p>
        <a:p>
          <a:r>
            <a:rPr lang="en-US" sz="900" b="1" i="0">
              <a:latin typeface="Verdana" panose="020B0604030504040204" pitchFamily="34" charset="0"/>
              <a:ea typeface="Verdana" panose="020B0604030504040204" pitchFamily="34" charset="0"/>
              <a:cs typeface="Verdana" panose="020B0604030504040204" pitchFamily="34" charset="0"/>
            </a:rPr>
            <a:t>Costs</a:t>
          </a:r>
          <a:r>
            <a:rPr lang="en-US" sz="900" b="0" i="0">
              <a:latin typeface="Verdana" panose="020B0604030504040204" pitchFamily="34" charset="0"/>
              <a:ea typeface="Verdana" panose="020B0604030504040204" pitchFamily="34" charset="0"/>
              <a:cs typeface="Verdana" panose="020B0604030504040204" pitchFamily="34" charset="0"/>
            </a:rPr>
            <a:t> - column BI</a:t>
          </a:r>
        </a:p>
      </xdr:txBody>
    </xdr:sp>
    <xdr:clientData/>
  </xdr:twoCellAnchor>
  <xdr:twoCellAnchor>
    <xdr:from>
      <xdr:col>0</xdr:col>
      <xdr:colOff>47626</xdr:colOff>
      <xdr:row>38</xdr:row>
      <xdr:rowOff>190496</xdr:rowOff>
    </xdr:from>
    <xdr:to>
      <xdr:col>26</xdr:col>
      <xdr:colOff>511969</xdr:colOff>
      <xdr:row>60</xdr:row>
      <xdr:rowOff>142874</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47626" y="7810496"/>
          <a:ext cx="15875793" cy="35623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1" u="none"/>
            <a:t>OVERVIEW</a:t>
          </a:r>
          <a:r>
            <a:rPr lang="en-US" b="1" u="none" baseline="0"/>
            <a:t> AND SUMMARY OF CONTENTS</a:t>
          </a:r>
        </a:p>
        <a:p>
          <a:r>
            <a:rPr lang="en-US"/>
            <a:t>This spreadsheet is a deliverable of a multiyear project conducted by the Clear Roads Winter Maintenance Pooled fund. The project aims to systematically gather, compile and analyze a range of data from state DOTs related to their winter operations. This spreadsheet represents the first six years of state survey data, covering the winter seasons:</a:t>
          </a:r>
        </a:p>
        <a:p>
          <a:endParaRPr lang="en-US"/>
        </a:p>
        <a:p>
          <a:r>
            <a:rPr lang="en-US" b="1"/>
            <a:t>- July 1, 2014 to June 30, 2015</a:t>
          </a:r>
        </a:p>
        <a:p>
          <a:r>
            <a:rPr lang="en-US" sz="1100" b="1">
              <a:solidFill>
                <a:schemeClr val="dk1"/>
              </a:solidFill>
              <a:effectLst/>
              <a:latin typeface="+mn-lt"/>
              <a:ea typeface="+mn-ea"/>
              <a:cs typeface="+mn-cs"/>
            </a:rPr>
            <a:t>- </a:t>
          </a:r>
          <a:r>
            <a:rPr lang="en-US" b="1"/>
            <a:t>July</a:t>
          </a:r>
          <a:r>
            <a:rPr lang="en-US" b="1" baseline="0"/>
            <a:t> 1, 2015 to June 30, 2016</a:t>
          </a:r>
          <a:endParaRPr lang="en-US" b="1"/>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 July</a:t>
          </a:r>
          <a:r>
            <a:rPr lang="en-US" sz="1100" b="1" baseline="0">
              <a:solidFill>
                <a:schemeClr val="dk1"/>
              </a:solidFill>
              <a:effectLst/>
              <a:latin typeface="+mn-lt"/>
              <a:ea typeface="+mn-ea"/>
              <a:cs typeface="+mn-cs"/>
            </a:rPr>
            <a:t> 1, 2016 to June 30, 2017</a:t>
          </a: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July</a:t>
          </a:r>
          <a:r>
            <a:rPr lang="en-US" sz="1100" b="1" baseline="0">
              <a:solidFill>
                <a:schemeClr val="dk1"/>
              </a:solidFill>
              <a:effectLst/>
              <a:latin typeface="+mn-lt"/>
              <a:ea typeface="+mn-ea"/>
              <a:cs typeface="+mn-cs"/>
            </a:rPr>
            <a:t> 1, 2017 to June 30, 2018</a:t>
          </a: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 July 1, 2018 to June 30, 2019</a:t>
          </a: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 July 1, 2019 to June 30, 2020</a:t>
          </a:r>
          <a:endParaRPr lang="en-US">
            <a:effectLst/>
          </a:endParaRPr>
        </a:p>
        <a:p>
          <a:endParaRPr lang="en-US"/>
        </a:p>
        <a:p>
          <a:r>
            <a:rPr lang="en-US"/>
            <a:t>This file may be found online, along with related information about this project, at </a:t>
          </a:r>
          <a:r>
            <a:rPr lang="en-US" u="sng">
              <a:solidFill>
                <a:srgbClr val="0033CC"/>
              </a:solidFill>
            </a:rPr>
            <a:t>clearroads.org/winter-maintenance-survey</a:t>
          </a:r>
          <a:r>
            <a:rPr lang="en-US"/>
            <a:t>. Following is a summary of what can be found on each of the tabs of this spreadsheet.</a:t>
          </a:r>
          <a:r>
            <a:rPr lang="en-US" baseline="0"/>
            <a:t> These tabs </a:t>
          </a:r>
          <a:r>
            <a:rPr lang="en-US"/>
            <a:t>may be selected at the bottom of this window.</a:t>
          </a:r>
        </a:p>
        <a:p>
          <a:endParaRPr lang="en-US"/>
        </a:p>
        <a:p>
          <a:r>
            <a:rPr lang="en-US" b="1"/>
            <a:t>1. Interactive Map </a:t>
          </a:r>
          <a:r>
            <a:rPr lang="en-US"/>
            <a:t>(this tab). On this tab you may graphically display one or two survey metrics on a map of the United States using the </a:t>
          </a:r>
          <a:r>
            <a:rPr lang="en-US" baseline="0"/>
            <a:t>interactive boxes at right. This tab is set up to print the map on a single page.</a:t>
          </a:r>
          <a:r>
            <a:rPr lang="en-US"/>
            <a:t> </a:t>
          </a:r>
        </a:p>
        <a:p>
          <a:pPr marL="0" marR="0" indent="0" defTabSz="914400" eaLnBrk="1" fontAlgn="auto" latinLnBrk="0" hangingPunct="1">
            <a:lnSpc>
              <a:spcPct val="100000"/>
            </a:lnSpc>
            <a:spcBef>
              <a:spcPts val="0"/>
            </a:spcBef>
            <a:spcAft>
              <a:spcPts val="0"/>
            </a:spcAft>
            <a:buClrTx/>
            <a:buSzTx/>
            <a:buFontTx/>
            <a:buNone/>
            <a:tabLst/>
            <a:defRPr/>
          </a:pPr>
          <a:r>
            <a:rPr lang="en-US" b="1"/>
            <a:t>2. Collected Data.</a:t>
          </a:r>
          <a:r>
            <a:rPr lang="en-US"/>
            <a:t> This sheet compiles all data as collected from this year's survey as well as all previous-year surveys. </a:t>
          </a:r>
          <a:br>
            <a:rPr lang="en-US"/>
          </a:br>
          <a:r>
            <a:rPr lang="en-US" b="1"/>
            <a:t>3. </a:t>
          </a:r>
          <a:r>
            <a:rPr lang="en-US" sz="1100" b="1">
              <a:solidFill>
                <a:schemeClr val="dk1"/>
              </a:solidFill>
              <a:effectLst/>
              <a:latin typeface="+mn-lt"/>
              <a:ea typeface="+mn-ea"/>
              <a:cs typeface="+mn-cs"/>
            </a:rPr>
            <a:t>Calculated Statistics</a:t>
          </a:r>
          <a:r>
            <a:rPr lang="en-US"/>
            <a:t>. This sheet includes additional derived statistics from each year's</a:t>
          </a:r>
          <a:r>
            <a:rPr lang="en-US" baseline="0"/>
            <a:t> </a:t>
          </a:r>
          <a:r>
            <a:rPr lang="en-US"/>
            <a:t>data set</a:t>
          </a:r>
          <a:r>
            <a:rPr lang="en-US" baseline="0"/>
            <a:t> (such as the ratio of full-time workers to part-time workers or the total dry chemicals applied per lane mile).</a:t>
          </a:r>
          <a:br>
            <a:rPr lang="en-US"/>
          </a:br>
          <a:r>
            <a:rPr lang="en-US" b="1"/>
            <a:t>4. Average Values - Five Year.</a:t>
          </a:r>
          <a:r>
            <a:rPr lang="en-US" baseline="0"/>
            <a:t> This sheet presents </a:t>
          </a:r>
          <a:r>
            <a:rPr lang="en-US"/>
            <a:t>running averages across the most recent</a:t>
          </a:r>
          <a:r>
            <a:rPr lang="en-US" baseline="0"/>
            <a:t> </a:t>
          </a:r>
          <a:r>
            <a:rPr lang="en-US"/>
            <a:t>five years of the survey. It only shows a value where data from at</a:t>
          </a:r>
          <a:r>
            <a:rPr lang="en-US" baseline="0"/>
            <a:t> least two of five </a:t>
          </a:r>
          <a:r>
            <a:rPr lang="en-US"/>
            <a:t>years are available.</a:t>
          </a:r>
        </a:p>
        <a:p>
          <a:pPr marL="0" marR="0" indent="0" defTabSz="914400" eaLnBrk="1" fontAlgn="auto" latinLnBrk="0" hangingPunct="1">
            <a:lnSpc>
              <a:spcPct val="100000"/>
            </a:lnSpc>
            <a:spcBef>
              <a:spcPts val="0"/>
            </a:spcBef>
            <a:spcAft>
              <a:spcPts val="0"/>
            </a:spcAft>
            <a:buClrTx/>
            <a:buSzTx/>
            <a:buFontTx/>
            <a:buNone/>
            <a:tabLst/>
            <a:defRPr/>
          </a:pPr>
          <a:r>
            <a:rPr lang="en-US" b="1"/>
            <a:t>5. Changes</a:t>
          </a:r>
          <a:r>
            <a:rPr lang="en-US" b="1" baseline="0"/>
            <a:t> in Value.</a:t>
          </a:r>
          <a:r>
            <a:rPr lang="en-US" baseline="0"/>
            <a:t> </a:t>
          </a:r>
          <a:r>
            <a:rPr lang="en-US"/>
            <a:t>This tab presents increases or decreases across the most recent two years of the survey. It only shows a value where data from both years are available.</a:t>
          </a:r>
        </a:p>
        <a:p>
          <a:pPr marL="0" marR="0" indent="0" defTabSz="914400" eaLnBrk="1" fontAlgn="auto" latinLnBrk="0" hangingPunct="1">
            <a:lnSpc>
              <a:spcPct val="100000"/>
            </a:lnSpc>
            <a:spcBef>
              <a:spcPts val="0"/>
            </a:spcBef>
            <a:spcAft>
              <a:spcPts val="0"/>
            </a:spcAft>
            <a:buClrTx/>
            <a:buSzTx/>
            <a:buFontTx/>
            <a:buNone/>
            <a:tabLst/>
            <a:defRPr/>
          </a:pPr>
          <a:r>
            <a:rPr lang="en-US" b="1"/>
            <a:t>6. Reference</a:t>
          </a:r>
          <a:r>
            <a:rPr lang="en-US" b="1" baseline="0"/>
            <a:t> - Winter Weather. </a:t>
          </a:r>
          <a:r>
            <a:rPr lang="en-US" sz="1100">
              <a:solidFill>
                <a:schemeClr val="dk1"/>
              </a:solidFill>
              <a:effectLst/>
              <a:latin typeface="+mn-lt"/>
              <a:ea typeface="+mn-ea"/>
              <a:cs typeface="+mn-cs"/>
            </a:rPr>
            <a:t>To provide additional context for the data provided</a:t>
          </a:r>
          <a:r>
            <a:rPr lang="en-US" sz="1100" baseline="0">
              <a:solidFill>
                <a:schemeClr val="dk1"/>
              </a:solidFill>
              <a:effectLst/>
              <a:latin typeface="+mn-lt"/>
              <a:ea typeface="+mn-ea"/>
              <a:cs typeface="+mn-cs"/>
            </a:rPr>
            <a:t> by state DOTs in this survey</a:t>
          </a:r>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this tab includes maps developed through Clear Roads research  that show average annual winter weather and severity for the decade of 2000 to 2010.</a:t>
          </a:r>
          <a:endParaRPr lang="en-US" b="1"/>
        </a:p>
        <a:p>
          <a:pPr marL="0" marR="0" indent="0" defTabSz="914400" eaLnBrk="1" fontAlgn="auto" latinLnBrk="0" hangingPunct="1">
            <a:lnSpc>
              <a:spcPct val="100000"/>
            </a:lnSpc>
            <a:spcBef>
              <a:spcPts val="0"/>
            </a:spcBef>
            <a:spcAft>
              <a:spcPts val="0"/>
            </a:spcAft>
            <a:buClrTx/>
            <a:buSzTx/>
            <a:buFontTx/>
            <a:buNone/>
            <a:tabLst/>
            <a:defRPr/>
          </a:pPr>
          <a:r>
            <a:rPr lang="en-US" b="1"/>
            <a:t>7. User-Generated</a:t>
          </a:r>
          <a:r>
            <a:rPr lang="en-US" b="1" baseline="0"/>
            <a:t> Map</a:t>
          </a:r>
          <a:r>
            <a:rPr lang="en-US"/>
            <a:t>. This tab allows users to display custom data on a U.S. map by pasting it into a table of states. Data copied from other tabs should be pasted </a:t>
          </a:r>
          <a:r>
            <a:rPr lang="en-US" i="1"/>
            <a:t>as cell values</a:t>
          </a:r>
          <a:r>
            <a:rPr lang="en-US"/>
            <a:t> into this table. </a:t>
          </a:r>
          <a:r>
            <a:rPr lang="en-US" sz="1100" baseline="0">
              <a:solidFill>
                <a:schemeClr val="dk1"/>
              </a:solidFill>
              <a:effectLst/>
              <a:latin typeface="+mn-lt"/>
              <a:ea typeface="+mn-ea"/>
              <a:cs typeface="+mn-cs"/>
            </a:rPr>
            <a:t>This tab is set up to print the map on a single page.</a:t>
          </a:r>
          <a:r>
            <a:rPr lang="en-US" sz="1100">
              <a:solidFill>
                <a:schemeClr val="dk1"/>
              </a:solidFill>
              <a:effectLst/>
              <a:latin typeface="+mn-lt"/>
              <a:ea typeface="+mn-ea"/>
              <a:cs typeface="+mn-cs"/>
            </a:rPr>
            <a:t> </a:t>
          </a:r>
          <a:endParaRPr lang="en-US">
            <a:effectLst/>
          </a:endParaRPr>
        </a:p>
      </xdr:txBody>
    </xdr:sp>
    <xdr:clientData/>
  </xdr:twoCellAnchor>
  <xdr:twoCellAnchor editAs="oneCell">
    <xdr:from>
      <xdr:col>0</xdr:col>
      <xdr:colOff>0</xdr:colOff>
      <xdr:row>0</xdr:row>
      <xdr:rowOff>0</xdr:rowOff>
    </xdr:from>
    <xdr:to>
      <xdr:col>8</xdr:col>
      <xdr:colOff>285083</xdr:colOff>
      <xdr:row>3</xdr:row>
      <xdr:rowOff>27146</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4702302" cy="777240"/>
        </a:xfrm>
        <a:prstGeom prst="rect">
          <a:avLst/>
        </a:prstGeom>
      </xdr:spPr>
    </xdr:pic>
    <xdr:clientData/>
  </xdr:twoCellAnchor>
  <xdr:twoCellAnchor>
    <xdr:from>
      <xdr:col>25</xdr:col>
      <xdr:colOff>260228</xdr:colOff>
      <xdr:row>0</xdr:row>
      <xdr:rowOff>107154</xdr:rowOff>
    </xdr:from>
    <xdr:to>
      <xdr:col>27</xdr:col>
      <xdr:colOff>2677196</xdr:colOff>
      <xdr:row>1</xdr:row>
      <xdr:rowOff>204018</xdr:rowOff>
    </xdr:to>
    <xdr:sp macro="" textlink="">
      <xdr:nvSpPr>
        <xdr:cNvPr id="173" name="TextBox 172">
          <a:extLst>
            <a:ext uri="{FF2B5EF4-FFF2-40B4-BE49-F238E27FC236}">
              <a16:creationId xmlns:a16="http://schemas.microsoft.com/office/drawing/2014/main" id="{00000000-0008-0000-0000-0000AD000000}"/>
            </a:ext>
          </a:extLst>
        </xdr:cNvPr>
        <xdr:cNvSpPr txBox="1"/>
      </xdr:nvSpPr>
      <xdr:spPr>
        <a:xfrm>
          <a:off x="15023978" y="107154"/>
          <a:ext cx="3631406" cy="3468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600" b="1">
              <a:solidFill>
                <a:sysClr val="windowText" lastClr="000000"/>
              </a:solidFill>
              <a:latin typeface="Verdana" panose="020B0604030504040204" pitchFamily="34" charset="0"/>
              <a:ea typeface="Verdana" panose="020B0604030504040204" pitchFamily="34" charset="0"/>
              <a:cs typeface="Verdana" panose="020B0604030504040204" pitchFamily="34" charset="0"/>
            </a:rPr>
            <a:t>Timeframe for </a:t>
          </a:r>
          <a:r>
            <a:rPr lang="en-US" sz="1600" b="1">
              <a:solidFill>
                <a:srgbClr val="008000"/>
              </a:solidFill>
              <a:latin typeface="Verdana" panose="020B0604030504040204" pitchFamily="34" charset="0"/>
              <a:ea typeface="Verdana" panose="020B0604030504040204" pitchFamily="34" charset="0"/>
              <a:cs typeface="Verdana" panose="020B0604030504040204" pitchFamily="34" charset="0"/>
            </a:rPr>
            <a:t>Green</a:t>
          </a:r>
          <a:r>
            <a:rPr lang="en-US" sz="1600" b="1">
              <a:solidFill>
                <a:srgbClr val="0033CC"/>
              </a:solidFill>
              <a:latin typeface="Verdana" panose="020B0604030504040204" pitchFamily="34" charset="0"/>
              <a:ea typeface="Verdana" panose="020B0604030504040204" pitchFamily="34" charset="0"/>
              <a:cs typeface="Verdana" panose="020B0604030504040204" pitchFamily="34" charset="0"/>
            </a:rPr>
            <a:t> </a:t>
          </a:r>
          <a:r>
            <a:rPr lang="en-US" sz="1600" b="1">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Metric</a:t>
          </a:r>
        </a:p>
      </xdr:txBody>
    </xdr:sp>
    <xdr:clientData/>
  </xdr:twoCellAnchor>
  <mc:AlternateContent xmlns:mc="http://schemas.openxmlformats.org/markup-compatibility/2006">
    <mc:Choice xmlns:a14="http://schemas.microsoft.com/office/drawing/2010/main" Requires="a14">
      <xdr:twoCellAnchor editAs="oneCell">
        <xdr:from>
          <xdr:col>25</xdr:col>
          <xdr:colOff>266700</xdr:colOff>
          <xdr:row>1</xdr:row>
          <xdr:rowOff>190500</xdr:rowOff>
        </xdr:from>
        <xdr:to>
          <xdr:col>27</xdr:col>
          <xdr:colOff>2676525</xdr:colOff>
          <xdr:row>10</xdr:row>
          <xdr:rowOff>66675</xdr:rowOff>
        </xdr:to>
        <xdr:sp macro="" textlink="">
          <xdr:nvSpPr>
            <xdr:cNvPr id="3122" name="List Box 50"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8</xdr:col>
      <xdr:colOff>340074</xdr:colOff>
      <xdr:row>2</xdr:row>
      <xdr:rowOff>5556</xdr:rowOff>
    </xdr:from>
    <xdr:to>
      <xdr:col>17</xdr:col>
      <xdr:colOff>227896</xdr:colOff>
      <xdr:row>3</xdr:row>
      <xdr:rowOff>32288</xdr:rowOff>
    </xdr:to>
    <xdr:sp macro="" textlink="$AD$134">
      <xdr:nvSpPr>
        <xdr:cNvPr id="172" name="TextBox 171">
          <a:extLst>
            <a:ext uri="{FF2B5EF4-FFF2-40B4-BE49-F238E27FC236}">
              <a16:creationId xmlns:a16="http://schemas.microsoft.com/office/drawing/2014/main" id="{00000000-0008-0000-0000-0000AC000000}"/>
            </a:ext>
          </a:extLst>
        </xdr:cNvPr>
        <xdr:cNvSpPr txBox="1"/>
      </xdr:nvSpPr>
      <xdr:spPr>
        <a:xfrm>
          <a:off x="4757293" y="505619"/>
          <a:ext cx="5376603" cy="276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3E279BFB-58E4-41F0-B243-A9E3BA103000}" type="TxLink">
            <a:rPr lang="en-US" sz="1200" b="1"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a:t>Winter 2019-20</a:t>
          </a:fld>
          <a:endParaRPr lang="en-US" sz="1200" b="1">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321468</xdr:colOff>
      <xdr:row>4</xdr:row>
      <xdr:rowOff>177648</xdr:rowOff>
    </xdr:from>
    <xdr:to>
      <xdr:col>14</xdr:col>
      <xdr:colOff>369092</xdr:colOff>
      <xdr:row>6</xdr:row>
      <xdr:rowOff>154781</xdr:rowOff>
    </xdr:to>
    <xdr:sp macro="" textlink="">
      <xdr:nvSpPr>
        <xdr:cNvPr id="174" name="TextBox 173">
          <a:extLst>
            <a:ext uri="{FF2B5EF4-FFF2-40B4-BE49-F238E27FC236}">
              <a16:creationId xmlns:a16="http://schemas.microsoft.com/office/drawing/2014/main" id="{00000000-0008-0000-0000-0000AE000000}"/>
            </a:ext>
          </a:extLst>
        </xdr:cNvPr>
        <xdr:cNvSpPr txBox="1"/>
      </xdr:nvSpPr>
      <xdr:spPr>
        <a:xfrm>
          <a:off x="4738687" y="1046804"/>
          <a:ext cx="3702843" cy="3819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0" i="0" u="none">
              <a:solidFill>
                <a:schemeClr val="bg1">
                  <a:lumMod val="50000"/>
                </a:schemeClr>
              </a:solidFill>
              <a:latin typeface="Verdana" panose="020B0604030504040204" pitchFamily="34" charset="0"/>
              <a:ea typeface="Verdana" panose="020B0604030504040204" pitchFamily="34" charset="0"/>
              <a:cs typeface="Verdana" panose="020B0604030504040204" pitchFamily="34" charset="0"/>
            </a:rPr>
            <a:t>(Please select metrics at right to populate the graph</a:t>
          </a:r>
          <a:r>
            <a:rPr lang="en-US" sz="900" b="0" i="0" u="none" baseline="0">
              <a:solidFill>
                <a:schemeClr val="bg1">
                  <a:lumMod val="50000"/>
                </a:schemeClr>
              </a:solidFill>
              <a:latin typeface="Verdana" panose="020B0604030504040204" pitchFamily="34" charset="0"/>
              <a:ea typeface="Verdana" panose="020B0604030504040204" pitchFamily="34" charset="0"/>
              <a:cs typeface="Verdana" panose="020B0604030504040204" pitchFamily="34" charset="0"/>
            </a:rPr>
            <a:t> below)</a:t>
          </a:r>
          <a:endParaRPr lang="en-US" sz="900" b="0" i="0">
            <a:solidFill>
              <a:schemeClr val="bg1">
                <a:lumMod val="50000"/>
              </a:schemeClr>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2321052</xdr:colOff>
      <xdr:row>0</xdr:row>
      <xdr:rowOff>777240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702302" cy="7772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397002</xdr:colOff>
      <xdr:row>0</xdr:row>
      <xdr:rowOff>777240</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702302" cy="777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7</xdr:col>
      <xdr:colOff>720852</xdr:colOff>
      <xdr:row>0</xdr:row>
      <xdr:rowOff>786765</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9525"/>
          <a:ext cx="4702302" cy="777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720852</xdr:colOff>
      <xdr:row>0</xdr:row>
      <xdr:rowOff>777240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702302" cy="777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47625</xdr:colOff>
      <xdr:row>7</xdr:row>
      <xdr:rowOff>38099</xdr:rowOff>
    </xdr:from>
    <xdr:to>
      <xdr:col>16</xdr:col>
      <xdr:colOff>523875</xdr:colOff>
      <xdr:row>17</xdr:row>
      <xdr:rowOff>114300</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47625" y="1381124"/>
          <a:ext cx="10229850" cy="19812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a:t>To provide additional context for the data provided</a:t>
          </a:r>
          <a:r>
            <a:rPr lang="en-US" baseline="0"/>
            <a:t> by state DOTs in this survey</a:t>
          </a:r>
          <a:r>
            <a:rPr lang="en-US"/>
            <a:t>,</a:t>
          </a:r>
          <a:r>
            <a:rPr lang="en-US" baseline="0"/>
            <a:t> the following five maps developed through Clear Roads research show average annual winter weather and severity for the decade of 2000 to 2010:</a:t>
          </a:r>
        </a:p>
        <a:p>
          <a:endParaRPr lang="en-US" baseline="0"/>
        </a:p>
        <a:p>
          <a:pPr marL="0" marR="0" indent="0" defTabSz="914400" eaLnBrk="1" fontAlgn="auto" latinLnBrk="0" hangingPunct="1">
            <a:lnSpc>
              <a:spcPct val="100000"/>
            </a:lnSpc>
            <a:spcBef>
              <a:spcPts val="0"/>
            </a:spcBef>
            <a:spcAft>
              <a:spcPts val="0"/>
            </a:spcAft>
            <a:buClrTx/>
            <a:buSzTx/>
            <a:buFontTx/>
            <a:buNone/>
            <a:tabLst/>
            <a:defRPr/>
          </a:pPr>
          <a:r>
            <a:rPr lang="en-US"/>
            <a:t>•</a:t>
          </a:r>
          <a:r>
            <a:rPr lang="en-US" b="1"/>
            <a:t>  </a:t>
          </a:r>
          <a:r>
            <a:rPr lang="en-US" baseline="0"/>
            <a:t>U.S. Winter Severity Index for Winter Road Maintenance</a:t>
          </a:r>
        </a:p>
        <a:p>
          <a:r>
            <a:rPr lang="en-US"/>
            <a:t>• </a:t>
          </a:r>
          <a:r>
            <a:rPr lang="en-US" sz="1100" b="1">
              <a:solidFill>
                <a:schemeClr val="dk1"/>
              </a:solidFill>
              <a:effectLst/>
              <a:latin typeface="+mn-lt"/>
              <a:ea typeface="+mn-ea"/>
              <a:cs typeface="+mn-cs"/>
            </a:rPr>
            <a:t> </a:t>
          </a:r>
          <a:r>
            <a:rPr lang="en-US" sz="1100" baseline="0">
              <a:solidFill>
                <a:schemeClr val="dk1"/>
              </a:solidFill>
              <a:effectLst/>
              <a:latin typeface="+mn-lt"/>
              <a:ea typeface="+mn-ea"/>
              <a:cs typeface="+mn-cs"/>
            </a:rPr>
            <a:t>U.S. Annual Snowfall (inches)</a:t>
          </a:r>
          <a:endParaRPr lang="en-US">
            <a:effectLst/>
          </a:endParaRPr>
        </a:p>
        <a:p>
          <a:r>
            <a:rPr lang="en-US"/>
            <a:t>•</a:t>
          </a:r>
          <a:r>
            <a:rPr lang="en-US" sz="1100" b="1">
              <a:solidFill>
                <a:schemeClr val="dk1"/>
              </a:solidFill>
              <a:effectLst/>
              <a:latin typeface="+mn-lt"/>
              <a:ea typeface="+mn-ea"/>
              <a:cs typeface="+mn-cs"/>
            </a:rPr>
            <a:t> </a:t>
          </a:r>
          <a:r>
            <a:rPr lang="en-US" baseline="0"/>
            <a:t> U.S. Annual Hours of Snowfall</a:t>
          </a:r>
        </a:p>
        <a:p>
          <a:r>
            <a:rPr lang="en-US"/>
            <a:t>•</a:t>
          </a:r>
          <a:r>
            <a:rPr lang="en-US" sz="1100" b="1">
              <a:solidFill>
                <a:schemeClr val="dk1"/>
              </a:solidFill>
              <a:effectLst/>
              <a:latin typeface="+mn-lt"/>
              <a:ea typeface="+mn-ea"/>
              <a:cs typeface="+mn-cs"/>
            </a:rPr>
            <a:t>  </a:t>
          </a:r>
          <a:r>
            <a:rPr lang="en-US" baseline="0"/>
            <a:t>U.S. Annual Hours of Freezing Rain</a:t>
          </a:r>
        </a:p>
        <a:p>
          <a:r>
            <a:rPr lang="en-US"/>
            <a:t>•</a:t>
          </a:r>
          <a:r>
            <a:rPr lang="en-US" sz="1100" b="1">
              <a:solidFill>
                <a:schemeClr val="dk1"/>
              </a:solidFill>
              <a:effectLst/>
              <a:latin typeface="+mn-lt"/>
              <a:ea typeface="+mn-ea"/>
              <a:cs typeface="+mn-cs"/>
            </a:rPr>
            <a:t> </a:t>
          </a:r>
          <a:r>
            <a:rPr lang="en-US" baseline="0"/>
            <a:t> U.S. Hours of Blowing Snow</a:t>
          </a:r>
        </a:p>
        <a:p>
          <a:br>
            <a:rPr lang="en-US" baseline="0"/>
          </a:br>
          <a:r>
            <a:rPr lang="en-US" baseline="0"/>
            <a:t>For information about the research methodology and for detailed state maps, see </a:t>
          </a:r>
          <a:r>
            <a:rPr lang="en-US" b="1" baseline="0"/>
            <a:t>Clear Roads Project 10-02 Mapping Weather Severity Zones</a:t>
          </a:r>
          <a:r>
            <a:rPr lang="en-US" baseline="0"/>
            <a:t> (</a:t>
          </a:r>
          <a:r>
            <a:rPr lang="en-US" u="sng" baseline="0">
              <a:solidFill>
                <a:srgbClr val="0033CC"/>
              </a:solidFill>
            </a:rPr>
            <a:t>clearroads.org/project/mapping-weather-severity-zones</a:t>
          </a:r>
          <a:r>
            <a:rPr lang="en-US" baseline="0"/>
            <a:t>) and </a:t>
          </a:r>
          <a:r>
            <a:rPr lang="en-US" b="1" baseline="0"/>
            <a:t>Clear Roads Project 14-08: Weather Severity Mapping Enhancement </a:t>
          </a:r>
          <a:r>
            <a:rPr lang="en-US" b="0" baseline="0"/>
            <a:t>(</a:t>
          </a:r>
          <a:r>
            <a:rPr lang="en-US" u="sng" baseline="0">
              <a:solidFill>
                <a:srgbClr val="0033CC"/>
              </a:solidFill>
            </a:rPr>
            <a:t>clearroads.org/project/weather-severity-mapping-enhancement</a:t>
          </a:r>
          <a:r>
            <a:rPr lang="en-US" u="none" baseline="0">
              <a:solidFill>
                <a:sysClr val="windowText" lastClr="000000"/>
              </a:solidFill>
            </a:rPr>
            <a:t>).</a:t>
          </a:r>
        </a:p>
      </xdr:txBody>
    </xdr:sp>
    <xdr:clientData/>
  </xdr:twoCellAnchor>
  <xdr:twoCellAnchor editAs="oneCell">
    <xdr:from>
      <xdr:col>0</xdr:col>
      <xdr:colOff>0</xdr:colOff>
      <xdr:row>0</xdr:row>
      <xdr:rowOff>0</xdr:rowOff>
    </xdr:from>
    <xdr:to>
      <xdr:col>7</xdr:col>
      <xdr:colOff>435102</xdr:colOff>
      <xdr:row>4</xdr:row>
      <xdr:rowOff>15240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702302" cy="777240"/>
        </a:xfrm>
        <a:prstGeom prst="rect">
          <a:avLst/>
        </a:prstGeom>
      </xdr:spPr>
    </xdr:pic>
    <xdr:clientData/>
  </xdr:twoCellAnchor>
  <xdr:twoCellAnchor editAs="oneCell">
    <xdr:from>
      <xdr:col>0</xdr:col>
      <xdr:colOff>66675</xdr:colOff>
      <xdr:row>19</xdr:row>
      <xdr:rowOff>167320</xdr:rowOff>
    </xdr:from>
    <xdr:to>
      <xdr:col>11</xdr:col>
      <xdr:colOff>189139</xdr:colOff>
      <xdr:row>43</xdr:row>
      <xdr:rowOff>43992</xdr:rowOff>
    </xdr:to>
    <xdr:pic>
      <xdr:nvPicPr>
        <xdr:cNvPr id="8" name="Picture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675" y="3800427"/>
          <a:ext cx="6858000" cy="4448672"/>
        </a:xfrm>
        <a:prstGeom prst="rect">
          <a:avLst/>
        </a:prstGeom>
      </xdr:spPr>
    </xdr:pic>
    <xdr:clientData/>
  </xdr:twoCellAnchor>
  <xdr:twoCellAnchor editAs="oneCell">
    <xdr:from>
      <xdr:col>13</xdr:col>
      <xdr:colOff>45027</xdr:colOff>
      <xdr:row>19</xdr:row>
      <xdr:rowOff>167320</xdr:rowOff>
    </xdr:from>
    <xdr:to>
      <xdr:col>24</xdr:col>
      <xdr:colOff>167492</xdr:colOff>
      <xdr:row>43</xdr:row>
      <xdr:rowOff>7054</xdr:rowOff>
    </xdr:to>
    <xdr:pic>
      <xdr:nvPicPr>
        <xdr:cNvPr id="10" name="Picture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05206" y="3800427"/>
          <a:ext cx="6858000" cy="4411734"/>
        </a:xfrm>
        <a:prstGeom prst="rect">
          <a:avLst/>
        </a:prstGeom>
      </xdr:spPr>
    </xdr:pic>
    <xdr:clientData/>
  </xdr:twoCellAnchor>
  <xdr:twoCellAnchor editAs="oneCell">
    <xdr:from>
      <xdr:col>0</xdr:col>
      <xdr:colOff>66675</xdr:colOff>
      <xdr:row>46</xdr:row>
      <xdr:rowOff>170381</xdr:rowOff>
    </xdr:from>
    <xdr:to>
      <xdr:col>11</xdr:col>
      <xdr:colOff>189139</xdr:colOff>
      <xdr:row>69</xdr:row>
      <xdr:rowOff>146890</xdr:rowOff>
    </xdr:to>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675" y="8946988"/>
          <a:ext cx="6858000" cy="4358009"/>
        </a:xfrm>
        <a:prstGeom prst="rect">
          <a:avLst/>
        </a:prstGeom>
      </xdr:spPr>
    </xdr:pic>
    <xdr:clientData/>
  </xdr:twoCellAnchor>
  <xdr:twoCellAnchor editAs="oneCell">
    <xdr:from>
      <xdr:col>13</xdr:col>
      <xdr:colOff>45027</xdr:colOff>
      <xdr:row>46</xdr:row>
      <xdr:rowOff>170381</xdr:rowOff>
    </xdr:from>
    <xdr:to>
      <xdr:col>24</xdr:col>
      <xdr:colOff>167492</xdr:colOff>
      <xdr:row>70</xdr:row>
      <xdr:rowOff>38763</xdr:rowOff>
    </xdr:to>
    <xdr:pic>
      <xdr:nvPicPr>
        <xdr:cNvPr id="9" name="Picture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005206" y="8946988"/>
          <a:ext cx="6858000" cy="4440382"/>
        </a:xfrm>
        <a:prstGeom prst="rect">
          <a:avLst/>
        </a:prstGeom>
      </xdr:spPr>
    </xdr:pic>
    <xdr:clientData/>
  </xdr:twoCellAnchor>
  <xdr:twoCellAnchor editAs="oneCell">
    <xdr:from>
      <xdr:col>0</xdr:col>
      <xdr:colOff>66675</xdr:colOff>
      <xdr:row>73</xdr:row>
      <xdr:rowOff>2598</xdr:rowOff>
    </xdr:from>
    <xdr:to>
      <xdr:col>11</xdr:col>
      <xdr:colOff>189139</xdr:colOff>
      <xdr:row>96</xdr:row>
      <xdr:rowOff>103043</xdr:rowOff>
    </xdr:to>
    <xdr:pic>
      <xdr:nvPicPr>
        <xdr:cNvPr id="11" name="Picture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6675" y="13922705"/>
          <a:ext cx="6858000" cy="44819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8226</xdr:colOff>
      <xdr:row>4</xdr:row>
      <xdr:rowOff>49771</xdr:rowOff>
    </xdr:from>
    <xdr:to>
      <xdr:col>17</xdr:col>
      <xdr:colOff>428850</xdr:colOff>
      <xdr:row>40</xdr:row>
      <xdr:rowOff>36817</xdr:rowOff>
    </xdr:to>
    <xdr:pic>
      <xdr:nvPicPr>
        <xdr:cNvPr id="60" name="Picture 59">
          <a:extLst>
            <a:ext uri="{FF2B5EF4-FFF2-40B4-BE49-F238E27FC236}">
              <a16:creationId xmlns:a16="http://schemas.microsoft.com/office/drawing/2014/main" id="{00000000-0008-0000-0600-00003C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476" y="907021"/>
          <a:ext cx="10250424" cy="6711696"/>
        </a:xfrm>
        <a:prstGeom prst="rect">
          <a:avLst/>
        </a:prstGeom>
      </xdr:spPr>
    </xdr:pic>
    <xdr:clientData/>
  </xdr:twoCellAnchor>
  <xdr:twoCellAnchor>
    <xdr:from>
      <xdr:col>0</xdr:col>
      <xdr:colOff>0</xdr:colOff>
      <xdr:row>0</xdr:row>
      <xdr:rowOff>195722</xdr:rowOff>
    </xdr:from>
    <xdr:to>
      <xdr:col>18</xdr:col>
      <xdr:colOff>561975</xdr:colOff>
      <xdr:row>1</xdr:row>
      <xdr:rowOff>222454</xdr:rowOff>
    </xdr:to>
    <xdr:sp macro="" textlink="$U$5">
      <xdr:nvSpPr>
        <xdr:cNvPr id="9" name="TextBox 8">
          <a:extLst>
            <a:ext uri="{FF2B5EF4-FFF2-40B4-BE49-F238E27FC236}">
              <a16:creationId xmlns:a16="http://schemas.microsoft.com/office/drawing/2014/main" id="{00000000-0008-0000-0600-000009000000}"/>
            </a:ext>
          </a:extLst>
        </xdr:cNvPr>
        <xdr:cNvSpPr txBox="1"/>
      </xdr:nvSpPr>
      <xdr:spPr>
        <a:xfrm>
          <a:off x="0" y="195722"/>
          <a:ext cx="11096625" cy="274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B6AF9EDD-321C-4FEC-99B1-EED8B647219B}" type="TxLink">
            <a:rPr lang="en-US" sz="1600" b="1"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a:t>Custom Map Title 1</a:t>
          </a:fld>
          <a:endParaRPr lang="en-US" sz="1600" b="1">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59631</xdr:colOff>
      <xdr:row>15</xdr:row>
      <xdr:rowOff>61155</xdr:rowOff>
    </xdr:from>
    <xdr:to>
      <xdr:col>19</xdr:col>
      <xdr:colOff>0</xdr:colOff>
      <xdr:row>16</xdr:row>
      <xdr:rowOff>113836</xdr:rowOff>
    </xdr:to>
    <xdr:sp macro="" textlink="$U$13">
      <xdr:nvSpPr>
        <xdr:cNvPr id="13" name="Text Box 81">
          <a:extLst>
            <a:ext uri="{FF2B5EF4-FFF2-40B4-BE49-F238E27FC236}">
              <a16:creationId xmlns:a16="http://schemas.microsoft.com/office/drawing/2014/main" id="{00000000-0008-0000-0600-00000D000000}"/>
            </a:ext>
          </a:extLst>
        </xdr:cNvPr>
        <xdr:cNvSpPr txBox="1">
          <a:spLocks noChangeArrowheads="1" noTextEdit="1"/>
        </xdr:cNvSpPr>
      </xdr:nvSpPr>
      <xdr:spPr bwMode="auto">
        <a:xfrm>
          <a:off x="9984681" y="2937705"/>
          <a:ext cx="1159569" cy="24318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6B79A86-F970-4EEF-89F3-76DA651DEE6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7.00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168909</xdr:colOff>
      <xdr:row>9</xdr:row>
      <xdr:rowOff>162469</xdr:rowOff>
    </xdr:from>
    <xdr:to>
      <xdr:col>19</xdr:col>
      <xdr:colOff>38100</xdr:colOff>
      <xdr:row>11</xdr:row>
      <xdr:rowOff>17576</xdr:rowOff>
    </xdr:to>
    <xdr:sp macro="" textlink="$U$36">
      <xdr:nvSpPr>
        <xdr:cNvPr id="14" name="Text Box 81">
          <a:extLst>
            <a:ext uri="{FF2B5EF4-FFF2-40B4-BE49-F238E27FC236}">
              <a16:creationId xmlns:a16="http://schemas.microsoft.com/office/drawing/2014/main" id="{00000000-0008-0000-0600-00000E000000}"/>
            </a:ext>
          </a:extLst>
        </xdr:cNvPr>
        <xdr:cNvSpPr txBox="1">
          <a:spLocks noChangeArrowheads="1" noTextEdit="1"/>
        </xdr:cNvSpPr>
      </xdr:nvSpPr>
      <xdr:spPr bwMode="auto">
        <a:xfrm>
          <a:off x="10093959" y="1896019"/>
          <a:ext cx="1088391" cy="23610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822725F5-E3C5-41A0-B36B-F771BBCA670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30.00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476428</xdr:colOff>
      <xdr:row>17</xdr:row>
      <xdr:rowOff>18319</xdr:rowOff>
    </xdr:from>
    <xdr:to>
      <xdr:col>18</xdr:col>
      <xdr:colOff>469447</xdr:colOff>
      <xdr:row>18</xdr:row>
      <xdr:rowOff>78803</xdr:rowOff>
    </xdr:to>
    <xdr:sp macro="" textlink="$U$37">
      <xdr:nvSpPr>
        <xdr:cNvPr id="18" name="Text Box 81">
          <a:extLst>
            <a:ext uri="{FF2B5EF4-FFF2-40B4-BE49-F238E27FC236}">
              <a16:creationId xmlns:a16="http://schemas.microsoft.com/office/drawing/2014/main" id="{00000000-0008-0000-0600-000012000000}"/>
            </a:ext>
          </a:extLst>
        </xdr:cNvPr>
        <xdr:cNvSpPr txBox="1">
          <a:spLocks noChangeArrowheads="1" noTextEdit="1"/>
        </xdr:cNvSpPr>
      </xdr:nvSpPr>
      <xdr:spPr bwMode="auto">
        <a:xfrm>
          <a:off x="9791878" y="3275869"/>
          <a:ext cx="1212219" cy="25098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79B652C-1C4C-4B02-B927-67EB4524134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31.00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269793</xdr:colOff>
      <xdr:row>13</xdr:row>
      <xdr:rowOff>70629</xdr:rowOff>
    </xdr:from>
    <xdr:to>
      <xdr:col>18</xdr:col>
      <xdr:colOff>590550</xdr:colOff>
      <xdr:row>14</xdr:row>
      <xdr:rowOff>147147</xdr:rowOff>
    </xdr:to>
    <xdr:sp macro="" textlink="$U$46">
      <xdr:nvSpPr>
        <xdr:cNvPr id="22" name="Text Box 81">
          <a:extLst>
            <a:ext uri="{FF2B5EF4-FFF2-40B4-BE49-F238E27FC236}">
              <a16:creationId xmlns:a16="http://schemas.microsoft.com/office/drawing/2014/main" id="{00000000-0008-0000-0600-000016000000}"/>
            </a:ext>
          </a:extLst>
        </xdr:cNvPr>
        <xdr:cNvSpPr txBox="1">
          <a:spLocks noChangeArrowheads="1" noTextEdit="1"/>
        </xdr:cNvSpPr>
      </xdr:nvSpPr>
      <xdr:spPr bwMode="auto">
        <a:xfrm>
          <a:off x="10194843" y="2566179"/>
          <a:ext cx="930357" cy="26701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8A53BC23-C24B-4848-BAC9-4A9B0897A410}"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40.00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319898</xdr:colOff>
      <xdr:row>11</xdr:row>
      <xdr:rowOff>141134</xdr:rowOff>
    </xdr:from>
    <xdr:to>
      <xdr:col>18</xdr:col>
      <xdr:colOff>514350</xdr:colOff>
      <xdr:row>12</xdr:row>
      <xdr:rowOff>147096</xdr:rowOff>
    </xdr:to>
    <xdr:sp macro="" textlink="$U$28">
      <xdr:nvSpPr>
        <xdr:cNvPr id="28" name="Text Box 81">
          <a:extLst>
            <a:ext uri="{FF2B5EF4-FFF2-40B4-BE49-F238E27FC236}">
              <a16:creationId xmlns:a16="http://schemas.microsoft.com/office/drawing/2014/main" id="{00000000-0008-0000-0600-00001C000000}"/>
            </a:ext>
          </a:extLst>
        </xdr:cNvPr>
        <xdr:cNvSpPr txBox="1">
          <a:spLocks noChangeArrowheads="1" noTextEdit="1"/>
        </xdr:cNvSpPr>
      </xdr:nvSpPr>
      <xdr:spPr bwMode="auto">
        <a:xfrm>
          <a:off x="10244948" y="2255684"/>
          <a:ext cx="804052" cy="19646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5C5F80A3-D9EF-449F-990E-737577F50503}"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22.00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0</xdr:colOff>
      <xdr:row>1</xdr:row>
      <xdr:rowOff>222293</xdr:rowOff>
    </xdr:from>
    <xdr:to>
      <xdr:col>18</xdr:col>
      <xdr:colOff>561975</xdr:colOff>
      <xdr:row>3</xdr:row>
      <xdr:rowOff>29948</xdr:rowOff>
    </xdr:to>
    <xdr:sp macro="" textlink="$U$6">
      <xdr:nvSpPr>
        <xdr:cNvPr id="58" name="TextBox 57">
          <a:extLst>
            <a:ext uri="{FF2B5EF4-FFF2-40B4-BE49-F238E27FC236}">
              <a16:creationId xmlns:a16="http://schemas.microsoft.com/office/drawing/2014/main" id="{00000000-0008-0000-0600-00003A000000}"/>
            </a:ext>
          </a:extLst>
        </xdr:cNvPr>
        <xdr:cNvSpPr txBox="1"/>
      </xdr:nvSpPr>
      <xdr:spPr>
        <a:xfrm>
          <a:off x="0" y="469943"/>
          <a:ext cx="11096625" cy="302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C1798AE1-D81B-4BF5-8835-67E195BC1BA4}" type="TxLink">
            <a:rPr lang="en-US" sz="1600" b="1"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a:t>(Title 2)</a:t>
          </a:fld>
          <a:endParaRPr lang="en-US" sz="1600" b="1">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217346</xdr:colOff>
      <xdr:row>24</xdr:row>
      <xdr:rowOff>55931</xdr:rowOff>
    </xdr:from>
    <xdr:to>
      <xdr:col>5</xdr:col>
      <xdr:colOff>197920</xdr:colOff>
      <xdr:row>26</xdr:row>
      <xdr:rowOff>42794</xdr:rowOff>
    </xdr:to>
    <xdr:sp macro="" textlink="$U$9">
      <xdr:nvSpPr>
        <xdr:cNvPr id="10" name="Text Box 81">
          <a:extLst>
            <a:ext uri="{FF2B5EF4-FFF2-40B4-BE49-F238E27FC236}">
              <a16:creationId xmlns:a16="http://schemas.microsoft.com/office/drawing/2014/main" id="{00000000-0008-0000-0600-00000A000000}"/>
            </a:ext>
          </a:extLst>
        </xdr:cNvPr>
        <xdr:cNvSpPr txBox="1">
          <a:spLocks noChangeArrowheads="1" noTextEdit="1"/>
        </xdr:cNvSpPr>
      </xdr:nvSpPr>
      <xdr:spPr bwMode="auto">
        <a:xfrm>
          <a:off x="1531796" y="4646981"/>
          <a:ext cx="1199774" cy="36786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F45D818F-DCA0-4FD6-8876-3627617E88F7}"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xdr:col>
      <xdr:colOff>441357</xdr:colOff>
      <xdr:row>37</xdr:row>
      <xdr:rowOff>8976</xdr:rowOff>
    </xdr:from>
    <xdr:to>
      <xdr:col>8</xdr:col>
      <xdr:colOff>162508</xdr:colOff>
      <xdr:row>38</xdr:row>
      <xdr:rowOff>38099</xdr:rowOff>
    </xdr:to>
    <xdr:sp macro="" textlink="$U$18">
      <xdr:nvSpPr>
        <xdr:cNvPr id="11" name="Text Box 81">
          <a:extLst>
            <a:ext uri="{FF2B5EF4-FFF2-40B4-BE49-F238E27FC236}">
              <a16:creationId xmlns:a16="http://schemas.microsoft.com/office/drawing/2014/main" id="{00000000-0008-0000-0600-00000B000000}"/>
            </a:ext>
          </a:extLst>
        </xdr:cNvPr>
        <xdr:cNvSpPr txBox="1">
          <a:spLocks noChangeArrowheads="1" noTextEdit="1"/>
        </xdr:cNvSpPr>
      </xdr:nvSpPr>
      <xdr:spPr bwMode="auto">
        <a:xfrm>
          <a:off x="2365407" y="7047951"/>
          <a:ext cx="2226226" cy="21962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10E049F-38E1-417E-8F1C-9BBD05CB095F}"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12.00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380894</xdr:colOff>
      <xdr:row>32</xdr:row>
      <xdr:rowOff>40482</xdr:rowOff>
    </xdr:from>
    <xdr:to>
      <xdr:col>15</xdr:col>
      <xdr:colOff>238126</xdr:colOff>
      <xdr:row>33</xdr:row>
      <xdr:rowOff>136397</xdr:rowOff>
    </xdr:to>
    <xdr:sp macro="" textlink="$U$16">
      <xdr:nvSpPr>
        <xdr:cNvPr id="12" name="Text Box 81">
          <a:extLst>
            <a:ext uri="{FF2B5EF4-FFF2-40B4-BE49-F238E27FC236}">
              <a16:creationId xmlns:a16="http://schemas.microsoft.com/office/drawing/2014/main" id="{00000000-0008-0000-0600-00000C000000}"/>
            </a:ext>
          </a:extLst>
        </xdr:cNvPr>
        <xdr:cNvSpPr txBox="1">
          <a:spLocks noChangeArrowheads="1" noTextEdit="1"/>
        </xdr:cNvSpPr>
      </xdr:nvSpPr>
      <xdr:spPr bwMode="auto">
        <a:xfrm>
          <a:off x="7381769" y="6155532"/>
          <a:ext cx="1552682" cy="28641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68C8CFF-217D-4D06-86B5-0F18C04EC1A3}" type="TxLink">
            <a:rPr lang="en-US" sz="800" b="0" i="0" u="none" strike="noStrike">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pPr algn="ctr" rtl="0">
              <a:defRPr sz="1000"/>
            </a:pPr>
            <a:t>10.00</a:t>
          </a:fld>
          <a:endParaRPr lang="en-US" sz="800" b="0" i="0" strike="noStrike">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376066</xdr:colOff>
      <xdr:row>17</xdr:row>
      <xdr:rowOff>2061</xdr:rowOff>
    </xdr:from>
    <xdr:to>
      <xdr:col>14</xdr:col>
      <xdr:colOff>240044</xdr:colOff>
      <xdr:row>18</xdr:row>
      <xdr:rowOff>143863</xdr:rowOff>
    </xdr:to>
    <xdr:sp macro="" textlink="$U$42">
      <xdr:nvSpPr>
        <xdr:cNvPr id="15" name="Text Box 81">
          <a:extLst>
            <a:ext uri="{FF2B5EF4-FFF2-40B4-BE49-F238E27FC236}">
              <a16:creationId xmlns:a16="http://schemas.microsoft.com/office/drawing/2014/main" id="{00000000-0008-0000-0600-00000F000000}"/>
            </a:ext>
          </a:extLst>
        </xdr:cNvPr>
        <xdr:cNvSpPr txBox="1">
          <a:spLocks noChangeArrowheads="1" noTextEdit="1"/>
        </xdr:cNvSpPr>
      </xdr:nvSpPr>
      <xdr:spPr bwMode="auto">
        <a:xfrm>
          <a:off x="6767341" y="3259611"/>
          <a:ext cx="1559428" cy="33230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D5497380-1574-4190-B8CE-CAB739678CA2}"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36.00</a:t>
          </a:fld>
          <a:endPar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5846</xdr:colOff>
      <xdr:row>8</xdr:row>
      <xdr:rowOff>122098</xdr:rowOff>
    </xdr:from>
    <xdr:to>
      <xdr:col>9</xdr:col>
      <xdr:colOff>41181</xdr:colOff>
      <xdr:row>10</xdr:row>
      <xdr:rowOff>3584</xdr:rowOff>
    </xdr:to>
    <xdr:sp macro="" textlink="$U$41">
      <xdr:nvSpPr>
        <xdr:cNvPr id="16" name="Text Box 81">
          <a:extLst>
            <a:ext uri="{FF2B5EF4-FFF2-40B4-BE49-F238E27FC236}">
              <a16:creationId xmlns:a16="http://schemas.microsoft.com/office/drawing/2014/main" id="{00000000-0008-0000-0600-000010000000}"/>
            </a:ext>
          </a:extLst>
        </xdr:cNvPr>
        <xdr:cNvSpPr txBox="1">
          <a:spLocks noChangeArrowheads="1" noTextEdit="1"/>
        </xdr:cNvSpPr>
      </xdr:nvSpPr>
      <xdr:spPr bwMode="auto">
        <a:xfrm>
          <a:off x="3777746" y="1665148"/>
          <a:ext cx="1378360" cy="26248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DB91456-A08E-4191-A86E-BF23C387B634}"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35.00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14</xdr:col>
      <xdr:colOff>125593</xdr:colOff>
      <xdr:row>12</xdr:row>
      <xdr:rowOff>48175</xdr:rowOff>
    </xdr:from>
    <xdr:to>
      <xdr:col>16</xdr:col>
      <xdr:colOff>111948</xdr:colOff>
      <xdr:row>13</xdr:row>
      <xdr:rowOff>150902</xdr:rowOff>
    </xdr:to>
    <xdr:sp macro="" textlink="$U$39">
      <xdr:nvSpPr>
        <xdr:cNvPr id="17" name="Text Box 81">
          <a:extLst>
            <a:ext uri="{FF2B5EF4-FFF2-40B4-BE49-F238E27FC236}">
              <a16:creationId xmlns:a16="http://schemas.microsoft.com/office/drawing/2014/main" id="{00000000-0008-0000-0600-000011000000}"/>
            </a:ext>
          </a:extLst>
        </xdr:cNvPr>
        <xdr:cNvSpPr txBox="1">
          <a:spLocks noChangeArrowheads="1" noTextEdit="1"/>
        </xdr:cNvSpPr>
      </xdr:nvSpPr>
      <xdr:spPr bwMode="auto">
        <a:xfrm>
          <a:off x="8212318" y="2353225"/>
          <a:ext cx="1215080" cy="29322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4F0D021-BF57-41C2-BB26-8D5504C4D82F}"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33.00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13</xdr:col>
      <xdr:colOff>210297</xdr:colOff>
      <xdr:row>15</xdr:row>
      <xdr:rowOff>70807</xdr:rowOff>
    </xdr:from>
    <xdr:to>
      <xdr:col>15</xdr:col>
      <xdr:colOff>393089</xdr:colOff>
      <xdr:row>17</xdr:row>
      <xdr:rowOff>5083</xdr:rowOff>
    </xdr:to>
    <xdr:sp macro="" textlink="$U$45">
      <xdr:nvSpPr>
        <xdr:cNvPr id="19" name="Text Box 81">
          <a:extLst>
            <a:ext uri="{FF2B5EF4-FFF2-40B4-BE49-F238E27FC236}">
              <a16:creationId xmlns:a16="http://schemas.microsoft.com/office/drawing/2014/main" id="{00000000-0008-0000-0600-000013000000}"/>
            </a:ext>
          </a:extLst>
        </xdr:cNvPr>
        <xdr:cNvSpPr txBox="1">
          <a:spLocks noChangeArrowheads="1" noTextEdit="1"/>
        </xdr:cNvSpPr>
      </xdr:nvSpPr>
      <xdr:spPr bwMode="auto">
        <a:xfrm>
          <a:off x="7763622" y="2947357"/>
          <a:ext cx="1325792" cy="31527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DE57BC8-BDB6-4100-A7FF-D8E4D64A349A}"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39.00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293722</xdr:colOff>
      <xdr:row>19</xdr:row>
      <xdr:rowOff>60041</xdr:rowOff>
    </xdr:from>
    <xdr:to>
      <xdr:col>14</xdr:col>
      <xdr:colOff>502456</xdr:colOff>
      <xdr:row>20</xdr:row>
      <xdr:rowOff>165885</xdr:rowOff>
    </xdr:to>
    <xdr:sp macro="" textlink="$U$55">
      <xdr:nvSpPr>
        <xdr:cNvPr id="20" name="Text Box 81">
          <a:extLst>
            <a:ext uri="{FF2B5EF4-FFF2-40B4-BE49-F238E27FC236}">
              <a16:creationId xmlns:a16="http://schemas.microsoft.com/office/drawing/2014/main" id="{00000000-0008-0000-0600-000014000000}"/>
            </a:ext>
          </a:extLst>
        </xdr:cNvPr>
        <xdr:cNvSpPr txBox="1">
          <a:spLocks noChangeArrowheads="1" noTextEdit="1"/>
        </xdr:cNvSpPr>
      </xdr:nvSpPr>
      <xdr:spPr bwMode="auto">
        <a:xfrm>
          <a:off x="7294597" y="3698591"/>
          <a:ext cx="1294584" cy="29634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9BEC4E4D-BF07-49EA-B92E-0A13755594ED}"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49.00</a:t>
          </a:fld>
          <a:endPar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6</xdr:col>
      <xdr:colOff>583036</xdr:colOff>
      <xdr:row>29</xdr:row>
      <xdr:rowOff>120618</xdr:rowOff>
    </xdr:from>
    <xdr:to>
      <xdr:col>9</xdr:col>
      <xdr:colOff>325072</xdr:colOff>
      <xdr:row>31</xdr:row>
      <xdr:rowOff>92156</xdr:rowOff>
    </xdr:to>
    <xdr:sp macro="" textlink="$U$50">
      <xdr:nvSpPr>
        <xdr:cNvPr id="21" name="Text Box 81">
          <a:extLst>
            <a:ext uri="{FF2B5EF4-FFF2-40B4-BE49-F238E27FC236}">
              <a16:creationId xmlns:a16="http://schemas.microsoft.com/office/drawing/2014/main" id="{00000000-0008-0000-0600-000015000000}"/>
            </a:ext>
          </a:extLst>
        </xdr:cNvPr>
        <xdr:cNvSpPr txBox="1">
          <a:spLocks noChangeArrowheads="1" noTextEdit="1"/>
        </xdr:cNvSpPr>
      </xdr:nvSpPr>
      <xdr:spPr bwMode="auto">
        <a:xfrm>
          <a:off x="3735811" y="5664168"/>
          <a:ext cx="1704186" cy="35253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F0F61990-6DEF-45EC-93A0-064C8CAF088C}"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44.00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13</xdr:col>
      <xdr:colOff>295265</xdr:colOff>
      <xdr:row>20</xdr:row>
      <xdr:rowOff>68445</xdr:rowOff>
    </xdr:from>
    <xdr:to>
      <xdr:col>15</xdr:col>
      <xdr:colOff>284435</xdr:colOff>
      <xdr:row>21</xdr:row>
      <xdr:rowOff>127240</xdr:rowOff>
    </xdr:to>
    <xdr:sp macro="" textlink="$U$53">
      <xdr:nvSpPr>
        <xdr:cNvPr id="23" name="Text Box 81">
          <a:extLst>
            <a:ext uri="{FF2B5EF4-FFF2-40B4-BE49-F238E27FC236}">
              <a16:creationId xmlns:a16="http://schemas.microsoft.com/office/drawing/2014/main" id="{00000000-0008-0000-0600-000017000000}"/>
            </a:ext>
          </a:extLst>
        </xdr:cNvPr>
        <xdr:cNvSpPr txBox="1">
          <a:spLocks noChangeArrowheads="1" noTextEdit="1"/>
        </xdr:cNvSpPr>
      </xdr:nvSpPr>
      <xdr:spPr bwMode="auto">
        <a:xfrm>
          <a:off x="7848590" y="3897495"/>
          <a:ext cx="1132170" cy="24929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41F40096-2998-4E4B-B71E-6376C6225AF7}"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47.00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489072</xdr:colOff>
      <xdr:row>11</xdr:row>
      <xdr:rowOff>136599</xdr:rowOff>
    </xdr:from>
    <xdr:to>
      <xdr:col>11</xdr:col>
      <xdr:colOff>511194</xdr:colOff>
      <xdr:row>13</xdr:row>
      <xdr:rowOff>122805</xdr:rowOff>
    </xdr:to>
    <xdr:sp macro="" textlink="$U$56">
      <xdr:nvSpPr>
        <xdr:cNvPr id="24" name="Text Box 81">
          <a:extLst>
            <a:ext uri="{FF2B5EF4-FFF2-40B4-BE49-F238E27FC236}">
              <a16:creationId xmlns:a16="http://schemas.microsoft.com/office/drawing/2014/main" id="{00000000-0008-0000-0600-000018000000}"/>
            </a:ext>
          </a:extLst>
        </xdr:cNvPr>
        <xdr:cNvSpPr txBox="1">
          <a:spLocks noChangeArrowheads="1" noTextEdit="1"/>
        </xdr:cNvSpPr>
      </xdr:nvSpPr>
      <xdr:spPr bwMode="auto">
        <a:xfrm>
          <a:off x="5603997" y="2251149"/>
          <a:ext cx="1298472" cy="36720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D9D04974-21EC-4C00-B9D8-42AD4862912B}"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50.00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298568</xdr:colOff>
      <xdr:row>8</xdr:row>
      <xdr:rowOff>112448</xdr:rowOff>
    </xdr:from>
    <xdr:to>
      <xdr:col>14</xdr:col>
      <xdr:colOff>423012</xdr:colOff>
      <xdr:row>9</xdr:row>
      <xdr:rowOff>76600</xdr:rowOff>
    </xdr:to>
    <xdr:sp macro="" textlink="$U$52">
      <xdr:nvSpPr>
        <xdr:cNvPr id="25" name="Text Box 81">
          <a:extLst>
            <a:ext uri="{FF2B5EF4-FFF2-40B4-BE49-F238E27FC236}">
              <a16:creationId xmlns:a16="http://schemas.microsoft.com/office/drawing/2014/main" id="{00000000-0008-0000-0600-000019000000}"/>
            </a:ext>
          </a:extLst>
        </xdr:cNvPr>
        <xdr:cNvSpPr txBox="1">
          <a:spLocks noChangeArrowheads="1" noTextEdit="1"/>
        </xdr:cNvSpPr>
      </xdr:nvSpPr>
      <xdr:spPr bwMode="auto">
        <a:xfrm>
          <a:off x="7299443" y="1655498"/>
          <a:ext cx="1210294" cy="15465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r" rtl="0">
            <a:defRPr sz="1000"/>
          </a:pPr>
          <a:fld id="{8158028A-A759-4E7A-AC49-B8CE0E166A71}"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r" rtl="0">
              <a:defRPr sz="1000"/>
            </a:pPr>
            <a:t>46.00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607206</xdr:colOff>
      <xdr:row>13</xdr:row>
      <xdr:rowOff>75573</xdr:rowOff>
    </xdr:from>
    <xdr:to>
      <xdr:col>13</xdr:col>
      <xdr:colOff>501472</xdr:colOff>
      <xdr:row>14</xdr:row>
      <xdr:rowOff>188143</xdr:rowOff>
    </xdr:to>
    <xdr:sp macro="" textlink="$U$29">
      <xdr:nvSpPr>
        <xdr:cNvPr id="26" name="Text Box 81">
          <a:extLst>
            <a:ext uri="{FF2B5EF4-FFF2-40B4-BE49-F238E27FC236}">
              <a16:creationId xmlns:a16="http://schemas.microsoft.com/office/drawing/2014/main" id="{00000000-0008-0000-0600-00001A000000}"/>
            </a:ext>
          </a:extLst>
        </xdr:cNvPr>
        <xdr:cNvSpPr txBox="1">
          <a:spLocks noChangeArrowheads="1" noTextEdit="1"/>
        </xdr:cNvSpPr>
      </xdr:nvSpPr>
      <xdr:spPr bwMode="auto">
        <a:xfrm>
          <a:off x="6331731" y="2571123"/>
          <a:ext cx="1723066" cy="30307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CFF7570-F150-4BEA-88F1-00511DB958A3}"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23.00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15</xdr:col>
      <xdr:colOff>316161</xdr:colOff>
      <xdr:row>8</xdr:row>
      <xdr:rowOff>74560</xdr:rowOff>
    </xdr:from>
    <xdr:to>
      <xdr:col>17</xdr:col>
      <xdr:colOff>276848</xdr:colOff>
      <xdr:row>9</xdr:row>
      <xdr:rowOff>97704</xdr:rowOff>
    </xdr:to>
    <xdr:sp macro="" textlink="U26">
      <xdr:nvSpPr>
        <xdr:cNvPr id="27" name="Text Box 81">
          <a:extLst>
            <a:ext uri="{FF2B5EF4-FFF2-40B4-BE49-F238E27FC236}">
              <a16:creationId xmlns:a16="http://schemas.microsoft.com/office/drawing/2014/main" id="{00000000-0008-0000-0600-00001B000000}"/>
            </a:ext>
          </a:extLst>
        </xdr:cNvPr>
        <xdr:cNvSpPr txBox="1">
          <a:spLocks noChangeArrowheads="1" noTextEdit="1"/>
        </xdr:cNvSpPr>
      </xdr:nvSpPr>
      <xdr:spPr bwMode="auto">
        <a:xfrm>
          <a:off x="9012486" y="1617610"/>
          <a:ext cx="1189412" cy="21364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7EC7085-B2D5-47C4-987A-8A8EBA9E6BBA}"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20.00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xdr:col>
      <xdr:colOff>565581</xdr:colOff>
      <xdr:row>13</xdr:row>
      <xdr:rowOff>67649</xdr:rowOff>
    </xdr:from>
    <xdr:to>
      <xdr:col>7</xdr:col>
      <xdr:colOff>50143</xdr:colOff>
      <xdr:row>15</xdr:row>
      <xdr:rowOff>35692</xdr:rowOff>
    </xdr:to>
    <xdr:sp macro="" textlink="$U$57">
      <xdr:nvSpPr>
        <xdr:cNvPr id="29" name="Text Box 81">
          <a:extLst>
            <a:ext uri="{FF2B5EF4-FFF2-40B4-BE49-F238E27FC236}">
              <a16:creationId xmlns:a16="http://schemas.microsoft.com/office/drawing/2014/main" id="{00000000-0008-0000-0600-00001D000000}"/>
            </a:ext>
          </a:extLst>
        </xdr:cNvPr>
        <xdr:cNvSpPr txBox="1">
          <a:spLocks noChangeArrowheads="1" noTextEdit="1"/>
        </xdr:cNvSpPr>
      </xdr:nvSpPr>
      <xdr:spPr bwMode="auto">
        <a:xfrm>
          <a:off x="2489631" y="2563199"/>
          <a:ext cx="1332412" cy="34904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0A56ED4-498E-4963-AE43-CE4FD0DE6BB0}"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51.00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533962</xdr:colOff>
      <xdr:row>33</xdr:row>
      <xdr:rowOff>78085</xdr:rowOff>
    </xdr:from>
    <xdr:to>
      <xdr:col>4</xdr:col>
      <xdr:colOff>481802</xdr:colOff>
      <xdr:row>36</xdr:row>
      <xdr:rowOff>70610</xdr:rowOff>
    </xdr:to>
    <xdr:sp macro="" textlink="$U$8">
      <xdr:nvSpPr>
        <xdr:cNvPr id="30" name="Text Box 81">
          <a:extLst>
            <a:ext uri="{FF2B5EF4-FFF2-40B4-BE49-F238E27FC236}">
              <a16:creationId xmlns:a16="http://schemas.microsoft.com/office/drawing/2014/main" id="{00000000-0008-0000-0600-00001E000000}"/>
            </a:ext>
          </a:extLst>
        </xdr:cNvPr>
        <xdr:cNvSpPr txBox="1">
          <a:spLocks noChangeArrowheads="1" noTextEdit="1"/>
        </xdr:cNvSpPr>
      </xdr:nvSpPr>
      <xdr:spPr bwMode="auto">
        <a:xfrm>
          <a:off x="629212" y="6383635"/>
          <a:ext cx="1776640" cy="53545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45725BC-3C67-46FF-BC6D-D6DF8F0BA9CA}"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132254</xdr:colOff>
      <xdr:row>27</xdr:row>
      <xdr:rowOff>128794</xdr:rowOff>
    </xdr:from>
    <xdr:to>
      <xdr:col>12</xdr:col>
      <xdr:colOff>528674</xdr:colOff>
      <xdr:row>29</xdr:row>
      <xdr:rowOff>86761</xdr:rowOff>
    </xdr:to>
    <xdr:sp macro="" textlink="$U$7">
      <xdr:nvSpPr>
        <xdr:cNvPr id="31" name="Text Box 81">
          <a:extLst>
            <a:ext uri="{FF2B5EF4-FFF2-40B4-BE49-F238E27FC236}">
              <a16:creationId xmlns:a16="http://schemas.microsoft.com/office/drawing/2014/main" id="{00000000-0008-0000-0600-00001F000000}"/>
            </a:ext>
          </a:extLst>
        </xdr:cNvPr>
        <xdr:cNvSpPr txBox="1">
          <a:spLocks noChangeArrowheads="1" noTextEdit="1"/>
        </xdr:cNvSpPr>
      </xdr:nvSpPr>
      <xdr:spPr bwMode="auto">
        <a:xfrm>
          <a:off x="6523529" y="5291344"/>
          <a:ext cx="1006020" cy="33896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2323081-F1C0-4132-B21D-7DE8C01E435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218923</xdr:colOff>
      <xdr:row>19</xdr:row>
      <xdr:rowOff>1728</xdr:rowOff>
    </xdr:from>
    <xdr:to>
      <xdr:col>7</xdr:col>
      <xdr:colOff>232987</xdr:colOff>
      <xdr:row>20</xdr:row>
      <xdr:rowOff>150055</xdr:rowOff>
    </xdr:to>
    <xdr:sp macro="" textlink="$U$12">
      <xdr:nvSpPr>
        <xdr:cNvPr id="32" name="Text Box 81">
          <a:extLst>
            <a:ext uri="{FF2B5EF4-FFF2-40B4-BE49-F238E27FC236}">
              <a16:creationId xmlns:a16="http://schemas.microsoft.com/office/drawing/2014/main" id="{00000000-0008-0000-0600-000020000000}"/>
            </a:ext>
          </a:extLst>
        </xdr:cNvPr>
        <xdr:cNvSpPr txBox="1">
          <a:spLocks noChangeArrowheads="1" noTextEdit="1"/>
        </xdr:cNvSpPr>
      </xdr:nvSpPr>
      <xdr:spPr bwMode="auto">
        <a:xfrm>
          <a:off x="2752573" y="3640278"/>
          <a:ext cx="1252314" cy="33882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CEF7744-DF42-41CB-B5B8-740AB1C3BC02}"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6.00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49766</xdr:colOff>
      <xdr:row>19</xdr:row>
      <xdr:rowOff>152478</xdr:rowOff>
    </xdr:from>
    <xdr:to>
      <xdr:col>3</xdr:col>
      <xdr:colOff>264794</xdr:colOff>
      <xdr:row>21</xdr:row>
      <xdr:rowOff>156850</xdr:rowOff>
    </xdr:to>
    <xdr:sp macro="" textlink="$U$11">
      <xdr:nvSpPr>
        <xdr:cNvPr id="33" name="Text Box 81">
          <a:extLst>
            <a:ext uri="{FF2B5EF4-FFF2-40B4-BE49-F238E27FC236}">
              <a16:creationId xmlns:a16="http://schemas.microsoft.com/office/drawing/2014/main" id="{00000000-0008-0000-0600-000021000000}"/>
            </a:ext>
          </a:extLst>
        </xdr:cNvPr>
        <xdr:cNvSpPr txBox="1">
          <a:spLocks noChangeArrowheads="1" noTextEdit="1"/>
        </xdr:cNvSpPr>
      </xdr:nvSpPr>
      <xdr:spPr bwMode="auto">
        <a:xfrm>
          <a:off x="49766" y="3791028"/>
          <a:ext cx="1529478" cy="38537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D8F3E71-C1AF-4D4E-AAFA-36C63BB95177}"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5.00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87489</xdr:colOff>
      <xdr:row>25</xdr:row>
      <xdr:rowOff>44084</xdr:rowOff>
    </xdr:from>
    <xdr:to>
      <xdr:col>11</xdr:col>
      <xdr:colOff>196617</xdr:colOff>
      <xdr:row>26</xdr:row>
      <xdr:rowOff>91013</xdr:rowOff>
    </xdr:to>
    <xdr:sp macro="" textlink="$U$10">
      <xdr:nvSpPr>
        <xdr:cNvPr id="34" name="Text Box 81">
          <a:extLst>
            <a:ext uri="{FF2B5EF4-FFF2-40B4-BE49-F238E27FC236}">
              <a16:creationId xmlns:a16="http://schemas.microsoft.com/office/drawing/2014/main" id="{00000000-0008-0000-0600-000022000000}"/>
            </a:ext>
          </a:extLst>
        </xdr:cNvPr>
        <xdr:cNvSpPr txBox="1">
          <a:spLocks noChangeArrowheads="1" noTextEdit="1"/>
        </xdr:cNvSpPr>
      </xdr:nvSpPr>
      <xdr:spPr bwMode="auto">
        <a:xfrm>
          <a:off x="5202414" y="4825634"/>
          <a:ext cx="1385478" cy="23742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70FCB6B-C8FA-4C39-9008-E3C1AC77FBA5}"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26585</xdr:colOff>
      <xdr:row>26</xdr:row>
      <xdr:rowOff>166178</xdr:rowOff>
    </xdr:from>
    <xdr:to>
      <xdr:col>14</xdr:col>
      <xdr:colOff>176279</xdr:colOff>
      <xdr:row>28</xdr:row>
      <xdr:rowOff>129766</xdr:rowOff>
    </xdr:to>
    <xdr:sp macro="" textlink="$U$17">
      <xdr:nvSpPr>
        <xdr:cNvPr id="35" name="Text Box 81">
          <a:extLst>
            <a:ext uri="{FF2B5EF4-FFF2-40B4-BE49-F238E27FC236}">
              <a16:creationId xmlns:a16="http://schemas.microsoft.com/office/drawing/2014/main" id="{00000000-0008-0000-0600-000023000000}"/>
            </a:ext>
          </a:extLst>
        </xdr:cNvPr>
        <xdr:cNvSpPr txBox="1">
          <a:spLocks noChangeArrowheads="1" noTextEdit="1"/>
        </xdr:cNvSpPr>
      </xdr:nvSpPr>
      <xdr:spPr bwMode="auto">
        <a:xfrm>
          <a:off x="7027460" y="5138228"/>
          <a:ext cx="1235544" cy="34458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06AC993-52A2-46F9-88E6-007A94ACF17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11.00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352169</xdr:colOff>
      <xdr:row>30</xdr:row>
      <xdr:rowOff>138303</xdr:rowOff>
    </xdr:from>
    <xdr:to>
      <xdr:col>11</xdr:col>
      <xdr:colOff>84959</xdr:colOff>
      <xdr:row>32</xdr:row>
      <xdr:rowOff>158479</xdr:rowOff>
    </xdr:to>
    <xdr:sp macro="" textlink="$U$25">
      <xdr:nvSpPr>
        <xdr:cNvPr id="36" name="Text Box 81">
          <a:extLst>
            <a:ext uri="{FF2B5EF4-FFF2-40B4-BE49-F238E27FC236}">
              <a16:creationId xmlns:a16="http://schemas.microsoft.com/office/drawing/2014/main" id="{00000000-0008-0000-0600-000024000000}"/>
            </a:ext>
          </a:extLst>
        </xdr:cNvPr>
        <xdr:cNvSpPr txBox="1">
          <a:spLocks noChangeArrowheads="1" noTextEdit="1"/>
        </xdr:cNvSpPr>
      </xdr:nvSpPr>
      <xdr:spPr bwMode="auto">
        <a:xfrm>
          <a:off x="5467094" y="5872353"/>
          <a:ext cx="1009140" cy="40117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8A952FF-9FB0-4E27-9C27-117055AFC72B}"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19.00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312198</xdr:colOff>
      <xdr:row>20</xdr:row>
      <xdr:rowOff>177646</xdr:rowOff>
    </xdr:from>
    <xdr:to>
      <xdr:col>13</xdr:col>
      <xdr:colOff>355462</xdr:colOff>
      <xdr:row>22</xdr:row>
      <xdr:rowOff>86292</xdr:rowOff>
    </xdr:to>
    <xdr:sp macro="" textlink="$U$24">
      <xdr:nvSpPr>
        <xdr:cNvPr id="37" name="Text Box 81">
          <a:extLst>
            <a:ext uri="{FF2B5EF4-FFF2-40B4-BE49-F238E27FC236}">
              <a16:creationId xmlns:a16="http://schemas.microsoft.com/office/drawing/2014/main" id="{00000000-0008-0000-0600-000025000000}"/>
            </a:ext>
          </a:extLst>
        </xdr:cNvPr>
        <xdr:cNvSpPr txBox="1">
          <a:spLocks noChangeArrowheads="1" noTextEdit="1"/>
        </xdr:cNvSpPr>
      </xdr:nvSpPr>
      <xdr:spPr bwMode="auto">
        <a:xfrm>
          <a:off x="6703473" y="4006696"/>
          <a:ext cx="1205314" cy="28964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523E1A6-9FD4-4ECC-B084-39D712ACA56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18.00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307203</xdr:colOff>
      <xdr:row>20</xdr:row>
      <xdr:rowOff>83501</xdr:rowOff>
    </xdr:from>
    <xdr:to>
      <xdr:col>9</xdr:col>
      <xdr:colOff>396776</xdr:colOff>
      <xdr:row>22</xdr:row>
      <xdr:rowOff>10397</xdr:rowOff>
    </xdr:to>
    <xdr:sp macro="" textlink="$U$23">
      <xdr:nvSpPr>
        <xdr:cNvPr id="38" name="Text Box 81">
          <a:extLst>
            <a:ext uri="{FF2B5EF4-FFF2-40B4-BE49-F238E27FC236}">
              <a16:creationId xmlns:a16="http://schemas.microsoft.com/office/drawing/2014/main" id="{00000000-0008-0000-0600-000026000000}"/>
            </a:ext>
          </a:extLst>
        </xdr:cNvPr>
        <xdr:cNvSpPr txBox="1">
          <a:spLocks noChangeArrowheads="1" noTextEdit="1"/>
        </xdr:cNvSpPr>
      </xdr:nvSpPr>
      <xdr:spPr bwMode="auto">
        <a:xfrm>
          <a:off x="4079103" y="3912551"/>
          <a:ext cx="1432598" cy="30789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E5F6447-9DCD-4359-B52C-5A160F011605}"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17.00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526053</xdr:colOff>
      <xdr:row>15</xdr:row>
      <xdr:rowOff>122517</xdr:rowOff>
    </xdr:from>
    <xdr:to>
      <xdr:col>10</xdr:col>
      <xdr:colOff>622263</xdr:colOff>
      <xdr:row>17</xdr:row>
      <xdr:rowOff>36358</xdr:rowOff>
    </xdr:to>
    <xdr:sp macro="" textlink="$U$22">
      <xdr:nvSpPr>
        <xdr:cNvPr id="39" name="Text Box 81">
          <a:extLst>
            <a:ext uri="{FF2B5EF4-FFF2-40B4-BE49-F238E27FC236}">
              <a16:creationId xmlns:a16="http://schemas.microsoft.com/office/drawing/2014/main" id="{00000000-0008-0000-0600-000027000000}"/>
            </a:ext>
          </a:extLst>
        </xdr:cNvPr>
        <xdr:cNvSpPr txBox="1">
          <a:spLocks noChangeArrowheads="1" noTextEdit="1"/>
        </xdr:cNvSpPr>
      </xdr:nvSpPr>
      <xdr:spPr bwMode="auto">
        <a:xfrm>
          <a:off x="4955178" y="2999067"/>
          <a:ext cx="1391610" cy="29484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D7494855-BF42-456E-B925-F1482F5B478B}"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16.00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23729</xdr:colOff>
      <xdr:row>18</xdr:row>
      <xdr:rowOff>56473</xdr:rowOff>
    </xdr:from>
    <xdr:to>
      <xdr:col>12</xdr:col>
      <xdr:colOff>548075</xdr:colOff>
      <xdr:row>19</xdr:row>
      <xdr:rowOff>165354</xdr:rowOff>
    </xdr:to>
    <xdr:sp macro="" textlink="$U$21">
      <xdr:nvSpPr>
        <xdr:cNvPr id="40" name="Text Box 81">
          <a:extLst>
            <a:ext uri="{FF2B5EF4-FFF2-40B4-BE49-F238E27FC236}">
              <a16:creationId xmlns:a16="http://schemas.microsoft.com/office/drawing/2014/main" id="{00000000-0008-0000-0600-000028000000}"/>
            </a:ext>
          </a:extLst>
        </xdr:cNvPr>
        <xdr:cNvSpPr txBox="1">
          <a:spLocks noChangeArrowheads="1" noTextEdit="1"/>
        </xdr:cNvSpPr>
      </xdr:nvSpPr>
      <xdr:spPr bwMode="auto">
        <a:xfrm>
          <a:off x="6415004" y="3504523"/>
          <a:ext cx="1133946" cy="29938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33D7DD8-2EB8-4627-B62A-C9B58062848B}"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15.00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232708</xdr:colOff>
      <xdr:row>17</xdr:row>
      <xdr:rowOff>82514</xdr:rowOff>
    </xdr:from>
    <xdr:to>
      <xdr:col>11</xdr:col>
      <xdr:colOff>454650</xdr:colOff>
      <xdr:row>19</xdr:row>
      <xdr:rowOff>66736</xdr:rowOff>
    </xdr:to>
    <xdr:sp macro="" textlink="$U$20">
      <xdr:nvSpPr>
        <xdr:cNvPr id="41" name="Text Box 81">
          <a:extLst>
            <a:ext uri="{FF2B5EF4-FFF2-40B4-BE49-F238E27FC236}">
              <a16:creationId xmlns:a16="http://schemas.microsoft.com/office/drawing/2014/main" id="{00000000-0008-0000-0600-000029000000}"/>
            </a:ext>
          </a:extLst>
        </xdr:cNvPr>
        <xdr:cNvSpPr txBox="1">
          <a:spLocks noChangeArrowheads="1" noTextEdit="1"/>
        </xdr:cNvSpPr>
      </xdr:nvSpPr>
      <xdr:spPr bwMode="auto">
        <a:xfrm>
          <a:off x="5957233" y="3340064"/>
          <a:ext cx="888692" cy="36522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744677E7-4992-43A0-BF54-A0C2BE40474A}"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14.00</a:t>
          </a:fld>
          <a:endPar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18234</xdr:colOff>
      <xdr:row>11</xdr:row>
      <xdr:rowOff>87782</xdr:rowOff>
    </xdr:from>
    <xdr:to>
      <xdr:col>5</xdr:col>
      <xdr:colOff>62724</xdr:colOff>
      <xdr:row>13</xdr:row>
      <xdr:rowOff>71722</xdr:rowOff>
    </xdr:to>
    <xdr:sp macro="" textlink="$U$19">
      <xdr:nvSpPr>
        <xdr:cNvPr id="42" name="Text Box 81">
          <a:extLst>
            <a:ext uri="{FF2B5EF4-FFF2-40B4-BE49-F238E27FC236}">
              <a16:creationId xmlns:a16="http://schemas.microsoft.com/office/drawing/2014/main" id="{00000000-0008-0000-0600-00002A000000}"/>
            </a:ext>
          </a:extLst>
        </xdr:cNvPr>
        <xdr:cNvSpPr txBox="1">
          <a:spLocks noChangeArrowheads="1" noTextEdit="1"/>
        </xdr:cNvSpPr>
      </xdr:nvSpPr>
      <xdr:spPr bwMode="auto">
        <a:xfrm>
          <a:off x="1332684" y="2202332"/>
          <a:ext cx="1263690" cy="36494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597B7A1-8812-479A-8D16-7635208EA72F}"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13.00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xdr:col>
      <xdr:colOff>8126</xdr:colOff>
      <xdr:row>16</xdr:row>
      <xdr:rowOff>20904</xdr:rowOff>
    </xdr:from>
    <xdr:to>
      <xdr:col>4</xdr:col>
      <xdr:colOff>203726</xdr:colOff>
      <xdr:row>18</xdr:row>
      <xdr:rowOff>17612</xdr:rowOff>
    </xdr:to>
    <xdr:sp macro="" textlink="$U$35">
      <xdr:nvSpPr>
        <xdr:cNvPr id="43" name="Text Box 81">
          <a:extLst>
            <a:ext uri="{FF2B5EF4-FFF2-40B4-BE49-F238E27FC236}">
              <a16:creationId xmlns:a16="http://schemas.microsoft.com/office/drawing/2014/main" id="{00000000-0008-0000-0600-00002B000000}"/>
            </a:ext>
          </a:extLst>
        </xdr:cNvPr>
        <xdr:cNvSpPr txBox="1">
          <a:spLocks noChangeArrowheads="1" noTextEdit="1"/>
        </xdr:cNvSpPr>
      </xdr:nvSpPr>
      <xdr:spPr bwMode="auto">
        <a:xfrm>
          <a:off x="712976" y="3087954"/>
          <a:ext cx="1414800" cy="37770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8DEF5AB-650E-421D-AC2F-A9560C7E1A91}"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29.00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xdr:col>
      <xdr:colOff>467818</xdr:colOff>
      <xdr:row>8</xdr:row>
      <xdr:rowOff>76483</xdr:rowOff>
    </xdr:from>
    <xdr:to>
      <xdr:col>6</xdr:col>
      <xdr:colOff>455589</xdr:colOff>
      <xdr:row>10</xdr:row>
      <xdr:rowOff>28919</xdr:rowOff>
    </xdr:to>
    <xdr:sp macro="" textlink="$U$33">
      <xdr:nvSpPr>
        <xdr:cNvPr id="44" name="Text Box 81">
          <a:extLst>
            <a:ext uri="{FF2B5EF4-FFF2-40B4-BE49-F238E27FC236}">
              <a16:creationId xmlns:a16="http://schemas.microsoft.com/office/drawing/2014/main" id="{00000000-0008-0000-0600-00002C000000}"/>
            </a:ext>
          </a:extLst>
        </xdr:cNvPr>
        <xdr:cNvSpPr txBox="1">
          <a:spLocks noChangeArrowheads="1" noTextEdit="1"/>
        </xdr:cNvSpPr>
      </xdr:nvSpPr>
      <xdr:spPr bwMode="auto">
        <a:xfrm>
          <a:off x="2391868" y="1619533"/>
          <a:ext cx="1216496" cy="33343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8AFEB2C-02CE-47C4-B877-7D810CE5320A}"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27.00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110627</xdr:colOff>
      <xdr:row>20</xdr:row>
      <xdr:rowOff>73158</xdr:rowOff>
    </xdr:from>
    <xdr:to>
      <xdr:col>10</xdr:col>
      <xdr:colOff>642585</xdr:colOff>
      <xdr:row>21</xdr:row>
      <xdr:rowOff>179004</xdr:rowOff>
    </xdr:to>
    <xdr:sp macro="" textlink="$U$32">
      <xdr:nvSpPr>
        <xdr:cNvPr id="45" name="Text Box 81">
          <a:extLst>
            <a:ext uri="{FF2B5EF4-FFF2-40B4-BE49-F238E27FC236}">
              <a16:creationId xmlns:a16="http://schemas.microsoft.com/office/drawing/2014/main" id="{00000000-0008-0000-0600-00002D000000}"/>
            </a:ext>
          </a:extLst>
        </xdr:cNvPr>
        <xdr:cNvSpPr txBox="1">
          <a:spLocks noChangeArrowheads="1" noTextEdit="1"/>
        </xdr:cNvSpPr>
      </xdr:nvSpPr>
      <xdr:spPr bwMode="auto">
        <a:xfrm>
          <a:off x="5225552" y="3902208"/>
          <a:ext cx="1141558" cy="29634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D6C34DA-CA9C-4772-BCAF-224CAF14C84D}"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26.00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197667</xdr:colOff>
      <xdr:row>27</xdr:row>
      <xdr:rowOff>10559</xdr:rowOff>
    </xdr:from>
    <xdr:to>
      <xdr:col>12</xdr:col>
      <xdr:colOff>3505</xdr:colOff>
      <xdr:row>28</xdr:row>
      <xdr:rowOff>129852</xdr:rowOff>
    </xdr:to>
    <xdr:sp macro="" textlink="$U$31">
      <xdr:nvSpPr>
        <xdr:cNvPr id="46" name="Text Box 81">
          <a:extLst>
            <a:ext uri="{FF2B5EF4-FFF2-40B4-BE49-F238E27FC236}">
              <a16:creationId xmlns:a16="http://schemas.microsoft.com/office/drawing/2014/main" id="{00000000-0008-0000-0600-00002E000000}"/>
            </a:ext>
          </a:extLst>
        </xdr:cNvPr>
        <xdr:cNvSpPr txBox="1">
          <a:spLocks noChangeArrowheads="1" noTextEdit="1"/>
        </xdr:cNvSpPr>
      </xdr:nvSpPr>
      <xdr:spPr bwMode="auto">
        <a:xfrm>
          <a:off x="5922192" y="5173109"/>
          <a:ext cx="1082188" cy="30979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786DF46-5BB3-4CC6-9E69-9CEA68D715EF}"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25.00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150445</xdr:colOff>
      <xdr:row>9</xdr:row>
      <xdr:rowOff>160280</xdr:rowOff>
    </xdr:from>
    <xdr:to>
      <xdr:col>3</xdr:col>
      <xdr:colOff>353377</xdr:colOff>
      <xdr:row>12</xdr:row>
      <xdr:rowOff>15302</xdr:rowOff>
    </xdr:to>
    <xdr:sp macro="" textlink="$U$44">
      <xdr:nvSpPr>
        <xdr:cNvPr id="47" name="Text Box 81">
          <a:extLst>
            <a:ext uri="{FF2B5EF4-FFF2-40B4-BE49-F238E27FC236}">
              <a16:creationId xmlns:a16="http://schemas.microsoft.com/office/drawing/2014/main" id="{00000000-0008-0000-0600-00002F000000}"/>
            </a:ext>
          </a:extLst>
        </xdr:cNvPr>
        <xdr:cNvSpPr txBox="1">
          <a:spLocks noChangeArrowheads="1" noTextEdit="1"/>
        </xdr:cNvSpPr>
      </xdr:nvSpPr>
      <xdr:spPr bwMode="auto">
        <a:xfrm>
          <a:off x="245695" y="1893830"/>
          <a:ext cx="1422132" cy="42652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C23F84D-EDF8-46F5-BD33-BA29F5332C04}"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38.00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470871</xdr:colOff>
      <xdr:row>24</xdr:row>
      <xdr:rowOff>142113</xdr:rowOff>
    </xdr:from>
    <xdr:to>
      <xdr:col>9</xdr:col>
      <xdr:colOff>547450</xdr:colOff>
      <xdr:row>25</xdr:row>
      <xdr:rowOff>172103</xdr:rowOff>
    </xdr:to>
    <xdr:sp macro="" textlink="$U$43">
      <xdr:nvSpPr>
        <xdr:cNvPr id="48" name="Text Box 81">
          <a:extLst>
            <a:ext uri="{FF2B5EF4-FFF2-40B4-BE49-F238E27FC236}">
              <a16:creationId xmlns:a16="http://schemas.microsoft.com/office/drawing/2014/main" id="{00000000-0008-0000-0600-000030000000}"/>
            </a:ext>
          </a:extLst>
        </xdr:cNvPr>
        <xdr:cNvSpPr txBox="1">
          <a:spLocks noChangeArrowheads="1" noTextEdit="1"/>
        </xdr:cNvSpPr>
      </xdr:nvSpPr>
      <xdr:spPr bwMode="auto">
        <a:xfrm>
          <a:off x="4242771" y="4733163"/>
          <a:ext cx="1419604" cy="22049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44A3A99-43CB-406F-9CE9-EBF25EA4361B}"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37.00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6</xdr:col>
      <xdr:colOff>478096</xdr:colOff>
      <xdr:row>12</xdr:row>
      <xdr:rowOff>40440</xdr:rowOff>
    </xdr:from>
    <xdr:to>
      <xdr:col>9</xdr:col>
      <xdr:colOff>104624</xdr:colOff>
      <xdr:row>13</xdr:row>
      <xdr:rowOff>158773</xdr:rowOff>
    </xdr:to>
    <xdr:sp macro="" textlink="$U$48">
      <xdr:nvSpPr>
        <xdr:cNvPr id="49" name="Text Box 81">
          <a:extLst>
            <a:ext uri="{FF2B5EF4-FFF2-40B4-BE49-F238E27FC236}">
              <a16:creationId xmlns:a16="http://schemas.microsoft.com/office/drawing/2014/main" id="{00000000-0008-0000-0600-000031000000}"/>
            </a:ext>
          </a:extLst>
        </xdr:cNvPr>
        <xdr:cNvSpPr txBox="1">
          <a:spLocks noChangeArrowheads="1" noTextEdit="1"/>
        </xdr:cNvSpPr>
      </xdr:nvSpPr>
      <xdr:spPr bwMode="auto">
        <a:xfrm>
          <a:off x="3630871" y="2345490"/>
          <a:ext cx="1588678" cy="30883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393E801-DA72-4EB6-AA48-61CBE1FCCAC2}"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42.00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152686</xdr:colOff>
      <xdr:row>16</xdr:row>
      <xdr:rowOff>1423</xdr:rowOff>
    </xdr:from>
    <xdr:to>
      <xdr:col>9</xdr:col>
      <xdr:colOff>50581</xdr:colOff>
      <xdr:row>17</xdr:row>
      <xdr:rowOff>116633</xdr:rowOff>
    </xdr:to>
    <xdr:sp macro="" textlink="$U$34">
      <xdr:nvSpPr>
        <xdr:cNvPr id="50" name="Text Box 81">
          <a:extLst>
            <a:ext uri="{FF2B5EF4-FFF2-40B4-BE49-F238E27FC236}">
              <a16:creationId xmlns:a16="http://schemas.microsoft.com/office/drawing/2014/main" id="{00000000-0008-0000-0600-000032000000}"/>
            </a:ext>
          </a:extLst>
        </xdr:cNvPr>
        <xdr:cNvSpPr txBox="1">
          <a:spLocks noChangeArrowheads="1" noTextEdit="1"/>
        </xdr:cNvSpPr>
      </xdr:nvSpPr>
      <xdr:spPr bwMode="auto">
        <a:xfrm>
          <a:off x="3924586" y="3068473"/>
          <a:ext cx="1240920" cy="30571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25873FD-FBCD-4F87-927C-F23275A75135}"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28.00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303133</xdr:colOff>
      <xdr:row>6</xdr:row>
      <xdr:rowOff>51174</xdr:rowOff>
    </xdr:from>
    <xdr:to>
      <xdr:col>4</xdr:col>
      <xdr:colOff>54735</xdr:colOff>
      <xdr:row>7</xdr:row>
      <xdr:rowOff>135080</xdr:rowOff>
    </xdr:to>
    <xdr:sp macro="" textlink="$U$54">
      <xdr:nvSpPr>
        <xdr:cNvPr id="51" name="Text Box 81">
          <a:extLst>
            <a:ext uri="{FF2B5EF4-FFF2-40B4-BE49-F238E27FC236}">
              <a16:creationId xmlns:a16="http://schemas.microsoft.com/office/drawing/2014/main" id="{00000000-0008-0000-0600-000033000000}"/>
            </a:ext>
          </a:extLst>
        </xdr:cNvPr>
        <xdr:cNvSpPr txBox="1">
          <a:spLocks noChangeArrowheads="1" noTextEdit="1"/>
        </xdr:cNvSpPr>
      </xdr:nvSpPr>
      <xdr:spPr bwMode="auto">
        <a:xfrm>
          <a:off x="398383" y="1241799"/>
          <a:ext cx="1580402" cy="27440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0C882467-446A-4DE8-9300-3B49A28EEA25}"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48.00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121736</xdr:colOff>
      <xdr:row>23</xdr:row>
      <xdr:rowOff>56120</xdr:rowOff>
    </xdr:from>
    <xdr:to>
      <xdr:col>13</xdr:col>
      <xdr:colOff>2712</xdr:colOff>
      <xdr:row>24</xdr:row>
      <xdr:rowOff>164521</xdr:rowOff>
    </xdr:to>
    <xdr:sp macro="" textlink="$U$49">
      <xdr:nvSpPr>
        <xdr:cNvPr id="52" name="Text Box 81">
          <a:extLst>
            <a:ext uri="{FF2B5EF4-FFF2-40B4-BE49-F238E27FC236}">
              <a16:creationId xmlns:a16="http://schemas.microsoft.com/office/drawing/2014/main" id="{00000000-0008-0000-0600-000034000000}"/>
            </a:ext>
          </a:extLst>
        </xdr:cNvPr>
        <xdr:cNvSpPr txBox="1">
          <a:spLocks noChangeArrowheads="1" noTextEdit="1"/>
        </xdr:cNvSpPr>
      </xdr:nvSpPr>
      <xdr:spPr bwMode="auto">
        <a:xfrm>
          <a:off x="6513011" y="4456670"/>
          <a:ext cx="1043026" cy="29890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70831AF-CB48-4E6E-9139-6D9521197449}"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43.00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23841</xdr:colOff>
      <xdr:row>25</xdr:row>
      <xdr:rowOff>37142</xdr:rowOff>
    </xdr:from>
    <xdr:to>
      <xdr:col>7</xdr:col>
      <xdr:colOff>75771</xdr:colOff>
      <xdr:row>27</xdr:row>
      <xdr:rowOff>28743</xdr:rowOff>
    </xdr:to>
    <xdr:sp macro="" textlink="$U$38">
      <xdr:nvSpPr>
        <xdr:cNvPr id="53" name="Text Box 81">
          <a:extLst>
            <a:ext uri="{FF2B5EF4-FFF2-40B4-BE49-F238E27FC236}">
              <a16:creationId xmlns:a16="http://schemas.microsoft.com/office/drawing/2014/main" id="{00000000-0008-0000-0600-000035000000}"/>
            </a:ext>
          </a:extLst>
        </xdr:cNvPr>
        <xdr:cNvSpPr txBox="1">
          <a:spLocks noChangeArrowheads="1" noTextEdit="1"/>
        </xdr:cNvSpPr>
      </xdr:nvSpPr>
      <xdr:spPr bwMode="auto">
        <a:xfrm>
          <a:off x="2557491" y="4818692"/>
          <a:ext cx="1290180" cy="37260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F4948BE6-9BD6-4F18-B5A3-7170286FA575}"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32.00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207053</xdr:colOff>
      <xdr:row>17</xdr:row>
      <xdr:rowOff>144585</xdr:rowOff>
    </xdr:from>
    <xdr:to>
      <xdr:col>5</xdr:col>
      <xdr:colOff>426081</xdr:colOff>
      <xdr:row>19</xdr:row>
      <xdr:rowOff>130225</xdr:rowOff>
    </xdr:to>
    <xdr:sp macro="" textlink="$U$51">
      <xdr:nvSpPr>
        <xdr:cNvPr id="54" name="Text Box 81">
          <a:extLst>
            <a:ext uri="{FF2B5EF4-FFF2-40B4-BE49-F238E27FC236}">
              <a16:creationId xmlns:a16="http://schemas.microsoft.com/office/drawing/2014/main" id="{00000000-0008-0000-0600-000036000000}"/>
            </a:ext>
          </a:extLst>
        </xdr:cNvPr>
        <xdr:cNvSpPr txBox="1">
          <a:spLocks noChangeArrowheads="1" noTextEdit="1"/>
        </xdr:cNvSpPr>
      </xdr:nvSpPr>
      <xdr:spPr bwMode="auto">
        <a:xfrm>
          <a:off x="1521503" y="3402135"/>
          <a:ext cx="1438228" cy="36664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ACAE092-DAAC-4777-9B4C-B198A73DE16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45.00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476744</xdr:colOff>
      <xdr:row>25</xdr:row>
      <xdr:rowOff>59376</xdr:rowOff>
    </xdr:from>
    <xdr:to>
      <xdr:col>15</xdr:col>
      <xdr:colOff>213928</xdr:colOff>
      <xdr:row>26</xdr:row>
      <xdr:rowOff>141209</xdr:rowOff>
    </xdr:to>
    <xdr:sp macro="" textlink="$U$47">
      <xdr:nvSpPr>
        <xdr:cNvPr id="55" name="Text Box 81">
          <a:extLst>
            <a:ext uri="{FF2B5EF4-FFF2-40B4-BE49-F238E27FC236}">
              <a16:creationId xmlns:a16="http://schemas.microsoft.com/office/drawing/2014/main" id="{00000000-0008-0000-0600-000037000000}"/>
            </a:ext>
          </a:extLst>
        </xdr:cNvPr>
        <xdr:cNvSpPr txBox="1">
          <a:spLocks noChangeArrowheads="1" noTextEdit="1"/>
        </xdr:cNvSpPr>
      </xdr:nvSpPr>
      <xdr:spPr bwMode="auto">
        <a:xfrm>
          <a:off x="7477619" y="4840926"/>
          <a:ext cx="1432634" cy="27233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041926B-21D5-4864-B929-4BB8BA0B9E06}"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41.00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495730</xdr:colOff>
      <xdr:row>9</xdr:row>
      <xdr:rowOff>162235</xdr:rowOff>
    </xdr:from>
    <xdr:to>
      <xdr:col>10</xdr:col>
      <xdr:colOff>302148</xdr:colOff>
      <xdr:row>11</xdr:row>
      <xdr:rowOff>187323</xdr:rowOff>
    </xdr:to>
    <xdr:sp macro="" textlink="$U$30">
      <xdr:nvSpPr>
        <xdr:cNvPr id="56" name="Text Box 81">
          <a:extLst>
            <a:ext uri="{FF2B5EF4-FFF2-40B4-BE49-F238E27FC236}">
              <a16:creationId xmlns:a16="http://schemas.microsoft.com/office/drawing/2014/main" id="{00000000-0008-0000-0600-000038000000}"/>
            </a:ext>
          </a:extLst>
        </xdr:cNvPr>
        <xdr:cNvSpPr txBox="1">
          <a:spLocks noChangeArrowheads="1" noTextEdit="1"/>
        </xdr:cNvSpPr>
      </xdr:nvSpPr>
      <xdr:spPr bwMode="auto">
        <a:xfrm>
          <a:off x="4924855" y="1895785"/>
          <a:ext cx="1101818" cy="40608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E3CC872-53DF-4787-8C25-1BC6995A4812}"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24.00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477213</xdr:colOff>
      <xdr:row>22</xdr:row>
      <xdr:rowOff>177667</xdr:rowOff>
    </xdr:from>
    <xdr:to>
      <xdr:col>16</xdr:col>
      <xdr:colOff>19112</xdr:colOff>
      <xdr:row>24</xdr:row>
      <xdr:rowOff>50600</xdr:rowOff>
    </xdr:to>
    <xdr:sp macro="" textlink="$U$40">
      <xdr:nvSpPr>
        <xdr:cNvPr id="57" name="Text Box 81">
          <a:extLst>
            <a:ext uri="{FF2B5EF4-FFF2-40B4-BE49-F238E27FC236}">
              <a16:creationId xmlns:a16="http://schemas.microsoft.com/office/drawing/2014/main" id="{00000000-0008-0000-0600-000039000000}"/>
            </a:ext>
          </a:extLst>
        </xdr:cNvPr>
        <xdr:cNvSpPr txBox="1">
          <a:spLocks noChangeArrowheads="1" noTextEdit="1"/>
        </xdr:cNvSpPr>
      </xdr:nvSpPr>
      <xdr:spPr bwMode="auto">
        <a:xfrm>
          <a:off x="7478088" y="4387717"/>
          <a:ext cx="1856474" cy="25393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43978E9-6706-4BCA-93A9-5F5C89BAA090}" type="TxLink">
            <a:rPr lang="en-US" sz="900" b="0" i="0" u="none" strike="noStrike">
              <a:solidFill>
                <a:sysClr val="windowText" lastClr="000000"/>
              </a:solidFill>
              <a:latin typeface="Calibri"/>
              <a:ea typeface="Verdana" panose="020B0604030504040204" pitchFamily="34" charset="0"/>
              <a:cs typeface="Verdana" panose="020B0604030504040204" pitchFamily="34" charset="0"/>
            </a:rPr>
            <a:pPr algn="ctr" rtl="0">
              <a:defRPr sz="1000"/>
            </a:pPr>
            <a:t>34.00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98907</xdr:colOff>
      <xdr:row>22</xdr:row>
      <xdr:rowOff>104739</xdr:rowOff>
    </xdr:from>
    <xdr:to>
      <xdr:col>18</xdr:col>
      <xdr:colOff>107538</xdr:colOff>
      <xdr:row>23</xdr:row>
      <xdr:rowOff>171456</xdr:rowOff>
    </xdr:to>
    <xdr:sp macro="" textlink="$U$15">
      <xdr:nvSpPr>
        <xdr:cNvPr id="62" name="Text Box 81">
          <a:extLst>
            <a:ext uri="{FF2B5EF4-FFF2-40B4-BE49-F238E27FC236}">
              <a16:creationId xmlns:a16="http://schemas.microsoft.com/office/drawing/2014/main" id="{00000000-0008-0000-0600-00003E000000}"/>
            </a:ext>
          </a:extLst>
        </xdr:cNvPr>
        <xdr:cNvSpPr txBox="1">
          <a:spLocks noChangeArrowheads="1" noTextEdit="1"/>
        </xdr:cNvSpPr>
      </xdr:nvSpPr>
      <xdr:spPr bwMode="auto">
        <a:xfrm>
          <a:off x="9414357" y="4314789"/>
          <a:ext cx="1227831" cy="25721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3B01D4C5-1C4D-416F-858B-C1F7E4DD98DA}"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9.00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399074</xdr:colOff>
      <xdr:row>18</xdr:row>
      <xdr:rowOff>173786</xdr:rowOff>
    </xdr:from>
    <xdr:to>
      <xdr:col>18</xdr:col>
      <xdr:colOff>210147</xdr:colOff>
      <xdr:row>20</xdr:row>
      <xdr:rowOff>36204</xdr:rowOff>
    </xdr:to>
    <xdr:sp macro="" textlink="$U$14">
      <xdr:nvSpPr>
        <xdr:cNvPr id="64" name="Text Box 81">
          <a:extLst>
            <a:ext uri="{FF2B5EF4-FFF2-40B4-BE49-F238E27FC236}">
              <a16:creationId xmlns:a16="http://schemas.microsoft.com/office/drawing/2014/main" id="{00000000-0008-0000-0600-000040000000}"/>
            </a:ext>
          </a:extLst>
        </xdr:cNvPr>
        <xdr:cNvSpPr txBox="1">
          <a:spLocks noChangeArrowheads="1" noTextEdit="1"/>
        </xdr:cNvSpPr>
      </xdr:nvSpPr>
      <xdr:spPr bwMode="auto">
        <a:xfrm>
          <a:off x="9714524" y="3621836"/>
          <a:ext cx="1030273" cy="24341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5ADDFD7-BF2E-4431-9E60-FA7CD8A8C0BB}"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8.00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311290</xdr:colOff>
      <xdr:row>20</xdr:row>
      <xdr:rowOff>150237</xdr:rowOff>
    </xdr:from>
    <xdr:to>
      <xdr:col>18</xdr:col>
      <xdr:colOff>114299</xdr:colOff>
      <xdr:row>22</xdr:row>
      <xdr:rowOff>19284</xdr:rowOff>
    </xdr:to>
    <xdr:sp macro="" textlink="$U$27">
      <xdr:nvSpPr>
        <xdr:cNvPr id="68" name="Text Box 81">
          <a:extLst>
            <a:ext uri="{FF2B5EF4-FFF2-40B4-BE49-F238E27FC236}">
              <a16:creationId xmlns:a16="http://schemas.microsoft.com/office/drawing/2014/main" id="{00000000-0008-0000-0600-000044000000}"/>
            </a:ext>
          </a:extLst>
        </xdr:cNvPr>
        <xdr:cNvSpPr txBox="1">
          <a:spLocks noChangeArrowheads="1" noTextEdit="1"/>
        </xdr:cNvSpPr>
      </xdr:nvSpPr>
      <xdr:spPr bwMode="auto">
        <a:xfrm>
          <a:off x="9626740" y="3979287"/>
          <a:ext cx="1022209" cy="25004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DAC649E7-D598-4FF1-A468-30B4FEE18013}"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21.00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2"/>
    <pageSetUpPr fitToPage="1"/>
  </sheetPr>
  <dimension ref="A1:KH186"/>
  <sheetViews>
    <sheetView showGridLines="0" tabSelected="1" zoomScale="80" zoomScaleNormal="80" workbookViewId="0">
      <selection activeCell="T31" sqref="T31"/>
    </sheetView>
  </sheetViews>
  <sheetFormatPr defaultRowHeight="5.65" customHeight="1" x14ac:dyDescent="0.2"/>
  <cols>
    <col min="1" max="1" width="1.42578125" style="8" customWidth="1"/>
    <col min="2" max="5" width="9.140625" style="8" customWidth="1"/>
    <col min="6" max="7" width="9.28515625" style="8" bestFit="1" customWidth="1"/>
    <col min="8" max="8" width="9.85546875" style="8" customWidth="1"/>
    <col min="9" max="9" width="10.28515625" style="8" bestFit="1" customWidth="1"/>
    <col min="10" max="10" width="9.140625" style="8" customWidth="1"/>
    <col min="11" max="11" width="10" style="8" customWidth="1"/>
    <col min="12" max="12" width="9.140625" style="8" customWidth="1"/>
    <col min="13" max="13" width="8.28515625" style="8" customWidth="1"/>
    <col min="14" max="14" width="8" style="8" customWidth="1"/>
    <col min="15" max="15" width="9.140625" style="8" customWidth="1"/>
    <col min="16" max="16" width="9.28515625" style="8" customWidth="1"/>
    <col min="17" max="21" width="9.140625" style="8" customWidth="1"/>
    <col min="22" max="27" width="9.140625" style="7" customWidth="1"/>
    <col min="28" max="28" width="42.85546875" style="7" customWidth="1"/>
    <col min="29" max="29" width="18.42578125" style="225" hidden="1" customWidth="1"/>
    <col min="30" max="30" width="46.28515625" style="242" hidden="1" customWidth="1"/>
    <col min="31" max="31" width="22.140625" style="266" hidden="1" customWidth="1"/>
    <col min="32" max="32" width="22.140625" style="233" hidden="1" customWidth="1"/>
    <col min="33" max="36" width="22.140625" style="228" hidden="1" customWidth="1"/>
    <col min="37" max="37" width="22.140625" style="244" hidden="1" customWidth="1"/>
    <col min="38" max="161" width="22.140625" style="267" hidden="1" customWidth="1"/>
    <col min="162" max="292" width="22.140625" style="1" hidden="1" customWidth="1"/>
    <col min="293" max="293" width="9.140625" style="1" customWidth="1"/>
    <col min="294" max="16384" width="9.140625" style="1"/>
  </cols>
  <sheetData>
    <row r="1" spans="1:161" s="19" customFormat="1" ht="19.5" x14ac:dyDescent="0.25">
      <c r="A1" s="18"/>
      <c r="B1" s="18"/>
      <c r="C1" s="18"/>
      <c r="D1" s="18"/>
      <c r="E1" s="18"/>
      <c r="F1" s="18"/>
      <c r="G1" s="18"/>
      <c r="H1" s="18"/>
      <c r="I1" s="18"/>
      <c r="J1" s="20"/>
      <c r="K1" s="18"/>
      <c r="L1" s="18"/>
      <c r="M1" s="18"/>
      <c r="N1" s="18"/>
      <c r="O1" s="18"/>
      <c r="P1" s="18"/>
      <c r="Q1" s="18"/>
      <c r="R1" s="18"/>
      <c r="S1" s="18"/>
      <c r="T1" s="18"/>
      <c r="U1" s="18"/>
      <c r="V1" s="18"/>
      <c r="W1" s="18"/>
      <c r="X1" s="18"/>
      <c r="Y1" s="18"/>
      <c r="Z1" s="18"/>
      <c r="AA1" s="18"/>
      <c r="AB1" s="18"/>
      <c r="AC1" s="217"/>
      <c r="AD1" s="218"/>
      <c r="AE1" s="219"/>
      <c r="AF1" s="220"/>
      <c r="AG1" s="221"/>
      <c r="AH1" s="221"/>
      <c r="AI1" s="221"/>
      <c r="AJ1" s="221"/>
      <c r="AK1" s="222"/>
      <c r="AL1" s="217"/>
      <c r="AM1" s="217"/>
      <c r="AN1" s="217"/>
      <c r="AO1" s="217"/>
      <c r="AP1" s="217"/>
      <c r="AQ1" s="217"/>
      <c r="AR1" s="217"/>
      <c r="AS1" s="217"/>
      <c r="AT1" s="217"/>
      <c r="AU1" s="217"/>
      <c r="AV1" s="217"/>
      <c r="AW1" s="217"/>
      <c r="AX1" s="217"/>
      <c r="AY1" s="217"/>
      <c r="AZ1" s="217"/>
      <c r="BA1" s="217"/>
      <c r="BB1" s="217"/>
      <c r="BC1" s="217"/>
      <c r="BD1" s="217"/>
      <c r="BE1" s="217"/>
      <c r="BF1" s="217"/>
      <c r="BG1" s="217"/>
      <c r="BH1" s="217"/>
      <c r="BI1" s="217"/>
      <c r="BJ1" s="217"/>
      <c r="BK1" s="217"/>
      <c r="BL1" s="217"/>
      <c r="BM1" s="217"/>
      <c r="BN1" s="217"/>
      <c r="BO1" s="217"/>
      <c r="BP1" s="217"/>
      <c r="BQ1" s="217"/>
      <c r="BR1" s="217"/>
      <c r="BS1" s="217"/>
      <c r="BT1" s="217"/>
      <c r="BU1" s="217"/>
      <c r="BV1" s="217"/>
      <c r="BW1" s="217"/>
      <c r="BX1" s="217"/>
      <c r="BY1" s="217"/>
      <c r="BZ1" s="217"/>
      <c r="CA1" s="217"/>
      <c r="CB1" s="217"/>
      <c r="CC1" s="217"/>
      <c r="CD1" s="217"/>
      <c r="CE1" s="217"/>
      <c r="CF1" s="217"/>
      <c r="CG1" s="217"/>
      <c r="CH1" s="217"/>
      <c r="CI1" s="217"/>
      <c r="CJ1" s="217"/>
      <c r="CK1" s="217"/>
      <c r="CL1" s="217"/>
      <c r="CM1" s="217"/>
      <c r="CN1" s="217"/>
      <c r="CO1" s="217"/>
      <c r="CP1" s="217"/>
      <c r="CQ1" s="217"/>
      <c r="CR1" s="217"/>
      <c r="CS1" s="217"/>
      <c r="CT1" s="217"/>
      <c r="CU1" s="217"/>
      <c r="CV1" s="217"/>
      <c r="CW1" s="217"/>
      <c r="CX1" s="217"/>
      <c r="CY1" s="217"/>
      <c r="CZ1" s="217"/>
      <c r="DA1" s="217"/>
      <c r="DB1" s="217"/>
      <c r="DC1" s="217"/>
      <c r="DD1" s="217"/>
      <c r="DE1" s="217"/>
      <c r="DF1" s="217"/>
      <c r="DG1" s="217"/>
      <c r="DH1" s="217"/>
      <c r="DI1" s="217"/>
      <c r="DJ1" s="217"/>
      <c r="DK1" s="217"/>
      <c r="DL1" s="217"/>
      <c r="DM1" s="217"/>
      <c r="DN1" s="217"/>
      <c r="DO1" s="217"/>
      <c r="DP1" s="217"/>
      <c r="DQ1" s="217"/>
      <c r="DR1" s="217"/>
      <c r="DS1" s="217"/>
      <c r="DT1" s="217"/>
      <c r="DU1" s="217"/>
      <c r="DV1" s="217"/>
      <c r="DW1" s="217"/>
      <c r="DX1" s="217"/>
      <c r="DY1" s="217"/>
      <c r="DZ1" s="217"/>
      <c r="EA1" s="217"/>
      <c r="EB1" s="217"/>
      <c r="EC1" s="217"/>
      <c r="ED1" s="217"/>
      <c r="EE1" s="217"/>
      <c r="EF1" s="217"/>
      <c r="EG1" s="217"/>
      <c r="EH1" s="217"/>
      <c r="EI1" s="217"/>
      <c r="EJ1" s="217"/>
      <c r="EK1" s="217"/>
      <c r="EL1" s="217"/>
      <c r="EM1" s="217"/>
      <c r="EN1" s="217"/>
      <c r="EO1" s="217"/>
      <c r="EP1" s="217"/>
      <c r="EQ1" s="217"/>
      <c r="ER1" s="217"/>
      <c r="ES1" s="217"/>
      <c r="ET1" s="217"/>
      <c r="EU1" s="217"/>
      <c r="EV1" s="217"/>
      <c r="EW1" s="217"/>
      <c r="EX1" s="217"/>
      <c r="EY1" s="217"/>
      <c r="EZ1" s="217"/>
      <c r="FA1" s="217"/>
      <c r="FB1" s="217"/>
      <c r="FC1" s="217"/>
      <c r="FD1" s="217"/>
      <c r="FE1" s="217"/>
    </row>
    <row r="2" spans="1:161" s="19" customFormat="1" ht="19.5" x14ac:dyDescent="0.25">
      <c r="A2" s="18"/>
      <c r="B2" s="18"/>
      <c r="C2" s="18"/>
      <c r="D2" s="18"/>
      <c r="E2" s="18"/>
      <c r="F2" s="18"/>
      <c r="G2" s="18"/>
      <c r="H2" s="18"/>
      <c r="I2" s="18"/>
      <c r="J2" s="21"/>
      <c r="K2" s="18"/>
      <c r="L2" s="18"/>
      <c r="M2" s="18"/>
      <c r="N2" s="18"/>
      <c r="P2" s="18"/>
      <c r="Q2" s="18"/>
      <c r="R2" s="18"/>
      <c r="S2" s="18"/>
      <c r="T2" s="18"/>
      <c r="U2" s="18"/>
      <c r="V2" s="18"/>
      <c r="W2" s="18"/>
      <c r="X2" s="18"/>
      <c r="Y2" s="18"/>
      <c r="Z2" s="18"/>
      <c r="AA2" s="18"/>
      <c r="AB2" s="18"/>
      <c r="AC2" s="217"/>
      <c r="AD2" s="218"/>
      <c r="AE2" s="219"/>
      <c r="AF2" s="220"/>
      <c r="AG2" s="221"/>
      <c r="AH2" s="221"/>
      <c r="AI2" s="221"/>
      <c r="AJ2" s="221"/>
      <c r="AK2" s="222"/>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row>
    <row r="3" spans="1:161" s="19" customFormat="1" ht="19.5" x14ac:dyDescent="0.25">
      <c r="A3" s="18"/>
      <c r="B3" s="18"/>
      <c r="C3" s="18"/>
      <c r="D3" s="18"/>
      <c r="E3" s="18"/>
      <c r="F3" s="18"/>
      <c r="G3" s="18"/>
      <c r="H3" s="18"/>
      <c r="I3" s="18"/>
      <c r="J3" s="21"/>
      <c r="K3" s="18"/>
      <c r="L3" s="18"/>
      <c r="M3" s="18"/>
      <c r="N3" s="18"/>
      <c r="O3" s="18"/>
      <c r="P3" s="18"/>
      <c r="Q3" s="18"/>
      <c r="R3" s="18"/>
      <c r="S3" s="18"/>
      <c r="T3" s="18"/>
      <c r="U3" s="18"/>
      <c r="V3" s="18"/>
      <c r="W3" s="18"/>
      <c r="X3" s="18"/>
      <c r="Y3" s="18"/>
      <c r="Z3" s="18"/>
      <c r="AA3" s="18"/>
      <c r="AB3" s="18"/>
      <c r="AC3" s="217"/>
      <c r="AD3" s="218"/>
      <c r="AE3" s="219"/>
      <c r="AF3" s="220"/>
      <c r="AG3" s="221"/>
      <c r="AH3" s="221"/>
      <c r="AI3" s="221"/>
      <c r="AJ3" s="221"/>
      <c r="AK3" s="222"/>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row>
    <row r="4" spans="1:161" s="152" customFormat="1" ht="9" customHeight="1" x14ac:dyDescent="0.35">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7"/>
      <c r="AC4" s="223"/>
      <c r="AD4" s="224"/>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row>
    <row r="5" spans="1:161" s="3" customFormat="1" ht="18.75" x14ac:dyDescent="0.3">
      <c r="A5" s="8"/>
      <c r="B5" s="8"/>
      <c r="C5" s="8"/>
      <c r="D5" s="8"/>
      <c r="E5" s="8"/>
      <c r="F5" s="8"/>
      <c r="G5" s="8"/>
      <c r="H5" s="8"/>
      <c r="I5" s="8"/>
      <c r="J5" s="8"/>
      <c r="K5" s="8"/>
      <c r="L5" s="8"/>
      <c r="M5" s="8"/>
      <c r="N5" s="8"/>
      <c r="O5" s="8"/>
      <c r="P5" s="8"/>
      <c r="Q5" s="8"/>
      <c r="R5" s="8"/>
      <c r="S5" s="8"/>
      <c r="T5" s="7"/>
      <c r="U5" s="448"/>
      <c r="V5" s="448"/>
      <c r="W5" s="13"/>
      <c r="X5" s="13"/>
      <c r="Y5" s="13"/>
      <c r="Z5" s="13"/>
      <c r="AA5" s="13"/>
      <c r="AB5" s="12"/>
      <c r="AC5" s="225"/>
      <c r="AD5" s="226" t="s">
        <v>1</v>
      </c>
      <c r="AE5" s="227" t="s">
        <v>0</v>
      </c>
      <c r="AF5" s="227" t="s">
        <v>3</v>
      </c>
      <c r="AG5" s="227" t="s">
        <v>4</v>
      </c>
      <c r="AH5" s="227"/>
      <c r="AI5" s="228"/>
      <c r="AJ5" s="228"/>
      <c r="AK5" s="228"/>
      <c r="AL5" s="229"/>
      <c r="AM5" s="229"/>
      <c r="AN5" s="229"/>
      <c r="AO5" s="229"/>
      <c r="AP5" s="229"/>
      <c r="AQ5" s="229"/>
      <c r="AR5" s="229"/>
      <c r="AS5" s="229"/>
      <c r="AT5" s="229"/>
      <c r="AU5" s="229"/>
      <c r="AV5" s="229"/>
      <c r="AW5" s="229"/>
      <c r="AX5" s="229"/>
      <c r="AY5" s="229"/>
      <c r="AZ5" s="229"/>
      <c r="BA5" s="229"/>
      <c r="BB5" s="229"/>
      <c r="BC5" s="229"/>
      <c r="BD5" s="229"/>
      <c r="BE5" s="229"/>
      <c r="BF5" s="229"/>
      <c r="BG5" s="229"/>
      <c r="BH5" s="229"/>
      <c r="BI5" s="229"/>
      <c r="BJ5" s="229"/>
      <c r="BK5" s="229"/>
      <c r="BL5" s="229"/>
      <c r="BM5" s="229"/>
      <c r="BN5" s="229"/>
      <c r="BO5" s="229"/>
      <c r="BP5" s="229"/>
      <c r="BQ5" s="229"/>
      <c r="BR5" s="229"/>
      <c r="BS5" s="229"/>
      <c r="BT5" s="229"/>
      <c r="BU5" s="229"/>
      <c r="BV5" s="229"/>
      <c r="BW5" s="229"/>
      <c r="BX5" s="229"/>
      <c r="BY5" s="229"/>
      <c r="BZ5" s="229"/>
      <c r="CA5" s="229"/>
      <c r="CB5" s="229"/>
      <c r="CC5" s="229"/>
      <c r="CD5" s="229"/>
      <c r="CE5" s="229"/>
      <c r="CF5" s="229"/>
      <c r="CG5" s="229"/>
      <c r="CH5" s="229"/>
      <c r="CI5" s="229"/>
      <c r="CJ5" s="229"/>
      <c r="CK5" s="229"/>
      <c r="CL5" s="229"/>
      <c r="CM5" s="229"/>
      <c r="CN5" s="229"/>
      <c r="CO5" s="229"/>
      <c r="CP5" s="229"/>
      <c r="CQ5" s="229"/>
      <c r="CR5" s="229"/>
      <c r="CS5" s="229"/>
      <c r="CT5" s="229"/>
      <c r="CU5" s="229"/>
      <c r="CV5" s="229"/>
      <c r="CW5" s="229"/>
      <c r="CX5" s="229"/>
      <c r="CY5" s="229"/>
      <c r="CZ5" s="229"/>
      <c r="DA5" s="229"/>
      <c r="DB5" s="229"/>
      <c r="DC5" s="229"/>
      <c r="DD5" s="229"/>
      <c r="DE5" s="229"/>
      <c r="DF5" s="229"/>
      <c r="DG5" s="229"/>
      <c r="DH5" s="229"/>
      <c r="DI5" s="229"/>
      <c r="DJ5" s="229"/>
      <c r="DK5" s="229"/>
      <c r="DL5" s="229"/>
      <c r="DM5" s="229"/>
      <c r="DN5" s="229"/>
      <c r="DO5" s="229"/>
      <c r="DP5" s="229"/>
      <c r="DQ5" s="229"/>
      <c r="DR5" s="229"/>
      <c r="DS5" s="229"/>
      <c r="DT5" s="229"/>
      <c r="DU5" s="229"/>
      <c r="DV5" s="229"/>
      <c r="DW5" s="229"/>
      <c r="DX5" s="229"/>
      <c r="DY5" s="229"/>
      <c r="DZ5" s="229"/>
      <c r="EA5" s="229"/>
      <c r="EB5" s="229"/>
      <c r="EC5" s="229"/>
      <c r="ED5" s="229"/>
      <c r="EE5" s="229"/>
      <c r="EF5" s="229"/>
      <c r="EG5" s="229"/>
      <c r="EH5" s="229"/>
      <c r="EI5" s="229"/>
      <c r="EJ5" s="229"/>
      <c r="EK5" s="229"/>
      <c r="EL5" s="229"/>
      <c r="EM5" s="229"/>
      <c r="EN5" s="229"/>
      <c r="EO5" s="229"/>
      <c r="EP5" s="229"/>
      <c r="EQ5" s="229"/>
      <c r="ER5" s="229"/>
      <c r="ES5" s="229"/>
      <c r="ET5" s="229"/>
      <c r="EU5" s="229"/>
      <c r="EV5" s="229"/>
      <c r="EW5" s="229"/>
      <c r="EX5" s="229"/>
      <c r="EY5" s="229"/>
      <c r="EZ5" s="229"/>
      <c r="FA5" s="229"/>
      <c r="FB5" s="229"/>
      <c r="FC5" s="229"/>
      <c r="FD5" s="229"/>
      <c r="FE5" s="229"/>
    </row>
    <row r="6" spans="1:161" s="3" customFormat="1" ht="12.75" x14ac:dyDescent="0.2">
      <c r="A6" s="8"/>
      <c r="B6" s="8"/>
      <c r="C6" s="8"/>
      <c r="D6" s="8"/>
      <c r="E6" s="8"/>
      <c r="F6" s="8"/>
      <c r="G6" s="8"/>
      <c r="H6" s="8"/>
      <c r="I6" s="8"/>
      <c r="J6" s="8"/>
      <c r="K6" s="8"/>
      <c r="L6" s="8"/>
      <c r="M6" s="8"/>
      <c r="N6" s="8"/>
      <c r="O6" s="8"/>
      <c r="P6" s="8"/>
      <c r="Q6" s="8"/>
      <c r="R6" s="8"/>
      <c r="S6" s="8"/>
      <c r="T6" s="7"/>
      <c r="U6" s="7"/>
      <c r="V6" s="7"/>
      <c r="W6" s="7"/>
      <c r="X6" s="7"/>
      <c r="Y6" s="7"/>
      <c r="Z6" s="7"/>
      <c r="AA6" s="7"/>
      <c r="AB6" s="12"/>
      <c r="AC6" s="225"/>
      <c r="AD6" s="226">
        <v>1</v>
      </c>
      <c r="AE6" s="227">
        <f>1+(AD6-1)*22</f>
        <v>1</v>
      </c>
      <c r="AF6" s="230">
        <v>11</v>
      </c>
      <c r="AG6" s="230">
        <f>AE6+AF6</f>
        <v>12</v>
      </c>
      <c r="AH6" s="230"/>
      <c r="AI6" s="228"/>
      <c r="AJ6" s="228"/>
      <c r="AK6" s="228"/>
      <c r="AL6" s="229"/>
      <c r="AM6" s="229"/>
      <c r="AN6" s="229"/>
      <c r="AO6" s="229"/>
      <c r="AP6" s="229"/>
      <c r="AQ6" s="229"/>
      <c r="AR6" s="229"/>
      <c r="AS6" s="229"/>
      <c r="AT6" s="229"/>
      <c r="AU6" s="229"/>
      <c r="AV6" s="229"/>
      <c r="AW6" s="229"/>
      <c r="AX6" s="229"/>
      <c r="AY6" s="229"/>
      <c r="AZ6" s="229"/>
      <c r="BA6" s="229"/>
      <c r="BB6" s="229"/>
      <c r="BC6" s="229"/>
      <c r="BD6" s="229"/>
      <c r="BE6" s="229"/>
      <c r="BF6" s="229"/>
      <c r="BG6" s="229"/>
      <c r="BH6" s="229"/>
      <c r="BI6" s="229"/>
      <c r="BJ6" s="229"/>
      <c r="BK6" s="229"/>
      <c r="BL6" s="229"/>
      <c r="BM6" s="229"/>
      <c r="BN6" s="229"/>
      <c r="BO6" s="229"/>
      <c r="BP6" s="229"/>
      <c r="BQ6" s="229"/>
      <c r="BR6" s="229"/>
      <c r="BS6" s="229"/>
      <c r="BT6" s="229"/>
      <c r="BU6" s="229"/>
      <c r="BV6" s="229"/>
      <c r="BW6" s="229"/>
      <c r="BX6" s="229"/>
      <c r="BY6" s="229"/>
      <c r="BZ6" s="229"/>
      <c r="CA6" s="229"/>
      <c r="CB6" s="229"/>
      <c r="CC6" s="229"/>
      <c r="CD6" s="229"/>
      <c r="CE6" s="229"/>
      <c r="CF6" s="229"/>
      <c r="CG6" s="229"/>
      <c r="CH6" s="229"/>
      <c r="CI6" s="229"/>
      <c r="CJ6" s="229"/>
      <c r="CK6" s="229"/>
      <c r="CL6" s="229"/>
      <c r="CM6" s="229"/>
      <c r="CN6" s="229"/>
      <c r="CO6" s="229"/>
      <c r="CP6" s="229"/>
      <c r="CQ6" s="229"/>
      <c r="CR6" s="229"/>
      <c r="CS6" s="229"/>
      <c r="CT6" s="229"/>
      <c r="CU6" s="229"/>
      <c r="CV6" s="229"/>
      <c r="CW6" s="229"/>
      <c r="CX6" s="229"/>
      <c r="CY6" s="229"/>
      <c r="CZ6" s="229"/>
      <c r="DA6" s="229"/>
      <c r="DB6" s="229"/>
      <c r="DC6" s="229"/>
      <c r="DD6" s="229"/>
      <c r="DE6" s="229"/>
      <c r="DF6" s="229"/>
      <c r="DG6" s="229"/>
      <c r="DH6" s="229"/>
      <c r="DI6" s="229"/>
      <c r="DJ6" s="229"/>
      <c r="DK6" s="229"/>
      <c r="DL6" s="229"/>
      <c r="DM6" s="229"/>
      <c r="DN6" s="229"/>
      <c r="DO6" s="229"/>
      <c r="DP6" s="229"/>
      <c r="DQ6" s="229"/>
      <c r="DR6" s="229"/>
      <c r="DS6" s="229"/>
      <c r="DT6" s="229"/>
      <c r="DU6" s="229"/>
      <c r="DV6" s="229"/>
      <c r="DW6" s="229"/>
      <c r="DX6" s="229"/>
      <c r="DY6" s="229"/>
      <c r="DZ6" s="229"/>
      <c r="EA6" s="229"/>
      <c r="EB6" s="229"/>
      <c r="EC6" s="229"/>
      <c r="ED6" s="229"/>
      <c r="EE6" s="229"/>
      <c r="EF6" s="229"/>
      <c r="EG6" s="229"/>
      <c r="EH6" s="229"/>
      <c r="EI6" s="229"/>
      <c r="EJ6" s="229"/>
      <c r="EK6" s="229"/>
      <c r="EL6" s="229"/>
      <c r="EM6" s="229"/>
      <c r="EN6" s="229"/>
      <c r="EO6" s="229"/>
      <c r="EP6" s="229"/>
      <c r="EQ6" s="229"/>
      <c r="ER6" s="229"/>
      <c r="ES6" s="229"/>
      <c r="ET6" s="229"/>
      <c r="EU6" s="229"/>
      <c r="EV6" s="229"/>
      <c r="EW6" s="229"/>
      <c r="EX6" s="229"/>
      <c r="EY6" s="229"/>
      <c r="EZ6" s="229"/>
      <c r="FA6" s="229"/>
      <c r="FB6" s="229"/>
      <c r="FC6" s="229"/>
      <c r="FD6" s="229"/>
      <c r="FE6" s="229"/>
    </row>
    <row r="7" spans="1:161" s="3" customFormat="1" ht="15" customHeight="1" x14ac:dyDescent="0.2">
      <c r="A7" s="8"/>
      <c r="B7" s="8"/>
      <c r="C7" s="8"/>
      <c r="D7" s="8"/>
      <c r="E7" s="8"/>
      <c r="F7" s="8"/>
      <c r="G7" s="8"/>
      <c r="H7" s="8"/>
      <c r="I7" s="8"/>
      <c r="J7" s="8"/>
      <c r="K7" s="8"/>
      <c r="L7" s="8"/>
      <c r="M7" s="8"/>
      <c r="N7" s="8"/>
      <c r="O7" s="8"/>
      <c r="P7" s="8"/>
      <c r="Q7" s="8"/>
      <c r="R7" s="8"/>
      <c r="S7" s="8"/>
      <c r="T7" s="7"/>
      <c r="U7" s="452"/>
      <c r="V7" s="452"/>
      <c r="W7" s="14"/>
      <c r="X7" s="14"/>
      <c r="Y7" s="14"/>
      <c r="Z7" s="14"/>
      <c r="AA7" s="14"/>
      <c r="AB7" s="12"/>
      <c r="AC7" s="231"/>
      <c r="AD7" s="232"/>
      <c r="AE7" s="229"/>
      <c r="AF7" s="233"/>
      <c r="AG7" s="234"/>
      <c r="AH7" s="234"/>
      <c r="AI7" s="228"/>
      <c r="AJ7" s="228"/>
      <c r="AK7" s="228"/>
      <c r="AL7" s="229"/>
      <c r="AM7" s="229"/>
      <c r="AN7" s="229"/>
      <c r="AO7" s="229"/>
      <c r="AP7" s="229"/>
      <c r="AQ7" s="229"/>
      <c r="AR7" s="229"/>
      <c r="AS7" s="229"/>
      <c r="AT7" s="229"/>
      <c r="AU7" s="229"/>
      <c r="AV7" s="229"/>
      <c r="AW7" s="229"/>
      <c r="AX7" s="229"/>
      <c r="AY7" s="229"/>
      <c r="AZ7" s="229"/>
      <c r="BA7" s="229"/>
      <c r="BB7" s="229"/>
      <c r="BC7" s="229"/>
      <c r="BD7" s="229"/>
      <c r="BE7" s="229"/>
      <c r="BF7" s="229"/>
      <c r="BG7" s="229"/>
      <c r="BH7" s="229"/>
      <c r="BI7" s="229"/>
      <c r="BJ7" s="229"/>
      <c r="BK7" s="229"/>
      <c r="BL7" s="229"/>
      <c r="BM7" s="229"/>
      <c r="BN7" s="229"/>
      <c r="BO7" s="229"/>
      <c r="BP7" s="229"/>
      <c r="BQ7" s="229"/>
      <c r="BR7" s="229"/>
      <c r="BS7" s="229"/>
      <c r="BT7" s="229"/>
      <c r="BU7" s="229"/>
      <c r="BV7" s="229"/>
      <c r="BW7" s="229"/>
      <c r="BX7" s="229"/>
      <c r="BY7" s="229"/>
      <c r="BZ7" s="229"/>
      <c r="CA7" s="229"/>
      <c r="CB7" s="229"/>
      <c r="CC7" s="229"/>
      <c r="CD7" s="229"/>
      <c r="CE7" s="229"/>
      <c r="CF7" s="229"/>
      <c r="CG7" s="229"/>
      <c r="CH7" s="229"/>
      <c r="CI7" s="229"/>
      <c r="CJ7" s="229"/>
      <c r="CK7" s="229"/>
      <c r="CL7" s="229"/>
      <c r="CM7" s="229"/>
      <c r="CN7" s="229"/>
      <c r="CO7" s="229"/>
      <c r="CP7" s="229"/>
      <c r="CQ7" s="229"/>
      <c r="CR7" s="229"/>
      <c r="CS7" s="229"/>
      <c r="CT7" s="229"/>
      <c r="CU7" s="229"/>
      <c r="CV7" s="229"/>
      <c r="CW7" s="229"/>
      <c r="CX7" s="229"/>
      <c r="CY7" s="229"/>
      <c r="CZ7" s="229"/>
      <c r="DA7" s="229"/>
      <c r="DB7" s="229"/>
      <c r="DC7" s="229"/>
      <c r="DD7" s="229"/>
      <c r="DE7" s="229"/>
      <c r="DF7" s="229"/>
      <c r="DG7" s="229"/>
      <c r="DH7" s="229"/>
      <c r="DI7" s="229"/>
      <c r="DJ7" s="229"/>
      <c r="DK7" s="229"/>
      <c r="DL7" s="229"/>
      <c r="DM7" s="229"/>
      <c r="DN7" s="229"/>
      <c r="DO7" s="229"/>
      <c r="DP7" s="229"/>
      <c r="DQ7" s="229"/>
      <c r="DR7" s="229"/>
      <c r="DS7" s="229"/>
      <c r="DT7" s="229"/>
      <c r="DU7" s="229"/>
      <c r="DV7" s="229"/>
      <c r="DW7" s="229"/>
      <c r="DX7" s="229"/>
      <c r="DY7" s="229"/>
      <c r="DZ7" s="229"/>
      <c r="EA7" s="229"/>
      <c r="EB7" s="229"/>
      <c r="EC7" s="229"/>
      <c r="ED7" s="229"/>
      <c r="EE7" s="229"/>
      <c r="EF7" s="229"/>
      <c r="EG7" s="229"/>
      <c r="EH7" s="229"/>
      <c r="EI7" s="229"/>
      <c r="EJ7" s="229"/>
      <c r="EK7" s="229"/>
      <c r="EL7" s="229"/>
      <c r="EM7" s="229"/>
      <c r="EN7" s="229"/>
      <c r="EO7" s="229"/>
      <c r="EP7" s="229"/>
      <c r="EQ7" s="229"/>
      <c r="ER7" s="229"/>
      <c r="ES7" s="229"/>
      <c r="ET7" s="229"/>
      <c r="EU7" s="229"/>
      <c r="EV7" s="229"/>
      <c r="EW7" s="229"/>
      <c r="EX7" s="229"/>
      <c r="EY7" s="229"/>
      <c r="EZ7" s="229"/>
      <c r="FA7" s="229"/>
      <c r="FB7" s="229"/>
      <c r="FC7" s="229"/>
      <c r="FD7" s="229"/>
      <c r="FE7" s="229"/>
    </row>
    <row r="8" spans="1:161" s="3" customFormat="1" ht="12.75" x14ac:dyDescent="0.2">
      <c r="A8" s="8"/>
      <c r="B8" s="8"/>
      <c r="C8" s="8"/>
      <c r="D8" s="8"/>
      <c r="E8" s="8"/>
      <c r="F8" s="8"/>
      <c r="G8" s="8"/>
      <c r="H8" s="8"/>
      <c r="I8" s="8"/>
      <c r="J8" s="8"/>
      <c r="K8" s="8"/>
      <c r="L8" s="8"/>
      <c r="M8" s="8"/>
      <c r="N8" s="8"/>
      <c r="O8" s="8"/>
      <c r="P8" s="8"/>
      <c r="Q8" s="8"/>
      <c r="R8" s="8"/>
      <c r="S8" s="8"/>
      <c r="T8" s="7"/>
      <c r="U8" s="452"/>
      <c r="V8" s="452"/>
      <c r="W8" s="14"/>
      <c r="X8" s="14"/>
      <c r="Y8" s="14"/>
      <c r="Z8" s="14"/>
      <c r="AA8" s="14"/>
      <c r="AB8" s="12"/>
      <c r="AC8" s="231"/>
      <c r="AD8" s="235" t="s">
        <v>2</v>
      </c>
      <c r="AE8" s="236" t="s">
        <v>5</v>
      </c>
      <c r="AF8" s="236"/>
      <c r="AG8" s="236"/>
      <c r="AH8" s="236"/>
      <c r="AI8" s="228"/>
      <c r="AJ8" s="234"/>
      <c r="AK8" s="228"/>
      <c r="AL8" s="229"/>
      <c r="AM8" s="229"/>
      <c r="AN8" s="229"/>
      <c r="AO8" s="229"/>
      <c r="AP8" s="229"/>
      <c r="AQ8" s="229"/>
      <c r="AR8" s="229"/>
      <c r="AS8" s="229"/>
      <c r="AT8" s="229"/>
      <c r="AU8" s="229"/>
      <c r="AV8" s="229"/>
      <c r="AW8" s="229"/>
      <c r="AX8" s="229"/>
      <c r="AY8" s="229"/>
      <c r="AZ8" s="229"/>
      <c r="BA8" s="229"/>
      <c r="BB8" s="229"/>
      <c r="BC8" s="229"/>
      <c r="BD8" s="229"/>
      <c r="BE8" s="229"/>
      <c r="BF8" s="229"/>
      <c r="BG8" s="229"/>
      <c r="BH8" s="229"/>
      <c r="BI8" s="229"/>
      <c r="BJ8" s="229"/>
      <c r="BK8" s="229"/>
      <c r="BL8" s="229"/>
      <c r="BM8" s="229"/>
      <c r="BN8" s="229"/>
      <c r="BO8" s="229"/>
      <c r="BP8" s="229"/>
      <c r="BQ8" s="229"/>
      <c r="BR8" s="229"/>
      <c r="BS8" s="229"/>
      <c r="BT8" s="229"/>
      <c r="BU8" s="229"/>
      <c r="BV8" s="229"/>
      <c r="BW8" s="229"/>
      <c r="BX8" s="229"/>
      <c r="BY8" s="229"/>
      <c r="BZ8" s="229"/>
      <c r="CA8" s="229"/>
      <c r="CB8" s="229"/>
      <c r="CC8" s="229"/>
      <c r="CD8" s="229"/>
      <c r="CE8" s="229"/>
      <c r="CF8" s="229"/>
      <c r="CG8" s="229"/>
      <c r="CH8" s="229"/>
      <c r="CI8" s="229"/>
      <c r="CJ8" s="229"/>
      <c r="CK8" s="229"/>
      <c r="CL8" s="229"/>
      <c r="CM8" s="229"/>
      <c r="CN8" s="229"/>
      <c r="CO8" s="229"/>
      <c r="CP8" s="229"/>
      <c r="CQ8" s="229"/>
      <c r="CR8" s="229"/>
      <c r="CS8" s="229"/>
      <c r="CT8" s="229"/>
      <c r="CU8" s="229"/>
      <c r="CV8" s="229"/>
      <c r="CW8" s="229"/>
      <c r="CX8" s="229"/>
      <c r="CY8" s="229"/>
      <c r="CZ8" s="229"/>
      <c r="DA8" s="229"/>
      <c r="DB8" s="229"/>
      <c r="DC8" s="229"/>
      <c r="DD8" s="229"/>
      <c r="DE8" s="229"/>
      <c r="DF8" s="229"/>
      <c r="DG8" s="229"/>
      <c r="DH8" s="229"/>
      <c r="DI8" s="229"/>
      <c r="DJ8" s="229"/>
      <c r="DK8" s="229"/>
      <c r="DL8" s="229"/>
      <c r="DM8" s="229"/>
      <c r="DN8" s="229"/>
      <c r="DO8" s="229"/>
      <c r="DP8" s="229"/>
      <c r="DQ8" s="229"/>
      <c r="DR8" s="229"/>
      <c r="DS8" s="229"/>
      <c r="DT8" s="229"/>
      <c r="DU8" s="229"/>
      <c r="DV8" s="229"/>
      <c r="DW8" s="229"/>
      <c r="DX8" s="229"/>
      <c r="DY8" s="229"/>
      <c r="DZ8" s="229"/>
      <c r="EA8" s="229"/>
      <c r="EB8" s="229"/>
      <c r="EC8" s="229"/>
      <c r="ED8" s="229"/>
      <c r="EE8" s="229"/>
      <c r="EF8" s="229"/>
      <c r="EG8" s="229"/>
      <c r="EH8" s="229"/>
      <c r="EI8" s="229"/>
      <c r="EJ8" s="229"/>
      <c r="EK8" s="229"/>
      <c r="EL8" s="229"/>
      <c r="EM8" s="229"/>
      <c r="EN8" s="229"/>
      <c r="EO8" s="229"/>
      <c r="EP8" s="229"/>
      <c r="EQ8" s="229"/>
      <c r="ER8" s="229"/>
      <c r="ES8" s="229"/>
      <c r="ET8" s="229"/>
      <c r="EU8" s="229"/>
      <c r="EV8" s="229"/>
      <c r="EW8" s="229"/>
      <c r="EX8" s="229"/>
      <c r="EY8" s="229"/>
      <c r="EZ8" s="229"/>
      <c r="FA8" s="229"/>
      <c r="FB8" s="229"/>
      <c r="FC8" s="229"/>
      <c r="FD8" s="229"/>
      <c r="FE8" s="229"/>
    </row>
    <row r="9" spans="1:161" s="3" customFormat="1" ht="15" customHeight="1" x14ac:dyDescent="0.2">
      <c r="A9" s="8"/>
      <c r="B9" s="8"/>
      <c r="C9" s="8"/>
      <c r="D9" s="8"/>
      <c r="E9" s="8"/>
      <c r="F9" s="8"/>
      <c r="G9" s="8"/>
      <c r="H9" s="8"/>
      <c r="I9" s="8"/>
      <c r="J9" s="8"/>
      <c r="K9" s="8"/>
      <c r="L9" s="8"/>
      <c r="M9" s="8"/>
      <c r="N9" s="8"/>
      <c r="O9" s="8"/>
      <c r="P9" s="8"/>
      <c r="Q9" s="8"/>
      <c r="R9" s="8"/>
      <c r="S9" s="8"/>
      <c r="T9" s="7"/>
      <c r="U9" s="9"/>
      <c r="V9" s="9"/>
      <c r="W9" s="9"/>
      <c r="X9" s="9"/>
      <c r="Y9" s="9"/>
      <c r="Z9" s="9"/>
      <c r="AA9" s="9"/>
      <c r="AB9" s="12"/>
      <c r="AC9" s="231"/>
      <c r="AD9" s="237" t="s">
        <v>4097</v>
      </c>
      <c r="AE9" s="238" t="str">
        <f>AE35</f>
        <v>SYSTEM: Total lane miles</v>
      </c>
      <c r="AF9" s="239"/>
      <c r="AG9" s="239"/>
      <c r="AH9" s="239"/>
      <c r="AI9" s="234"/>
      <c r="AJ9" s="234"/>
      <c r="AK9" s="234"/>
      <c r="AL9" s="229"/>
      <c r="AM9" s="229"/>
      <c r="AN9" s="229"/>
      <c r="AO9" s="229"/>
      <c r="AP9" s="229"/>
      <c r="AQ9" s="229"/>
      <c r="AR9" s="229"/>
      <c r="AS9" s="229"/>
      <c r="AT9" s="229"/>
      <c r="AU9" s="229"/>
      <c r="AV9" s="229"/>
      <c r="AW9" s="229"/>
      <c r="AX9" s="229"/>
      <c r="AY9" s="229"/>
      <c r="AZ9" s="229"/>
      <c r="BA9" s="229"/>
      <c r="BB9" s="229"/>
      <c r="BC9" s="229"/>
      <c r="BD9" s="229"/>
      <c r="BE9" s="229"/>
      <c r="BF9" s="229"/>
      <c r="BG9" s="229"/>
      <c r="BH9" s="229"/>
      <c r="BI9" s="229"/>
      <c r="BJ9" s="229"/>
      <c r="BK9" s="229"/>
      <c r="BL9" s="229"/>
      <c r="BM9" s="229"/>
      <c r="BN9" s="229"/>
      <c r="BO9" s="229"/>
      <c r="BP9" s="229"/>
      <c r="BQ9" s="229"/>
      <c r="BR9" s="229"/>
      <c r="BS9" s="229"/>
      <c r="BT9" s="229"/>
      <c r="BU9" s="229"/>
      <c r="BV9" s="229"/>
      <c r="BW9" s="229"/>
      <c r="BX9" s="229"/>
      <c r="BY9" s="229"/>
      <c r="BZ9" s="229"/>
      <c r="CA9" s="229"/>
      <c r="CB9" s="229"/>
      <c r="CC9" s="229"/>
      <c r="CD9" s="229"/>
      <c r="CE9" s="229"/>
      <c r="CF9" s="229"/>
      <c r="CG9" s="229"/>
      <c r="CH9" s="229"/>
      <c r="CI9" s="229"/>
      <c r="CJ9" s="229"/>
      <c r="CK9" s="229"/>
      <c r="CL9" s="229"/>
      <c r="CM9" s="229"/>
      <c r="CN9" s="229"/>
      <c r="CO9" s="229"/>
      <c r="CP9" s="229"/>
      <c r="CQ9" s="229"/>
      <c r="CR9" s="229"/>
      <c r="CS9" s="229"/>
      <c r="CT9" s="229"/>
      <c r="CU9" s="229"/>
      <c r="CV9" s="229"/>
      <c r="CW9" s="229"/>
      <c r="CX9" s="229"/>
      <c r="CY9" s="229"/>
      <c r="CZ9" s="229"/>
      <c r="DA9" s="229"/>
      <c r="DB9" s="229"/>
      <c r="DC9" s="229"/>
      <c r="DD9" s="229"/>
      <c r="DE9" s="229"/>
      <c r="DF9" s="229"/>
      <c r="DG9" s="229"/>
      <c r="DH9" s="229"/>
      <c r="DI9" s="229"/>
      <c r="DJ9" s="229"/>
      <c r="DK9" s="229"/>
      <c r="DL9" s="229"/>
      <c r="DM9" s="229"/>
      <c r="DN9" s="229"/>
      <c r="DO9" s="229"/>
      <c r="DP9" s="229"/>
      <c r="DQ9" s="229"/>
      <c r="DR9" s="229"/>
      <c r="DS9" s="229"/>
      <c r="DT9" s="229"/>
      <c r="DU9" s="229"/>
      <c r="DV9" s="229"/>
      <c r="DW9" s="229"/>
      <c r="DX9" s="229"/>
      <c r="DY9" s="229"/>
      <c r="DZ9" s="229"/>
      <c r="EA9" s="229"/>
      <c r="EB9" s="229"/>
      <c r="EC9" s="229"/>
      <c r="ED9" s="229"/>
      <c r="EE9" s="229"/>
      <c r="EF9" s="229"/>
      <c r="EG9" s="229"/>
      <c r="EH9" s="229"/>
      <c r="EI9" s="229"/>
      <c r="EJ9" s="229"/>
      <c r="EK9" s="229"/>
      <c r="EL9" s="229"/>
      <c r="EM9" s="229"/>
      <c r="EN9" s="229"/>
      <c r="EO9" s="229"/>
      <c r="EP9" s="229"/>
      <c r="EQ9" s="229"/>
      <c r="ER9" s="229"/>
      <c r="ES9" s="229"/>
      <c r="ET9" s="229"/>
      <c r="EU9" s="229"/>
      <c r="EV9" s="229"/>
      <c r="EW9" s="229"/>
      <c r="EX9" s="229"/>
      <c r="EY9" s="229"/>
      <c r="EZ9" s="229"/>
      <c r="FA9" s="229"/>
      <c r="FB9" s="229"/>
      <c r="FC9" s="229"/>
      <c r="FD9" s="229"/>
      <c r="FE9" s="229"/>
    </row>
    <row r="10" spans="1:161" s="3" customFormat="1" ht="15" customHeight="1" x14ac:dyDescent="0.2">
      <c r="A10" s="8"/>
      <c r="B10" s="8"/>
      <c r="C10" s="8"/>
      <c r="D10" s="8"/>
      <c r="E10" s="8"/>
      <c r="F10" s="8"/>
      <c r="G10" s="8"/>
      <c r="H10" s="8"/>
      <c r="I10" s="8"/>
      <c r="J10" s="8"/>
      <c r="K10" s="8"/>
      <c r="L10" s="8"/>
      <c r="M10" s="8"/>
      <c r="N10" s="8"/>
      <c r="O10" s="8"/>
      <c r="P10" s="8"/>
      <c r="Q10" s="8"/>
      <c r="R10" s="8"/>
      <c r="S10" s="8"/>
      <c r="T10" s="7"/>
      <c r="U10" s="450"/>
      <c r="V10" s="450"/>
      <c r="W10" s="14"/>
      <c r="X10" s="14"/>
      <c r="Y10" s="14"/>
      <c r="Z10" s="14"/>
      <c r="AA10" s="14"/>
      <c r="AB10" s="12"/>
      <c r="AC10" s="231"/>
      <c r="AD10" s="237" t="s">
        <v>3705</v>
      </c>
      <c r="AE10" s="238" t="str">
        <f>AF35</f>
        <v>HUMAN RESOURCES: State workers (full-time)</v>
      </c>
      <c r="AF10" s="239"/>
      <c r="AG10" s="239"/>
      <c r="AH10" s="239"/>
      <c r="AI10" s="234"/>
      <c r="AJ10" s="234"/>
      <c r="AK10" s="234"/>
      <c r="AL10" s="229"/>
      <c r="AM10" s="229"/>
      <c r="AN10" s="229"/>
      <c r="AO10" s="229"/>
      <c r="AP10" s="229"/>
      <c r="AQ10" s="229"/>
      <c r="AR10" s="229"/>
      <c r="AS10" s="229"/>
      <c r="AT10" s="229"/>
      <c r="AU10" s="229"/>
      <c r="AV10" s="229"/>
      <c r="AW10" s="229"/>
      <c r="AX10" s="229"/>
      <c r="AY10" s="229"/>
      <c r="AZ10" s="229"/>
      <c r="BA10" s="229"/>
      <c r="BB10" s="229"/>
      <c r="BC10" s="229"/>
      <c r="BD10" s="229"/>
      <c r="BE10" s="229"/>
      <c r="BF10" s="229"/>
      <c r="BG10" s="229"/>
      <c r="BH10" s="229"/>
      <c r="BI10" s="229"/>
      <c r="BJ10" s="229"/>
      <c r="BK10" s="229"/>
      <c r="BL10" s="229"/>
      <c r="BM10" s="229"/>
      <c r="BN10" s="229"/>
      <c r="BO10" s="229"/>
      <c r="BP10" s="229"/>
      <c r="BQ10" s="229"/>
      <c r="BR10" s="229"/>
      <c r="BS10" s="229"/>
      <c r="BT10" s="229"/>
      <c r="BU10" s="229"/>
      <c r="BV10" s="229"/>
      <c r="BW10" s="229"/>
      <c r="BX10" s="229"/>
      <c r="BY10" s="229"/>
      <c r="BZ10" s="229"/>
      <c r="CA10" s="229"/>
      <c r="CB10" s="229"/>
      <c r="CC10" s="229"/>
      <c r="CD10" s="229"/>
      <c r="CE10" s="229"/>
      <c r="CF10" s="229"/>
      <c r="CG10" s="229"/>
      <c r="CH10" s="229"/>
      <c r="CI10" s="229"/>
      <c r="CJ10" s="229"/>
      <c r="CK10" s="229"/>
      <c r="CL10" s="229"/>
      <c r="CM10" s="229"/>
      <c r="CN10" s="229"/>
      <c r="CO10" s="229"/>
      <c r="CP10" s="229"/>
      <c r="CQ10" s="229"/>
      <c r="CR10" s="229"/>
      <c r="CS10" s="229"/>
      <c r="CT10" s="229"/>
      <c r="CU10" s="229"/>
      <c r="CV10" s="229"/>
      <c r="CW10" s="229"/>
      <c r="CX10" s="229"/>
      <c r="CY10" s="229"/>
      <c r="CZ10" s="229"/>
      <c r="DA10" s="229"/>
      <c r="DB10" s="229"/>
      <c r="DC10" s="229"/>
      <c r="DD10" s="229"/>
      <c r="DE10" s="229"/>
      <c r="DF10" s="229"/>
      <c r="DG10" s="229"/>
      <c r="DH10" s="229"/>
      <c r="DI10" s="229"/>
      <c r="DJ10" s="229"/>
      <c r="DK10" s="229"/>
      <c r="DL10" s="229"/>
      <c r="DM10" s="229"/>
      <c r="DN10" s="229"/>
      <c r="DO10" s="229"/>
      <c r="DP10" s="229"/>
      <c r="DQ10" s="229"/>
      <c r="DR10" s="229"/>
      <c r="DS10" s="229"/>
      <c r="DT10" s="229"/>
      <c r="DU10" s="229"/>
      <c r="DV10" s="229"/>
      <c r="DW10" s="229"/>
      <c r="DX10" s="229"/>
      <c r="DY10" s="229"/>
      <c r="DZ10" s="229"/>
      <c r="EA10" s="229"/>
      <c r="EB10" s="229"/>
      <c r="EC10" s="229"/>
      <c r="ED10" s="229"/>
      <c r="EE10" s="229"/>
      <c r="EF10" s="229"/>
      <c r="EG10" s="229"/>
      <c r="EH10" s="229"/>
      <c r="EI10" s="229"/>
      <c r="EJ10" s="229"/>
      <c r="EK10" s="229"/>
      <c r="EL10" s="229"/>
      <c r="EM10" s="229"/>
      <c r="EN10" s="229"/>
      <c r="EO10" s="229"/>
      <c r="EP10" s="229"/>
      <c r="EQ10" s="229"/>
      <c r="ER10" s="229"/>
      <c r="ES10" s="229"/>
      <c r="ET10" s="229"/>
      <c r="EU10" s="229"/>
      <c r="EV10" s="229"/>
      <c r="EW10" s="229"/>
      <c r="EX10" s="229"/>
      <c r="EY10" s="229"/>
      <c r="EZ10" s="229"/>
      <c r="FA10" s="229"/>
      <c r="FB10" s="229"/>
      <c r="FC10" s="229"/>
      <c r="FD10" s="229"/>
      <c r="FE10" s="229"/>
    </row>
    <row r="11" spans="1:161" s="3" customFormat="1" ht="15" customHeight="1" x14ac:dyDescent="0.2">
      <c r="A11" s="8"/>
      <c r="B11" s="8"/>
      <c r="C11" s="8"/>
      <c r="D11" s="8"/>
      <c r="E11" s="8"/>
      <c r="F11" s="8"/>
      <c r="G11" s="8"/>
      <c r="H11" s="8"/>
      <c r="I11" s="8"/>
      <c r="J11" s="8"/>
      <c r="K11" s="8"/>
      <c r="L11" s="8"/>
      <c r="M11" s="8"/>
      <c r="N11" s="8"/>
      <c r="O11" s="8"/>
      <c r="P11" s="8"/>
      <c r="Q11" s="8"/>
      <c r="R11" s="8"/>
      <c r="S11" s="8"/>
      <c r="T11" s="7"/>
      <c r="U11" s="450"/>
      <c r="V11" s="450"/>
      <c r="W11" s="14"/>
      <c r="X11" s="14"/>
      <c r="Y11" s="14"/>
      <c r="Z11" s="14"/>
      <c r="AA11" s="14"/>
      <c r="AB11" s="12"/>
      <c r="AC11" s="229"/>
      <c r="AD11" s="237" t="s">
        <v>2615</v>
      </c>
      <c r="AE11" s="238" t="str">
        <f>AG35</f>
        <v>HUMAN RESOURCES: State workers (part-time and seasonal)</v>
      </c>
      <c r="AF11" s="239"/>
      <c r="AG11" s="239"/>
      <c r="AH11" s="239"/>
      <c r="AI11" s="234"/>
      <c r="AJ11" s="234"/>
      <c r="AK11" s="234"/>
      <c r="AL11" s="229"/>
      <c r="AM11" s="229"/>
      <c r="AN11" s="229"/>
      <c r="AO11" s="229"/>
      <c r="AP11" s="229"/>
      <c r="AQ11" s="229"/>
      <c r="AR11" s="229"/>
      <c r="AS11" s="229"/>
      <c r="AT11" s="229"/>
      <c r="AU11" s="229"/>
      <c r="AV11" s="229"/>
      <c r="AW11" s="229"/>
      <c r="AX11" s="229"/>
      <c r="AY11" s="229"/>
      <c r="AZ11" s="229"/>
      <c r="BA11" s="229"/>
      <c r="BB11" s="229"/>
      <c r="BC11" s="229"/>
      <c r="BD11" s="229"/>
      <c r="BE11" s="229"/>
      <c r="BF11" s="229"/>
      <c r="BG11" s="229"/>
      <c r="BH11" s="229"/>
      <c r="BI11" s="229"/>
      <c r="BJ11" s="229"/>
      <c r="BK11" s="229"/>
      <c r="BL11" s="229"/>
      <c r="BM11" s="229"/>
      <c r="BN11" s="229"/>
      <c r="BO11" s="229"/>
      <c r="BP11" s="229"/>
      <c r="BQ11" s="229"/>
      <c r="BR11" s="229"/>
      <c r="BS11" s="229"/>
      <c r="BT11" s="229"/>
      <c r="BU11" s="229"/>
      <c r="BV11" s="229"/>
      <c r="BW11" s="229"/>
      <c r="BX11" s="229"/>
      <c r="BY11" s="229"/>
      <c r="BZ11" s="229"/>
      <c r="CA11" s="229"/>
      <c r="CB11" s="229"/>
      <c r="CC11" s="229"/>
      <c r="CD11" s="229"/>
      <c r="CE11" s="229"/>
      <c r="CF11" s="229"/>
      <c r="CG11" s="229"/>
      <c r="CH11" s="229"/>
      <c r="CI11" s="229"/>
      <c r="CJ11" s="229"/>
      <c r="CK11" s="229"/>
      <c r="CL11" s="229"/>
      <c r="CM11" s="229"/>
      <c r="CN11" s="229"/>
      <c r="CO11" s="229"/>
      <c r="CP11" s="229"/>
      <c r="CQ11" s="229"/>
      <c r="CR11" s="229"/>
      <c r="CS11" s="229"/>
      <c r="CT11" s="229"/>
      <c r="CU11" s="229"/>
      <c r="CV11" s="229"/>
      <c r="CW11" s="229"/>
      <c r="CX11" s="229"/>
      <c r="CY11" s="229"/>
      <c r="CZ11" s="229"/>
      <c r="DA11" s="229"/>
      <c r="DB11" s="229"/>
      <c r="DC11" s="229"/>
      <c r="DD11" s="229"/>
      <c r="DE11" s="229"/>
      <c r="DF11" s="229"/>
      <c r="DG11" s="229"/>
      <c r="DH11" s="229"/>
      <c r="DI11" s="229"/>
      <c r="DJ11" s="229"/>
      <c r="DK11" s="229"/>
      <c r="DL11" s="229"/>
      <c r="DM11" s="229"/>
      <c r="DN11" s="229"/>
      <c r="DO11" s="229"/>
      <c r="DP11" s="229"/>
      <c r="DQ11" s="229"/>
      <c r="DR11" s="229"/>
      <c r="DS11" s="229"/>
      <c r="DT11" s="229"/>
      <c r="DU11" s="229"/>
      <c r="DV11" s="229"/>
      <c r="DW11" s="229"/>
      <c r="DX11" s="229"/>
      <c r="DY11" s="229"/>
      <c r="DZ11" s="229"/>
      <c r="EA11" s="229"/>
      <c r="EB11" s="229"/>
      <c r="EC11" s="229"/>
      <c r="ED11" s="229"/>
      <c r="EE11" s="229"/>
      <c r="EF11" s="229"/>
      <c r="EG11" s="229"/>
      <c r="EH11" s="229"/>
      <c r="EI11" s="229"/>
      <c r="EJ11" s="229"/>
      <c r="EK11" s="229"/>
      <c r="EL11" s="229"/>
      <c r="EM11" s="229"/>
      <c r="EN11" s="229"/>
      <c r="EO11" s="229"/>
      <c r="EP11" s="229"/>
      <c r="EQ11" s="229"/>
      <c r="ER11" s="229"/>
      <c r="ES11" s="229"/>
      <c r="ET11" s="229"/>
      <c r="EU11" s="229"/>
      <c r="EV11" s="229"/>
      <c r="EW11" s="229"/>
      <c r="EX11" s="229"/>
      <c r="EY11" s="229"/>
      <c r="EZ11" s="229"/>
      <c r="FA11" s="229"/>
      <c r="FB11" s="229"/>
      <c r="FC11" s="229"/>
      <c r="FD11" s="229"/>
      <c r="FE11" s="229"/>
    </row>
    <row r="12" spans="1:161" s="3" customFormat="1" ht="15" customHeight="1" x14ac:dyDescent="0.2">
      <c r="A12" s="8"/>
      <c r="B12" s="8"/>
      <c r="C12" s="8"/>
      <c r="D12" s="8"/>
      <c r="E12" s="8"/>
      <c r="F12" s="8"/>
      <c r="G12" s="8"/>
      <c r="H12" s="8"/>
      <c r="I12" s="8"/>
      <c r="J12" s="8"/>
      <c r="K12" s="8"/>
      <c r="L12" s="8"/>
      <c r="M12" s="8"/>
      <c r="N12" s="8"/>
      <c r="O12" s="8"/>
      <c r="P12" s="8"/>
      <c r="Q12" s="8"/>
      <c r="R12" s="8"/>
      <c r="S12" s="8"/>
      <c r="T12" s="7"/>
      <c r="U12" s="10"/>
      <c r="V12" s="10"/>
      <c r="W12" s="10"/>
      <c r="X12" s="10"/>
      <c r="Y12" s="10"/>
      <c r="Z12" s="10"/>
      <c r="AA12" s="10"/>
      <c r="AB12" s="12"/>
      <c r="AC12" s="231"/>
      <c r="AD12" s="237" t="s">
        <v>1844</v>
      </c>
      <c r="AE12" s="238" t="str">
        <f>AH35</f>
        <v>VEHICLE RESOURCES: Plow trucks (owned and contracted units)</v>
      </c>
      <c r="AF12" s="239"/>
      <c r="AG12" s="239"/>
      <c r="AH12" s="239"/>
      <c r="AI12" s="234"/>
      <c r="AJ12" s="234"/>
      <c r="AK12" s="234"/>
      <c r="AL12" s="229"/>
      <c r="AM12" s="229"/>
      <c r="AN12" s="229"/>
      <c r="AO12" s="229"/>
      <c r="AP12" s="229"/>
      <c r="AQ12" s="229"/>
      <c r="AR12" s="229"/>
      <c r="AS12" s="229"/>
      <c r="AT12" s="229"/>
      <c r="AU12" s="229"/>
      <c r="AV12" s="229"/>
      <c r="AW12" s="229"/>
      <c r="AX12" s="229"/>
      <c r="AY12" s="229"/>
      <c r="AZ12" s="229"/>
      <c r="BA12" s="229"/>
      <c r="BB12" s="229"/>
      <c r="BC12" s="229"/>
      <c r="BD12" s="229"/>
      <c r="BE12" s="229"/>
      <c r="BF12" s="229"/>
      <c r="BG12" s="229"/>
      <c r="BH12" s="229"/>
      <c r="BI12" s="229"/>
      <c r="BJ12" s="229"/>
      <c r="BK12" s="229"/>
      <c r="BL12" s="229"/>
      <c r="BM12" s="229"/>
      <c r="BN12" s="229"/>
      <c r="BO12" s="229"/>
      <c r="BP12" s="229"/>
      <c r="BQ12" s="229"/>
      <c r="BR12" s="229"/>
      <c r="BS12" s="229"/>
      <c r="BT12" s="229"/>
      <c r="BU12" s="229"/>
      <c r="BV12" s="229"/>
      <c r="BW12" s="229"/>
      <c r="BX12" s="229"/>
      <c r="BY12" s="229"/>
      <c r="BZ12" s="229"/>
      <c r="CA12" s="229"/>
      <c r="CB12" s="229"/>
      <c r="CC12" s="229"/>
      <c r="CD12" s="229"/>
      <c r="CE12" s="229"/>
      <c r="CF12" s="229"/>
      <c r="CG12" s="229"/>
      <c r="CH12" s="229"/>
      <c r="CI12" s="229"/>
      <c r="CJ12" s="229"/>
      <c r="CK12" s="229"/>
      <c r="CL12" s="229"/>
      <c r="CM12" s="229"/>
      <c r="CN12" s="229"/>
      <c r="CO12" s="229"/>
      <c r="CP12" s="229"/>
      <c r="CQ12" s="229"/>
      <c r="CR12" s="229"/>
      <c r="CS12" s="229"/>
      <c r="CT12" s="229"/>
      <c r="CU12" s="229"/>
      <c r="CV12" s="229"/>
      <c r="CW12" s="229"/>
      <c r="CX12" s="229"/>
      <c r="CY12" s="229"/>
      <c r="CZ12" s="229"/>
      <c r="DA12" s="229"/>
      <c r="DB12" s="229"/>
      <c r="DC12" s="229"/>
      <c r="DD12" s="229"/>
      <c r="DE12" s="229"/>
      <c r="DF12" s="229"/>
      <c r="DG12" s="229"/>
      <c r="DH12" s="229"/>
      <c r="DI12" s="229"/>
      <c r="DJ12" s="229"/>
      <c r="DK12" s="229"/>
      <c r="DL12" s="229"/>
      <c r="DM12" s="229"/>
      <c r="DN12" s="229"/>
      <c r="DO12" s="229"/>
      <c r="DP12" s="229"/>
      <c r="DQ12" s="229"/>
      <c r="DR12" s="229"/>
      <c r="DS12" s="229"/>
      <c r="DT12" s="229"/>
      <c r="DU12" s="229"/>
      <c r="DV12" s="229"/>
      <c r="DW12" s="229"/>
      <c r="DX12" s="229"/>
      <c r="DY12" s="229"/>
      <c r="DZ12" s="229"/>
      <c r="EA12" s="229"/>
      <c r="EB12" s="229"/>
      <c r="EC12" s="229"/>
      <c r="ED12" s="229"/>
      <c r="EE12" s="229"/>
      <c r="EF12" s="229"/>
      <c r="EG12" s="229"/>
      <c r="EH12" s="229"/>
      <c r="EI12" s="229"/>
      <c r="EJ12" s="229"/>
      <c r="EK12" s="229"/>
      <c r="EL12" s="229"/>
      <c r="EM12" s="229"/>
      <c r="EN12" s="229"/>
      <c r="EO12" s="229"/>
      <c r="EP12" s="229"/>
      <c r="EQ12" s="229"/>
      <c r="ER12" s="229"/>
      <c r="ES12" s="229"/>
      <c r="ET12" s="229"/>
      <c r="EU12" s="229"/>
      <c r="EV12" s="229"/>
      <c r="EW12" s="229"/>
      <c r="EX12" s="229"/>
      <c r="EY12" s="229"/>
      <c r="EZ12" s="229"/>
      <c r="FA12" s="229"/>
      <c r="FB12" s="229"/>
      <c r="FC12" s="229"/>
      <c r="FD12" s="229"/>
      <c r="FE12" s="229"/>
    </row>
    <row r="13" spans="1:161" s="3" customFormat="1" ht="15" customHeight="1" x14ac:dyDescent="0.2">
      <c r="A13" s="8"/>
      <c r="B13" s="8"/>
      <c r="C13" s="8"/>
      <c r="D13" s="8"/>
      <c r="E13" s="8"/>
      <c r="F13" s="8"/>
      <c r="G13" s="8"/>
      <c r="H13" s="8"/>
      <c r="I13" s="8"/>
      <c r="J13" s="8"/>
      <c r="K13" s="8"/>
      <c r="L13" s="8"/>
      <c r="M13" s="8"/>
      <c r="N13" s="8"/>
      <c r="O13" s="8"/>
      <c r="P13" s="8"/>
      <c r="Q13" s="8"/>
      <c r="R13" s="8"/>
      <c r="S13" s="8"/>
      <c r="T13" s="7"/>
      <c r="U13" s="450"/>
      <c r="V13" s="450"/>
      <c r="W13" s="14"/>
      <c r="X13" s="14"/>
      <c r="Y13" s="14"/>
      <c r="Z13" s="14"/>
      <c r="AA13" s="14"/>
      <c r="AB13" s="12"/>
      <c r="AC13" s="231"/>
      <c r="AD13" s="237" t="s">
        <v>1845</v>
      </c>
      <c r="AE13" s="238" t="str">
        <f>AI35</f>
        <v>VEHICLE RESOURCES: Road graders (owned and contracted units)</v>
      </c>
      <c r="AF13" s="239"/>
      <c r="AG13" s="239"/>
      <c r="AH13" s="239"/>
      <c r="AI13" s="234"/>
      <c r="AJ13" s="234"/>
      <c r="AK13" s="234"/>
      <c r="AL13" s="229"/>
      <c r="AM13" s="229"/>
      <c r="AN13" s="229"/>
      <c r="AO13" s="229"/>
      <c r="AP13" s="229"/>
      <c r="AQ13" s="229"/>
      <c r="AR13" s="229"/>
      <c r="AS13" s="229"/>
      <c r="AT13" s="229"/>
      <c r="AU13" s="229"/>
      <c r="AV13" s="229"/>
      <c r="AW13" s="229"/>
      <c r="AX13" s="229"/>
      <c r="AY13" s="229"/>
      <c r="AZ13" s="229"/>
      <c r="BA13" s="229"/>
      <c r="BB13" s="229"/>
      <c r="BC13" s="229"/>
      <c r="BD13" s="229"/>
      <c r="BE13" s="229"/>
      <c r="BF13" s="229"/>
      <c r="BG13" s="229"/>
      <c r="BH13" s="229"/>
      <c r="BI13" s="229"/>
      <c r="BJ13" s="229"/>
      <c r="BK13" s="229"/>
      <c r="BL13" s="229"/>
      <c r="BM13" s="229"/>
      <c r="BN13" s="229"/>
      <c r="BO13" s="229"/>
      <c r="BP13" s="229"/>
      <c r="BQ13" s="229"/>
      <c r="BR13" s="229"/>
      <c r="BS13" s="229"/>
      <c r="BT13" s="229"/>
      <c r="BU13" s="229"/>
      <c r="BV13" s="229"/>
      <c r="BW13" s="229"/>
      <c r="BX13" s="229"/>
      <c r="BY13" s="229"/>
      <c r="BZ13" s="229"/>
      <c r="CA13" s="229"/>
      <c r="CB13" s="229"/>
      <c r="CC13" s="229"/>
      <c r="CD13" s="229"/>
      <c r="CE13" s="229"/>
      <c r="CF13" s="229"/>
      <c r="CG13" s="229"/>
      <c r="CH13" s="229"/>
      <c r="CI13" s="229"/>
      <c r="CJ13" s="229"/>
      <c r="CK13" s="229"/>
      <c r="CL13" s="229"/>
      <c r="CM13" s="229"/>
      <c r="CN13" s="229"/>
      <c r="CO13" s="229"/>
      <c r="CP13" s="229"/>
      <c r="CQ13" s="229"/>
      <c r="CR13" s="229"/>
      <c r="CS13" s="229"/>
      <c r="CT13" s="229"/>
      <c r="CU13" s="229"/>
      <c r="CV13" s="229"/>
      <c r="CW13" s="229"/>
      <c r="CX13" s="229"/>
      <c r="CY13" s="229"/>
      <c r="CZ13" s="229"/>
      <c r="DA13" s="229"/>
      <c r="DB13" s="229"/>
      <c r="DC13" s="229"/>
      <c r="DD13" s="229"/>
      <c r="DE13" s="229"/>
      <c r="DF13" s="229"/>
      <c r="DG13" s="229"/>
      <c r="DH13" s="229"/>
      <c r="DI13" s="229"/>
      <c r="DJ13" s="229"/>
      <c r="DK13" s="229"/>
      <c r="DL13" s="229"/>
      <c r="DM13" s="229"/>
      <c r="DN13" s="229"/>
      <c r="DO13" s="229"/>
      <c r="DP13" s="229"/>
      <c r="DQ13" s="229"/>
      <c r="DR13" s="229"/>
      <c r="DS13" s="229"/>
      <c r="DT13" s="229"/>
      <c r="DU13" s="229"/>
      <c r="DV13" s="229"/>
      <c r="DW13" s="229"/>
      <c r="DX13" s="229"/>
      <c r="DY13" s="229"/>
      <c r="DZ13" s="229"/>
      <c r="EA13" s="229"/>
      <c r="EB13" s="229"/>
      <c r="EC13" s="229"/>
      <c r="ED13" s="229"/>
      <c r="EE13" s="229"/>
      <c r="EF13" s="229"/>
      <c r="EG13" s="229"/>
      <c r="EH13" s="229"/>
      <c r="EI13" s="229"/>
      <c r="EJ13" s="229"/>
      <c r="EK13" s="229"/>
      <c r="EL13" s="229"/>
      <c r="EM13" s="229"/>
      <c r="EN13" s="229"/>
      <c r="EO13" s="229"/>
      <c r="EP13" s="229"/>
      <c r="EQ13" s="229"/>
      <c r="ER13" s="229"/>
      <c r="ES13" s="229"/>
      <c r="ET13" s="229"/>
      <c r="EU13" s="229"/>
      <c r="EV13" s="229"/>
      <c r="EW13" s="229"/>
      <c r="EX13" s="229"/>
      <c r="EY13" s="229"/>
      <c r="EZ13" s="229"/>
      <c r="FA13" s="229"/>
      <c r="FB13" s="229"/>
      <c r="FC13" s="229"/>
      <c r="FD13" s="229"/>
      <c r="FE13" s="229"/>
    </row>
    <row r="14" spans="1:161" s="3" customFormat="1" ht="15" customHeight="1" x14ac:dyDescent="0.2">
      <c r="A14" s="8"/>
      <c r="B14" s="11"/>
      <c r="C14" s="8"/>
      <c r="D14" s="8"/>
      <c r="E14" s="8"/>
      <c r="F14" s="8"/>
      <c r="G14" s="8"/>
      <c r="H14" s="8"/>
      <c r="I14" s="8"/>
      <c r="J14" s="8"/>
      <c r="K14" s="8"/>
      <c r="L14" s="8"/>
      <c r="M14" s="8"/>
      <c r="N14" s="8"/>
      <c r="O14" s="8"/>
      <c r="P14" s="8"/>
      <c r="Q14" s="8"/>
      <c r="R14" s="8"/>
      <c r="S14" s="8"/>
      <c r="T14" s="7"/>
      <c r="U14" s="450"/>
      <c r="V14" s="450"/>
      <c r="W14" s="14"/>
      <c r="X14" s="14"/>
      <c r="Y14" s="14"/>
      <c r="Z14" s="14"/>
      <c r="AA14" s="14"/>
      <c r="AB14" s="12"/>
      <c r="AC14" s="231"/>
      <c r="AD14" s="237" t="s">
        <v>1846</v>
      </c>
      <c r="AE14" s="238" t="str">
        <f>AJ35</f>
        <v>VEHICLE RESOURCES: Blowers (owned and contracted units)</v>
      </c>
      <c r="AF14" s="239"/>
      <c r="AG14" s="239"/>
      <c r="AH14" s="239"/>
      <c r="AI14" s="234"/>
      <c r="AJ14" s="234"/>
      <c r="AK14" s="234"/>
      <c r="AL14" s="229"/>
      <c r="AM14" s="229"/>
      <c r="AN14" s="229"/>
      <c r="AO14" s="229"/>
      <c r="AP14" s="229"/>
      <c r="AQ14" s="229"/>
      <c r="AR14" s="229"/>
      <c r="AS14" s="229"/>
      <c r="AT14" s="229"/>
      <c r="AU14" s="229"/>
      <c r="AV14" s="229"/>
      <c r="AW14" s="229"/>
      <c r="AX14" s="229"/>
      <c r="AY14" s="229"/>
      <c r="AZ14" s="229"/>
      <c r="BA14" s="229"/>
      <c r="BB14" s="229"/>
      <c r="BC14" s="229"/>
      <c r="BD14" s="229"/>
      <c r="BE14" s="229"/>
      <c r="BF14" s="229"/>
      <c r="BG14" s="229"/>
      <c r="BH14" s="229"/>
      <c r="BI14" s="229"/>
      <c r="BJ14" s="229"/>
      <c r="BK14" s="229"/>
      <c r="BL14" s="229"/>
      <c r="BM14" s="229"/>
      <c r="BN14" s="229"/>
      <c r="BO14" s="229"/>
      <c r="BP14" s="229"/>
      <c r="BQ14" s="229"/>
      <c r="BR14" s="229"/>
      <c r="BS14" s="229"/>
      <c r="BT14" s="229"/>
      <c r="BU14" s="229"/>
      <c r="BV14" s="229"/>
      <c r="BW14" s="229"/>
      <c r="BX14" s="229"/>
      <c r="BY14" s="229"/>
      <c r="BZ14" s="229"/>
      <c r="CA14" s="229"/>
      <c r="CB14" s="229"/>
      <c r="CC14" s="229"/>
      <c r="CD14" s="229"/>
      <c r="CE14" s="229"/>
      <c r="CF14" s="229"/>
      <c r="CG14" s="229"/>
      <c r="CH14" s="229"/>
      <c r="CI14" s="229"/>
      <c r="CJ14" s="229"/>
      <c r="CK14" s="229"/>
      <c r="CL14" s="229"/>
      <c r="CM14" s="229"/>
      <c r="CN14" s="229"/>
      <c r="CO14" s="229"/>
      <c r="CP14" s="229"/>
      <c r="CQ14" s="229"/>
      <c r="CR14" s="229"/>
      <c r="CS14" s="229"/>
      <c r="CT14" s="229"/>
      <c r="CU14" s="229"/>
      <c r="CV14" s="229"/>
      <c r="CW14" s="229"/>
      <c r="CX14" s="229"/>
      <c r="CY14" s="229"/>
      <c r="CZ14" s="229"/>
      <c r="DA14" s="229"/>
      <c r="DB14" s="229"/>
      <c r="DC14" s="229"/>
      <c r="DD14" s="229"/>
      <c r="DE14" s="229"/>
      <c r="DF14" s="229"/>
      <c r="DG14" s="229"/>
      <c r="DH14" s="229"/>
      <c r="DI14" s="229"/>
      <c r="DJ14" s="229"/>
      <c r="DK14" s="229"/>
      <c r="DL14" s="229"/>
      <c r="DM14" s="229"/>
      <c r="DN14" s="229"/>
      <c r="DO14" s="229"/>
      <c r="DP14" s="229"/>
      <c r="DQ14" s="229"/>
      <c r="DR14" s="229"/>
      <c r="DS14" s="229"/>
      <c r="DT14" s="229"/>
      <c r="DU14" s="229"/>
      <c r="DV14" s="229"/>
      <c r="DW14" s="229"/>
      <c r="DX14" s="229"/>
      <c r="DY14" s="229"/>
      <c r="DZ14" s="229"/>
      <c r="EA14" s="229"/>
      <c r="EB14" s="229"/>
      <c r="EC14" s="229"/>
      <c r="ED14" s="229"/>
      <c r="EE14" s="229"/>
      <c r="EF14" s="229"/>
      <c r="EG14" s="229"/>
      <c r="EH14" s="229"/>
      <c r="EI14" s="229"/>
      <c r="EJ14" s="229"/>
      <c r="EK14" s="229"/>
      <c r="EL14" s="229"/>
      <c r="EM14" s="229"/>
      <c r="EN14" s="229"/>
      <c r="EO14" s="229"/>
      <c r="EP14" s="229"/>
      <c r="EQ14" s="229"/>
      <c r="ER14" s="229"/>
      <c r="ES14" s="229"/>
      <c r="ET14" s="229"/>
      <c r="EU14" s="229"/>
      <c r="EV14" s="229"/>
      <c r="EW14" s="229"/>
      <c r="EX14" s="229"/>
      <c r="EY14" s="229"/>
      <c r="EZ14" s="229"/>
      <c r="FA14" s="229"/>
      <c r="FB14" s="229"/>
      <c r="FC14" s="229"/>
      <c r="FD14" s="229"/>
      <c r="FE14" s="229"/>
    </row>
    <row r="15" spans="1:161" s="3" customFormat="1" ht="15" customHeight="1" x14ac:dyDescent="0.2">
      <c r="A15" s="8"/>
      <c r="B15" s="11"/>
      <c r="C15" s="8"/>
      <c r="D15" s="8"/>
      <c r="E15" s="8"/>
      <c r="F15" s="8"/>
      <c r="G15" s="8"/>
      <c r="H15" s="8"/>
      <c r="I15" s="8"/>
      <c r="J15" s="8"/>
      <c r="K15" s="8"/>
      <c r="L15" s="8"/>
      <c r="M15" s="8"/>
      <c r="N15" s="8"/>
      <c r="O15" s="8"/>
      <c r="P15" s="8"/>
      <c r="Q15" s="8"/>
      <c r="R15" s="8"/>
      <c r="S15" s="8"/>
      <c r="T15" s="7"/>
      <c r="U15" s="10"/>
      <c r="V15" s="10"/>
      <c r="W15" s="10"/>
      <c r="X15" s="10"/>
      <c r="Y15" s="10"/>
      <c r="Z15" s="10"/>
      <c r="AA15" s="10"/>
      <c r="AB15" s="12"/>
      <c r="AC15" s="231"/>
      <c r="AD15" s="237" t="s">
        <v>4099</v>
      </c>
      <c r="AE15" s="238" t="str">
        <f>AK35</f>
        <v>FACILITY RESOURCES: Salt storage facilities (count)</v>
      </c>
      <c r="AF15" s="239"/>
      <c r="AG15" s="239"/>
      <c r="AH15" s="239"/>
      <c r="AI15" s="234"/>
      <c r="AJ15" s="234"/>
      <c r="AK15" s="234"/>
      <c r="AL15" s="229"/>
      <c r="AM15" s="229"/>
      <c r="AN15" s="229"/>
      <c r="AO15" s="229"/>
      <c r="AP15" s="229"/>
      <c r="AQ15" s="229"/>
      <c r="AR15" s="229"/>
      <c r="AS15" s="229"/>
      <c r="AT15" s="229"/>
      <c r="AU15" s="229"/>
      <c r="AV15" s="229"/>
      <c r="AW15" s="229"/>
      <c r="AX15" s="229"/>
      <c r="AY15" s="229"/>
      <c r="AZ15" s="229"/>
      <c r="BA15" s="229"/>
      <c r="BB15" s="229"/>
      <c r="BC15" s="229"/>
      <c r="BD15" s="229"/>
      <c r="BE15" s="229"/>
      <c r="BF15" s="229"/>
      <c r="BG15" s="229"/>
      <c r="BH15" s="229"/>
      <c r="BI15" s="229"/>
      <c r="BJ15" s="229"/>
      <c r="BK15" s="229"/>
      <c r="BL15" s="229"/>
      <c r="BM15" s="229"/>
      <c r="BN15" s="229"/>
      <c r="BO15" s="229"/>
      <c r="BP15" s="229"/>
      <c r="BQ15" s="229"/>
      <c r="BR15" s="229"/>
      <c r="BS15" s="229"/>
      <c r="BT15" s="229"/>
      <c r="BU15" s="229"/>
      <c r="BV15" s="229"/>
      <c r="BW15" s="229"/>
      <c r="BX15" s="229"/>
      <c r="BY15" s="229"/>
      <c r="BZ15" s="229"/>
      <c r="CA15" s="229"/>
      <c r="CB15" s="229"/>
      <c r="CC15" s="229"/>
      <c r="CD15" s="229"/>
      <c r="CE15" s="229"/>
      <c r="CF15" s="229"/>
      <c r="CG15" s="229"/>
      <c r="CH15" s="229"/>
      <c r="CI15" s="229"/>
      <c r="CJ15" s="229"/>
      <c r="CK15" s="229"/>
      <c r="CL15" s="229"/>
      <c r="CM15" s="229"/>
      <c r="CN15" s="229"/>
      <c r="CO15" s="229"/>
      <c r="CP15" s="229"/>
      <c r="CQ15" s="229"/>
      <c r="CR15" s="229"/>
      <c r="CS15" s="229"/>
      <c r="CT15" s="229"/>
      <c r="CU15" s="229"/>
      <c r="CV15" s="229"/>
      <c r="CW15" s="229"/>
      <c r="CX15" s="229"/>
      <c r="CY15" s="229"/>
      <c r="CZ15" s="229"/>
      <c r="DA15" s="229"/>
      <c r="DB15" s="229"/>
      <c r="DC15" s="229"/>
      <c r="DD15" s="229"/>
      <c r="DE15" s="229"/>
      <c r="DF15" s="229"/>
      <c r="DG15" s="229"/>
      <c r="DH15" s="229"/>
      <c r="DI15" s="229"/>
      <c r="DJ15" s="229"/>
      <c r="DK15" s="229"/>
      <c r="DL15" s="229"/>
      <c r="DM15" s="229"/>
      <c r="DN15" s="229"/>
      <c r="DO15" s="229"/>
      <c r="DP15" s="229"/>
      <c r="DQ15" s="229"/>
      <c r="DR15" s="229"/>
      <c r="DS15" s="229"/>
      <c r="DT15" s="229"/>
      <c r="DU15" s="229"/>
      <c r="DV15" s="229"/>
      <c r="DW15" s="229"/>
      <c r="DX15" s="229"/>
      <c r="DY15" s="229"/>
      <c r="DZ15" s="229"/>
      <c r="EA15" s="229"/>
      <c r="EB15" s="229"/>
      <c r="EC15" s="229"/>
      <c r="ED15" s="229"/>
      <c r="EE15" s="229"/>
      <c r="EF15" s="229"/>
      <c r="EG15" s="229"/>
      <c r="EH15" s="229"/>
      <c r="EI15" s="229"/>
      <c r="EJ15" s="229"/>
      <c r="EK15" s="229"/>
      <c r="EL15" s="229"/>
      <c r="EM15" s="229"/>
      <c r="EN15" s="229"/>
      <c r="EO15" s="229"/>
      <c r="EP15" s="229"/>
      <c r="EQ15" s="229"/>
      <c r="ER15" s="229"/>
      <c r="ES15" s="229"/>
      <c r="ET15" s="229"/>
      <c r="EU15" s="229"/>
      <c r="EV15" s="229"/>
      <c r="EW15" s="229"/>
      <c r="EX15" s="229"/>
      <c r="EY15" s="229"/>
      <c r="EZ15" s="229"/>
      <c r="FA15" s="229"/>
      <c r="FB15" s="229"/>
      <c r="FC15" s="229"/>
      <c r="FD15" s="229"/>
      <c r="FE15" s="229"/>
    </row>
    <row r="16" spans="1:161" s="3" customFormat="1" ht="15" customHeight="1" x14ac:dyDescent="0.2">
      <c r="A16" s="8"/>
      <c r="B16" s="11"/>
      <c r="C16" s="8"/>
      <c r="D16" s="8"/>
      <c r="E16" s="8"/>
      <c r="F16" s="8"/>
      <c r="G16" s="8"/>
      <c r="H16" s="8"/>
      <c r="I16" s="8"/>
      <c r="J16" s="8"/>
      <c r="K16" s="8"/>
      <c r="L16" s="8"/>
      <c r="M16" s="8"/>
      <c r="N16" s="8"/>
      <c r="O16" s="8"/>
      <c r="P16" s="8"/>
      <c r="Q16" s="8"/>
      <c r="R16" s="8"/>
      <c r="S16" s="8"/>
      <c r="T16" s="7"/>
      <c r="U16" s="450"/>
      <c r="V16" s="450"/>
      <c r="W16" s="14"/>
      <c r="X16" s="14"/>
      <c r="Y16" s="14"/>
      <c r="Z16" s="14"/>
      <c r="AA16" s="14"/>
      <c r="AB16" s="12"/>
      <c r="AC16" s="231"/>
      <c r="AD16" s="237" t="s">
        <v>4098</v>
      </c>
      <c r="AE16" s="238" t="str">
        <f>AL35</f>
        <v>FACILITY RESOURCES: Salt storage capacity (tons)</v>
      </c>
      <c r="AF16" s="239"/>
      <c r="AG16" s="239"/>
      <c r="AH16" s="239"/>
      <c r="AI16" s="234"/>
      <c r="AJ16" s="234"/>
      <c r="AK16" s="234"/>
      <c r="AL16" s="229"/>
      <c r="AM16" s="229"/>
      <c r="AN16" s="229"/>
      <c r="AO16" s="229"/>
      <c r="AP16" s="229"/>
      <c r="AQ16" s="229"/>
      <c r="AR16" s="229"/>
      <c r="AS16" s="229"/>
      <c r="AT16" s="229"/>
      <c r="AU16" s="229"/>
      <c r="AV16" s="229"/>
      <c r="AW16" s="229"/>
      <c r="AX16" s="229"/>
      <c r="AY16" s="229"/>
      <c r="AZ16" s="229"/>
      <c r="BA16" s="229"/>
      <c r="BB16" s="229"/>
      <c r="BC16" s="229"/>
      <c r="BD16" s="229"/>
      <c r="BE16" s="229"/>
      <c r="BF16" s="229"/>
      <c r="BG16" s="229"/>
      <c r="BH16" s="229"/>
      <c r="BI16" s="229"/>
      <c r="BJ16" s="229"/>
      <c r="BK16" s="229"/>
      <c r="BL16" s="229"/>
      <c r="BM16" s="229"/>
      <c r="BN16" s="229"/>
      <c r="BO16" s="229"/>
      <c r="BP16" s="229"/>
      <c r="BQ16" s="229"/>
      <c r="BR16" s="229"/>
      <c r="BS16" s="229"/>
      <c r="BT16" s="229"/>
      <c r="BU16" s="229"/>
      <c r="BV16" s="229"/>
      <c r="BW16" s="229"/>
      <c r="BX16" s="229"/>
      <c r="BY16" s="229"/>
      <c r="BZ16" s="229"/>
      <c r="CA16" s="229"/>
      <c r="CB16" s="229"/>
      <c r="CC16" s="229"/>
      <c r="CD16" s="229"/>
      <c r="CE16" s="229"/>
      <c r="CF16" s="229"/>
      <c r="CG16" s="229"/>
      <c r="CH16" s="229"/>
      <c r="CI16" s="229"/>
      <c r="CJ16" s="229"/>
      <c r="CK16" s="229"/>
      <c r="CL16" s="229"/>
      <c r="CM16" s="229"/>
      <c r="CN16" s="229"/>
      <c r="CO16" s="229"/>
      <c r="CP16" s="229"/>
      <c r="CQ16" s="229"/>
      <c r="CR16" s="229"/>
      <c r="CS16" s="229"/>
      <c r="CT16" s="229"/>
      <c r="CU16" s="229"/>
      <c r="CV16" s="229"/>
      <c r="CW16" s="229"/>
      <c r="CX16" s="229"/>
      <c r="CY16" s="229"/>
      <c r="CZ16" s="229"/>
      <c r="DA16" s="229"/>
      <c r="DB16" s="229"/>
      <c r="DC16" s="229"/>
      <c r="DD16" s="229"/>
      <c r="DE16" s="229"/>
      <c r="DF16" s="229"/>
      <c r="DG16" s="229"/>
      <c r="DH16" s="229"/>
      <c r="DI16" s="229"/>
      <c r="DJ16" s="229"/>
      <c r="DK16" s="229"/>
      <c r="DL16" s="229"/>
      <c r="DM16" s="229"/>
      <c r="DN16" s="229"/>
      <c r="DO16" s="229"/>
      <c r="DP16" s="229"/>
      <c r="DQ16" s="229"/>
      <c r="DR16" s="229"/>
      <c r="DS16" s="229"/>
      <c r="DT16" s="229"/>
      <c r="DU16" s="229"/>
      <c r="DV16" s="229"/>
      <c r="DW16" s="229"/>
      <c r="DX16" s="229"/>
      <c r="DY16" s="229"/>
      <c r="DZ16" s="229"/>
      <c r="EA16" s="229"/>
      <c r="EB16" s="229"/>
      <c r="EC16" s="229"/>
      <c r="ED16" s="229"/>
      <c r="EE16" s="229"/>
      <c r="EF16" s="229"/>
      <c r="EG16" s="229"/>
      <c r="EH16" s="229"/>
      <c r="EI16" s="229"/>
      <c r="EJ16" s="229"/>
      <c r="EK16" s="229"/>
      <c r="EL16" s="229"/>
      <c r="EM16" s="229"/>
      <c r="EN16" s="229"/>
      <c r="EO16" s="229"/>
      <c r="EP16" s="229"/>
      <c r="EQ16" s="229"/>
      <c r="ER16" s="229"/>
      <c r="ES16" s="229"/>
      <c r="ET16" s="229"/>
      <c r="EU16" s="229"/>
      <c r="EV16" s="229"/>
      <c r="EW16" s="229"/>
      <c r="EX16" s="229"/>
      <c r="EY16" s="229"/>
      <c r="EZ16" s="229"/>
      <c r="FA16" s="229"/>
      <c r="FB16" s="229"/>
      <c r="FC16" s="229"/>
      <c r="FD16" s="229"/>
      <c r="FE16" s="229"/>
    </row>
    <row r="17" spans="1:161" s="3" customFormat="1" ht="15" customHeight="1" x14ac:dyDescent="0.2">
      <c r="A17" s="8"/>
      <c r="B17" s="11"/>
      <c r="C17" s="8"/>
      <c r="D17" s="8"/>
      <c r="E17" s="8"/>
      <c r="F17" s="8"/>
      <c r="G17" s="8"/>
      <c r="H17" s="8"/>
      <c r="I17" s="8"/>
      <c r="J17" s="8"/>
      <c r="K17" s="8"/>
      <c r="L17" s="8"/>
      <c r="M17" s="8"/>
      <c r="N17" s="8"/>
      <c r="O17" s="8"/>
      <c r="P17" s="8"/>
      <c r="Q17" s="8"/>
      <c r="R17" s="8"/>
      <c r="S17" s="8"/>
      <c r="T17" s="7"/>
      <c r="U17" s="450"/>
      <c r="V17" s="450"/>
      <c r="W17" s="14"/>
      <c r="X17" s="14"/>
      <c r="Y17" s="14"/>
      <c r="Z17" s="14"/>
      <c r="AA17" s="14"/>
      <c r="AB17" s="12"/>
      <c r="AC17" s="231"/>
      <c r="AD17" s="237" t="s">
        <v>4008</v>
      </c>
      <c r="AE17" s="238" t="str">
        <f>AM35</f>
        <v>FACILITY RESOURCES: Liquid storage facilities (count)</v>
      </c>
      <c r="AF17" s="239"/>
      <c r="AG17" s="239"/>
      <c r="AH17" s="239"/>
      <c r="AI17" s="234"/>
      <c r="AJ17" s="234"/>
      <c r="AK17" s="234"/>
      <c r="AL17" s="229"/>
      <c r="AM17" s="229"/>
      <c r="AN17" s="229"/>
      <c r="AO17" s="229"/>
      <c r="AP17" s="229"/>
      <c r="AQ17" s="229"/>
      <c r="AR17" s="229"/>
      <c r="AS17" s="229"/>
      <c r="AT17" s="229"/>
      <c r="AU17" s="229"/>
      <c r="AV17" s="229"/>
      <c r="AW17" s="229"/>
      <c r="AX17" s="229"/>
      <c r="AY17" s="229"/>
      <c r="AZ17" s="229"/>
      <c r="BA17" s="229"/>
      <c r="BB17" s="229"/>
      <c r="BC17" s="229"/>
      <c r="BD17" s="229"/>
      <c r="BE17" s="229"/>
      <c r="BF17" s="229"/>
      <c r="BG17" s="229"/>
      <c r="BH17" s="229"/>
      <c r="BI17" s="229"/>
      <c r="BJ17" s="229"/>
      <c r="BK17" s="229"/>
      <c r="BL17" s="229"/>
      <c r="BM17" s="229"/>
      <c r="BN17" s="229"/>
      <c r="BO17" s="229"/>
      <c r="BP17" s="229"/>
      <c r="BQ17" s="229"/>
      <c r="BR17" s="229"/>
      <c r="BS17" s="229"/>
      <c r="BT17" s="229"/>
      <c r="BU17" s="229"/>
      <c r="BV17" s="229"/>
      <c r="BW17" s="229"/>
      <c r="BX17" s="229"/>
      <c r="BY17" s="229"/>
      <c r="BZ17" s="229"/>
      <c r="CA17" s="229"/>
      <c r="CB17" s="229"/>
      <c r="CC17" s="229"/>
      <c r="CD17" s="229"/>
      <c r="CE17" s="229"/>
      <c r="CF17" s="229"/>
      <c r="CG17" s="229"/>
      <c r="CH17" s="229"/>
      <c r="CI17" s="229"/>
      <c r="CJ17" s="229"/>
      <c r="CK17" s="229"/>
      <c r="CL17" s="229"/>
      <c r="CM17" s="229"/>
      <c r="CN17" s="229"/>
      <c r="CO17" s="229"/>
      <c r="CP17" s="229"/>
      <c r="CQ17" s="229"/>
      <c r="CR17" s="229"/>
      <c r="CS17" s="229"/>
      <c r="CT17" s="229"/>
      <c r="CU17" s="229"/>
      <c r="CV17" s="229"/>
      <c r="CW17" s="229"/>
      <c r="CX17" s="229"/>
      <c r="CY17" s="229"/>
      <c r="CZ17" s="229"/>
      <c r="DA17" s="229"/>
      <c r="DB17" s="229"/>
      <c r="DC17" s="229"/>
      <c r="DD17" s="229"/>
      <c r="DE17" s="229"/>
      <c r="DF17" s="229"/>
      <c r="DG17" s="229"/>
      <c r="DH17" s="229"/>
      <c r="DI17" s="229"/>
      <c r="DJ17" s="229"/>
      <c r="DK17" s="229"/>
      <c r="DL17" s="229"/>
      <c r="DM17" s="229"/>
      <c r="DN17" s="229"/>
      <c r="DO17" s="229"/>
      <c r="DP17" s="229"/>
      <c r="DQ17" s="229"/>
      <c r="DR17" s="229"/>
      <c r="DS17" s="229"/>
      <c r="DT17" s="229"/>
      <c r="DU17" s="229"/>
      <c r="DV17" s="229"/>
      <c r="DW17" s="229"/>
      <c r="DX17" s="229"/>
      <c r="DY17" s="229"/>
      <c r="DZ17" s="229"/>
      <c r="EA17" s="229"/>
      <c r="EB17" s="229"/>
      <c r="EC17" s="229"/>
      <c r="ED17" s="229"/>
      <c r="EE17" s="229"/>
      <c r="EF17" s="229"/>
      <c r="EG17" s="229"/>
      <c r="EH17" s="229"/>
      <c r="EI17" s="229"/>
      <c r="EJ17" s="229"/>
      <c r="EK17" s="229"/>
      <c r="EL17" s="229"/>
      <c r="EM17" s="229"/>
      <c r="EN17" s="229"/>
      <c r="EO17" s="229"/>
      <c r="EP17" s="229"/>
      <c r="EQ17" s="229"/>
      <c r="ER17" s="229"/>
      <c r="ES17" s="229"/>
      <c r="ET17" s="229"/>
      <c r="EU17" s="229"/>
      <c r="EV17" s="229"/>
      <c r="EW17" s="229"/>
      <c r="EX17" s="229"/>
      <c r="EY17" s="229"/>
      <c r="EZ17" s="229"/>
      <c r="FA17" s="229"/>
      <c r="FB17" s="229"/>
      <c r="FC17" s="229"/>
      <c r="FD17" s="229"/>
      <c r="FE17" s="229"/>
    </row>
    <row r="18" spans="1:161" s="3" customFormat="1" ht="15" customHeight="1" x14ac:dyDescent="0.2">
      <c r="A18" s="8"/>
      <c r="B18" s="11"/>
      <c r="C18" s="8"/>
      <c r="D18" s="8"/>
      <c r="E18" s="8"/>
      <c r="F18" s="8"/>
      <c r="G18" s="8"/>
      <c r="H18" s="8"/>
      <c r="I18" s="8"/>
      <c r="J18" s="8"/>
      <c r="K18" s="8"/>
      <c r="L18" s="8"/>
      <c r="M18" s="8"/>
      <c r="N18" s="8"/>
      <c r="O18" s="8"/>
      <c r="P18" s="8"/>
      <c r="Q18" s="8"/>
      <c r="R18" s="8"/>
      <c r="S18" s="8"/>
      <c r="T18" s="7"/>
      <c r="U18" s="10"/>
      <c r="V18" s="15"/>
      <c r="W18" s="10"/>
      <c r="X18" s="10"/>
      <c r="Y18" s="10"/>
      <c r="Z18" s="10"/>
      <c r="AA18" s="10"/>
      <c r="AB18" s="12"/>
      <c r="AC18" s="231"/>
      <c r="AD18" s="237" t="s">
        <v>2614</v>
      </c>
      <c r="AE18" s="238" t="str">
        <f>AN35</f>
        <v>FACILITY RESOURCES: Liquid storage capacity (gallons)</v>
      </c>
      <c r="AF18" s="239"/>
      <c r="AG18" s="239"/>
      <c r="AH18" s="239"/>
      <c r="AI18" s="234"/>
      <c r="AJ18" s="234"/>
      <c r="AK18" s="234"/>
      <c r="AL18" s="229"/>
      <c r="AM18" s="229"/>
      <c r="AN18" s="229"/>
      <c r="AO18" s="229"/>
      <c r="AP18" s="229"/>
      <c r="AQ18" s="229"/>
      <c r="AR18" s="229"/>
      <c r="AS18" s="229"/>
      <c r="AT18" s="229"/>
      <c r="AU18" s="229"/>
      <c r="AV18" s="229"/>
      <c r="AW18" s="229"/>
      <c r="AX18" s="229"/>
      <c r="AY18" s="229"/>
      <c r="AZ18" s="229"/>
      <c r="BA18" s="229"/>
      <c r="BB18" s="229"/>
      <c r="BC18" s="229"/>
      <c r="BD18" s="229"/>
      <c r="BE18" s="229"/>
      <c r="BF18" s="229"/>
      <c r="BG18" s="229"/>
      <c r="BH18" s="229"/>
      <c r="BI18" s="229"/>
      <c r="BJ18" s="229"/>
      <c r="BK18" s="229"/>
      <c r="BL18" s="229"/>
      <c r="BM18" s="229"/>
      <c r="BN18" s="229"/>
      <c r="BO18" s="229"/>
      <c r="BP18" s="229"/>
      <c r="BQ18" s="229"/>
      <c r="BR18" s="229"/>
      <c r="BS18" s="229"/>
      <c r="BT18" s="229"/>
      <c r="BU18" s="229"/>
      <c r="BV18" s="229"/>
      <c r="BW18" s="229"/>
      <c r="BX18" s="229"/>
      <c r="BY18" s="229"/>
      <c r="BZ18" s="229"/>
      <c r="CA18" s="229"/>
      <c r="CB18" s="229"/>
      <c r="CC18" s="229"/>
      <c r="CD18" s="229"/>
      <c r="CE18" s="229"/>
      <c r="CF18" s="229"/>
      <c r="CG18" s="229"/>
      <c r="CH18" s="229"/>
      <c r="CI18" s="229"/>
      <c r="CJ18" s="229"/>
      <c r="CK18" s="229"/>
      <c r="CL18" s="229"/>
      <c r="CM18" s="229"/>
      <c r="CN18" s="229"/>
      <c r="CO18" s="229"/>
      <c r="CP18" s="229"/>
      <c r="CQ18" s="229"/>
      <c r="CR18" s="229"/>
      <c r="CS18" s="229"/>
      <c r="CT18" s="229"/>
      <c r="CU18" s="229"/>
      <c r="CV18" s="229"/>
      <c r="CW18" s="229"/>
      <c r="CX18" s="229"/>
      <c r="CY18" s="229"/>
      <c r="CZ18" s="229"/>
      <c r="DA18" s="229"/>
      <c r="DB18" s="229"/>
      <c r="DC18" s="229"/>
      <c r="DD18" s="229"/>
      <c r="DE18" s="229"/>
      <c r="DF18" s="229"/>
      <c r="DG18" s="229"/>
      <c r="DH18" s="229"/>
      <c r="DI18" s="229"/>
      <c r="DJ18" s="229"/>
      <c r="DK18" s="229"/>
      <c r="DL18" s="229"/>
      <c r="DM18" s="229"/>
      <c r="DN18" s="229"/>
      <c r="DO18" s="229"/>
      <c r="DP18" s="229"/>
      <c r="DQ18" s="229"/>
      <c r="DR18" s="229"/>
      <c r="DS18" s="229"/>
      <c r="DT18" s="229"/>
      <c r="DU18" s="229"/>
      <c r="DV18" s="229"/>
      <c r="DW18" s="229"/>
      <c r="DX18" s="229"/>
      <c r="DY18" s="229"/>
      <c r="DZ18" s="229"/>
      <c r="EA18" s="229"/>
      <c r="EB18" s="229"/>
      <c r="EC18" s="229"/>
      <c r="ED18" s="229"/>
      <c r="EE18" s="229"/>
      <c r="EF18" s="229"/>
      <c r="EG18" s="229"/>
      <c r="EH18" s="229"/>
      <c r="EI18" s="229"/>
      <c r="EJ18" s="229"/>
      <c r="EK18" s="229"/>
      <c r="EL18" s="229"/>
      <c r="EM18" s="229"/>
      <c r="EN18" s="229"/>
      <c r="EO18" s="229"/>
      <c r="EP18" s="229"/>
      <c r="EQ18" s="229"/>
      <c r="ER18" s="229"/>
      <c r="ES18" s="229"/>
      <c r="ET18" s="229"/>
      <c r="EU18" s="229"/>
      <c r="EV18" s="229"/>
      <c r="EW18" s="229"/>
      <c r="EX18" s="229"/>
      <c r="EY18" s="229"/>
      <c r="EZ18" s="229"/>
      <c r="FA18" s="229"/>
      <c r="FB18" s="229"/>
      <c r="FC18" s="229"/>
      <c r="FD18" s="229"/>
      <c r="FE18" s="229"/>
    </row>
    <row r="19" spans="1:161" s="3" customFormat="1" ht="15" customHeight="1" x14ac:dyDescent="0.2">
      <c r="A19" s="8"/>
      <c r="B19" s="11"/>
      <c r="C19" s="8"/>
      <c r="D19" s="8"/>
      <c r="E19" s="8"/>
      <c r="F19" s="8"/>
      <c r="G19" s="8"/>
      <c r="H19" s="8"/>
      <c r="I19" s="8"/>
      <c r="J19" s="8"/>
      <c r="K19" s="8"/>
      <c r="L19" s="8"/>
      <c r="M19" s="8"/>
      <c r="N19" s="8"/>
      <c r="O19" s="8"/>
      <c r="P19" s="8"/>
      <c r="Q19" s="8"/>
      <c r="R19" s="8"/>
      <c r="S19" s="8"/>
      <c r="T19" s="7"/>
      <c r="U19" s="450"/>
      <c r="V19" s="450"/>
      <c r="W19" s="14"/>
      <c r="X19" s="14"/>
      <c r="Y19" s="14"/>
      <c r="Z19" s="14"/>
      <c r="AA19" s="14"/>
      <c r="AB19" s="12"/>
      <c r="AC19" s="231"/>
      <c r="AD19" s="237" t="s">
        <v>1843</v>
      </c>
      <c r="AE19" s="238" t="str">
        <f>AO35</f>
        <v>DRY MATERIALS: Salt applied (tons)</v>
      </c>
      <c r="AF19" s="239"/>
      <c r="AG19" s="239"/>
      <c r="AH19" s="239"/>
      <c r="AI19" s="234"/>
      <c r="AJ19" s="234"/>
      <c r="AK19" s="234"/>
      <c r="AL19" s="229"/>
      <c r="AM19" s="229"/>
      <c r="AN19" s="229"/>
      <c r="AO19" s="229"/>
      <c r="AP19" s="229"/>
      <c r="AQ19" s="229"/>
      <c r="AR19" s="229"/>
      <c r="AS19" s="229"/>
      <c r="AT19" s="229"/>
      <c r="AU19" s="229"/>
      <c r="AV19" s="229"/>
      <c r="AW19" s="229"/>
      <c r="AX19" s="229"/>
      <c r="AY19" s="229"/>
      <c r="AZ19" s="229"/>
      <c r="BA19" s="229"/>
      <c r="BB19" s="229"/>
      <c r="BC19" s="229"/>
      <c r="BD19" s="229"/>
      <c r="BE19" s="229"/>
      <c r="BF19" s="229"/>
      <c r="BG19" s="229"/>
      <c r="BH19" s="229"/>
      <c r="BI19" s="229"/>
      <c r="BJ19" s="229"/>
      <c r="BK19" s="229"/>
      <c r="BL19" s="229"/>
      <c r="BM19" s="229"/>
      <c r="BN19" s="229"/>
      <c r="BO19" s="229"/>
      <c r="BP19" s="229"/>
      <c r="BQ19" s="229"/>
      <c r="BR19" s="229"/>
      <c r="BS19" s="229"/>
      <c r="BT19" s="229"/>
      <c r="BU19" s="229"/>
      <c r="BV19" s="229"/>
      <c r="BW19" s="229"/>
      <c r="BX19" s="229"/>
      <c r="BY19" s="229"/>
      <c r="BZ19" s="229"/>
      <c r="CA19" s="229"/>
      <c r="CB19" s="229"/>
      <c r="CC19" s="229"/>
      <c r="CD19" s="229"/>
      <c r="CE19" s="229"/>
      <c r="CF19" s="229"/>
      <c r="CG19" s="229"/>
      <c r="CH19" s="229"/>
      <c r="CI19" s="229"/>
      <c r="CJ19" s="229"/>
      <c r="CK19" s="229"/>
      <c r="CL19" s="229"/>
      <c r="CM19" s="229"/>
      <c r="CN19" s="229"/>
      <c r="CO19" s="229"/>
      <c r="CP19" s="229"/>
      <c r="CQ19" s="229"/>
      <c r="CR19" s="229"/>
      <c r="CS19" s="229"/>
      <c r="CT19" s="229"/>
      <c r="CU19" s="229"/>
      <c r="CV19" s="229"/>
      <c r="CW19" s="229"/>
      <c r="CX19" s="229"/>
      <c r="CY19" s="229"/>
      <c r="CZ19" s="229"/>
      <c r="DA19" s="229"/>
      <c r="DB19" s="229"/>
      <c r="DC19" s="229"/>
      <c r="DD19" s="229"/>
      <c r="DE19" s="229"/>
      <c r="DF19" s="229"/>
      <c r="DG19" s="229"/>
      <c r="DH19" s="229"/>
      <c r="DI19" s="229"/>
      <c r="DJ19" s="229"/>
      <c r="DK19" s="229"/>
      <c r="DL19" s="229"/>
      <c r="DM19" s="229"/>
      <c r="DN19" s="229"/>
      <c r="DO19" s="229"/>
      <c r="DP19" s="229"/>
      <c r="DQ19" s="229"/>
      <c r="DR19" s="229"/>
      <c r="DS19" s="229"/>
      <c r="DT19" s="229"/>
      <c r="DU19" s="229"/>
      <c r="DV19" s="229"/>
      <c r="DW19" s="229"/>
      <c r="DX19" s="229"/>
      <c r="DY19" s="229"/>
      <c r="DZ19" s="229"/>
      <c r="EA19" s="229"/>
      <c r="EB19" s="229"/>
      <c r="EC19" s="229"/>
      <c r="ED19" s="229"/>
      <c r="EE19" s="229"/>
      <c r="EF19" s="229"/>
      <c r="EG19" s="229"/>
      <c r="EH19" s="229"/>
      <c r="EI19" s="229"/>
      <c r="EJ19" s="229"/>
      <c r="EK19" s="229"/>
      <c r="EL19" s="229"/>
      <c r="EM19" s="229"/>
      <c r="EN19" s="229"/>
      <c r="EO19" s="229"/>
      <c r="EP19" s="229"/>
      <c r="EQ19" s="229"/>
      <c r="ER19" s="229"/>
      <c r="ES19" s="229"/>
      <c r="ET19" s="229"/>
      <c r="EU19" s="229"/>
      <c r="EV19" s="229"/>
      <c r="EW19" s="229"/>
      <c r="EX19" s="229"/>
      <c r="EY19" s="229"/>
      <c r="EZ19" s="229"/>
      <c r="FA19" s="229"/>
      <c r="FB19" s="229"/>
      <c r="FC19" s="229"/>
      <c r="FD19" s="229"/>
      <c r="FE19" s="229"/>
    </row>
    <row r="20" spans="1:161" s="3" customFormat="1" ht="15" customHeight="1" x14ac:dyDescent="0.2">
      <c r="A20" s="8"/>
      <c r="B20" s="8"/>
      <c r="C20" s="8"/>
      <c r="D20" s="8"/>
      <c r="E20" s="8"/>
      <c r="F20" s="8"/>
      <c r="G20" s="8"/>
      <c r="H20" s="8"/>
      <c r="I20" s="8"/>
      <c r="J20" s="8"/>
      <c r="K20" s="8"/>
      <c r="L20" s="8"/>
      <c r="M20" s="8"/>
      <c r="N20" s="8"/>
      <c r="O20" s="8"/>
      <c r="P20" s="8"/>
      <c r="Q20" s="8"/>
      <c r="R20" s="8"/>
      <c r="S20" s="8"/>
      <c r="T20" s="7"/>
      <c r="U20" s="450"/>
      <c r="V20" s="450"/>
      <c r="W20" s="14"/>
      <c r="X20" s="14"/>
      <c r="Y20" s="14"/>
      <c r="Z20" s="14"/>
      <c r="AA20" s="14"/>
      <c r="AB20" s="12"/>
      <c r="AC20" s="231"/>
      <c r="AD20" s="237" t="s">
        <v>714</v>
      </c>
      <c r="AE20" s="238" t="str">
        <f>AP35</f>
        <v>DRY MATERIALS: Total chemicals applied (tons)</v>
      </c>
      <c r="AF20" s="239"/>
      <c r="AG20" s="239"/>
      <c r="AH20" s="239"/>
      <c r="AI20" s="234"/>
      <c r="AJ20" s="234"/>
      <c r="AK20" s="234"/>
      <c r="AL20" s="229"/>
      <c r="AM20" s="229"/>
      <c r="AN20" s="229"/>
      <c r="AO20" s="229"/>
      <c r="AP20" s="229"/>
      <c r="AQ20" s="229"/>
      <c r="AR20" s="229"/>
      <c r="AS20" s="229"/>
      <c r="AT20" s="229"/>
      <c r="AU20" s="229"/>
      <c r="AV20" s="229"/>
      <c r="AW20" s="229"/>
      <c r="AX20" s="229"/>
      <c r="AY20" s="229"/>
      <c r="AZ20" s="229"/>
      <c r="BA20" s="229"/>
      <c r="BB20" s="229"/>
      <c r="BC20" s="229"/>
      <c r="BD20" s="229"/>
      <c r="BE20" s="229"/>
      <c r="BF20" s="229"/>
      <c r="BG20" s="229"/>
      <c r="BH20" s="229"/>
      <c r="BI20" s="229"/>
      <c r="BJ20" s="229"/>
      <c r="BK20" s="229"/>
      <c r="BL20" s="229"/>
      <c r="BM20" s="229"/>
      <c r="BN20" s="229"/>
      <c r="BO20" s="229"/>
      <c r="BP20" s="229"/>
      <c r="BQ20" s="229"/>
      <c r="BR20" s="229"/>
      <c r="BS20" s="229"/>
      <c r="BT20" s="229"/>
      <c r="BU20" s="229"/>
      <c r="BV20" s="229"/>
      <c r="BW20" s="229"/>
      <c r="BX20" s="229"/>
      <c r="BY20" s="229"/>
      <c r="BZ20" s="229"/>
      <c r="CA20" s="229"/>
      <c r="CB20" s="229"/>
      <c r="CC20" s="229"/>
      <c r="CD20" s="229"/>
      <c r="CE20" s="229"/>
      <c r="CF20" s="229"/>
      <c r="CG20" s="229"/>
      <c r="CH20" s="229"/>
      <c r="CI20" s="229"/>
      <c r="CJ20" s="229"/>
      <c r="CK20" s="229"/>
      <c r="CL20" s="229"/>
      <c r="CM20" s="229"/>
      <c r="CN20" s="229"/>
      <c r="CO20" s="229"/>
      <c r="CP20" s="229"/>
      <c r="CQ20" s="229"/>
      <c r="CR20" s="229"/>
      <c r="CS20" s="229"/>
      <c r="CT20" s="229"/>
      <c r="CU20" s="229"/>
      <c r="CV20" s="229"/>
      <c r="CW20" s="229"/>
      <c r="CX20" s="229"/>
      <c r="CY20" s="229"/>
      <c r="CZ20" s="229"/>
      <c r="DA20" s="229"/>
      <c r="DB20" s="229"/>
      <c r="DC20" s="229"/>
      <c r="DD20" s="229"/>
      <c r="DE20" s="229"/>
      <c r="DF20" s="229"/>
      <c r="DG20" s="229"/>
      <c r="DH20" s="229"/>
      <c r="DI20" s="229"/>
      <c r="DJ20" s="229"/>
      <c r="DK20" s="229"/>
      <c r="DL20" s="229"/>
      <c r="DM20" s="229"/>
      <c r="DN20" s="229"/>
      <c r="DO20" s="229"/>
      <c r="DP20" s="229"/>
      <c r="DQ20" s="229"/>
      <c r="DR20" s="229"/>
      <c r="DS20" s="229"/>
      <c r="DT20" s="229"/>
      <c r="DU20" s="229"/>
      <c r="DV20" s="229"/>
      <c r="DW20" s="229"/>
      <c r="DX20" s="229"/>
      <c r="DY20" s="229"/>
      <c r="DZ20" s="229"/>
      <c r="EA20" s="229"/>
      <c r="EB20" s="229"/>
      <c r="EC20" s="229"/>
      <c r="ED20" s="229"/>
      <c r="EE20" s="229"/>
      <c r="EF20" s="229"/>
      <c r="EG20" s="229"/>
      <c r="EH20" s="229"/>
      <c r="EI20" s="229"/>
      <c r="EJ20" s="229"/>
      <c r="EK20" s="229"/>
      <c r="EL20" s="229"/>
      <c r="EM20" s="229"/>
      <c r="EN20" s="229"/>
      <c r="EO20" s="229"/>
      <c r="EP20" s="229"/>
      <c r="EQ20" s="229"/>
      <c r="ER20" s="229"/>
      <c r="ES20" s="229"/>
      <c r="ET20" s="229"/>
      <c r="EU20" s="229"/>
      <c r="EV20" s="229"/>
      <c r="EW20" s="229"/>
      <c r="EX20" s="229"/>
      <c r="EY20" s="229"/>
      <c r="EZ20" s="229"/>
      <c r="FA20" s="229"/>
      <c r="FB20" s="229"/>
      <c r="FC20" s="229"/>
      <c r="FD20" s="229"/>
      <c r="FE20" s="229"/>
    </row>
    <row r="21" spans="1:161" s="3" customFormat="1" ht="15" customHeight="1" x14ac:dyDescent="0.2">
      <c r="A21" s="8"/>
      <c r="B21" s="8"/>
      <c r="C21" s="8"/>
      <c r="D21" s="8"/>
      <c r="E21" s="8"/>
      <c r="F21" s="8"/>
      <c r="G21" s="8"/>
      <c r="H21" s="8"/>
      <c r="I21" s="8"/>
      <c r="J21" s="8"/>
      <c r="K21" s="8"/>
      <c r="L21" s="8"/>
      <c r="M21" s="8"/>
      <c r="N21" s="8"/>
      <c r="O21" s="8"/>
      <c r="P21" s="8"/>
      <c r="Q21" s="8"/>
      <c r="R21" s="8"/>
      <c r="S21" s="8"/>
      <c r="T21" s="7"/>
      <c r="U21" s="10"/>
      <c r="V21" s="10"/>
      <c r="W21" s="10"/>
      <c r="X21" s="10"/>
      <c r="Y21" s="10"/>
      <c r="Z21" s="10"/>
      <c r="AA21" s="10"/>
      <c r="AB21" s="12"/>
      <c r="AC21" s="231"/>
      <c r="AD21" s="237"/>
      <c r="AE21" s="238" t="str">
        <f>AQ35</f>
        <v>DRY MATERIALS: Abrasives (non-chemical) applied (tons)</v>
      </c>
      <c r="AF21" s="239"/>
      <c r="AG21" s="239"/>
      <c r="AH21" s="239"/>
      <c r="AI21" s="234"/>
      <c r="AJ21" s="234"/>
      <c r="AK21" s="234"/>
      <c r="AL21" s="229"/>
      <c r="AM21" s="229"/>
      <c r="AN21" s="229"/>
      <c r="AO21" s="229"/>
      <c r="AP21" s="229"/>
      <c r="AQ21" s="229"/>
      <c r="AR21" s="229"/>
      <c r="AS21" s="229"/>
      <c r="AT21" s="229"/>
      <c r="AU21" s="229"/>
      <c r="AV21" s="229"/>
      <c r="AW21" s="229"/>
      <c r="AX21" s="229"/>
      <c r="AY21" s="229"/>
      <c r="AZ21" s="229"/>
      <c r="BA21" s="229"/>
      <c r="BB21" s="229"/>
      <c r="BC21" s="229"/>
      <c r="BD21" s="229"/>
      <c r="BE21" s="229"/>
      <c r="BF21" s="229"/>
      <c r="BG21" s="229"/>
      <c r="BH21" s="229"/>
      <c r="BI21" s="229"/>
      <c r="BJ21" s="229"/>
      <c r="BK21" s="229"/>
      <c r="BL21" s="229"/>
      <c r="BM21" s="229"/>
      <c r="BN21" s="229"/>
      <c r="BO21" s="229"/>
      <c r="BP21" s="229"/>
      <c r="BQ21" s="229"/>
      <c r="BR21" s="229"/>
      <c r="BS21" s="229"/>
      <c r="BT21" s="229"/>
      <c r="BU21" s="229"/>
      <c r="BV21" s="229"/>
      <c r="BW21" s="229"/>
      <c r="BX21" s="229"/>
      <c r="BY21" s="229"/>
      <c r="BZ21" s="229"/>
      <c r="CA21" s="229"/>
      <c r="CB21" s="229"/>
      <c r="CC21" s="229"/>
      <c r="CD21" s="229"/>
      <c r="CE21" s="229"/>
      <c r="CF21" s="229"/>
      <c r="CG21" s="229"/>
      <c r="CH21" s="229"/>
      <c r="CI21" s="229"/>
      <c r="CJ21" s="229"/>
      <c r="CK21" s="229"/>
      <c r="CL21" s="229"/>
      <c r="CM21" s="229"/>
      <c r="CN21" s="229"/>
      <c r="CO21" s="229"/>
      <c r="CP21" s="229"/>
      <c r="CQ21" s="229"/>
      <c r="CR21" s="229"/>
      <c r="CS21" s="229"/>
      <c r="CT21" s="229"/>
      <c r="CU21" s="229"/>
      <c r="CV21" s="229"/>
      <c r="CW21" s="229"/>
      <c r="CX21" s="229"/>
      <c r="CY21" s="229"/>
      <c r="CZ21" s="229"/>
      <c r="DA21" s="229"/>
      <c r="DB21" s="229"/>
      <c r="DC21" s="229"/>
      <c r="DD21" s="229"/>
      <c r="DE21" s="229"/>
      <c r="DF21" s="229"/>
      <c r="DG21" s="229"/>
      <c r="DH21" s="229"/>
      <c r="DI21" s="229"/>
      <c r="DJ21" s="229"/>
      <c r="DK21" s="229"/>
      <c r="DL21" s="229"/>
      <c r="DM21" s="229"/>
      <c r="DN21" s="229"/>
      <c r="DO21" s="229"/>
      <c r="DP21" s="229"/>
      <c r="DQ21" s="229"/>
      <c r="DR21" s="229"/>
      <c r="DS21" s="229"/>
      <c r="DT21" s="229"/>
      <c r="DU21" s="229"/>
      <c r="DV21" s="229"/>
      <c r="DW21" s="229"/>
      <c r="DX21" s="229"/>
      <c r="DY21" s="229"/>
      <c r="DZ21" s="229"/>
      <c r="EA21" s="229"/>
      <c r="EB21" s="229"/>
      <c r="EC21" s="229"/>
      <c r="ED21" s="229"/>
      <c r="EE21" s="229"/>
      <c r="EF21" s="229"/>
      <c r="EG21" s="229"/>
      <c r="EH21" s="229"/>
      <c r="EI21" s="229"/>
      <c r="EJ21" s="229"/>
      <c r="EK21" s="229"/>
      <c r="EL21" s="229"/>
      <c r="EM21" s="229"/>
      <c r="EN21" s="229"/>
      <c r="EO21" s="229"/>
      <c r="EP21" s="229"/>
      <c r="EQ21" s="229"/>
      <c r="ER21" s="229"/>
      <c r="ES21" s="229"/>
      <c r="ET21" s="229"/>
      <c r="EU21" s="229"/>
      <c r="EV21" s="229"/>
      <c r="EW21" s="229"/>
      <c r="EX21" s="229"/>
      <c r="EY21" s="229"/>
      <c r="EZ21" s="229"/>
      <c r="FA21" s="229"/>
      <c r="FB21" s="229"/>
      <c r="FC21" s="229"/>
      <c r="FD21" s="229"/>
      <c r="FE21" s="229"/>
    </row>
    <row r="22" spans="1:161" s="3" customFormat="1" ht="15" customHeight="1" x14ac:dyDescent="0.2">
      <c r="A22" s="8"/>
      <c r="B22" s="8"/>
      <c r="C22" s="8"/>
      <c r="D22" s="8"/>
      <c r="E22" s="8"/>
      <c r="F22" s="8"/>
      <c r="G22" s="8"/>
      <c r="H22" s="8"/>
      <c r="I22" s="8"/>
      <c r="J22" s="8"/>
      <c r="K22" s="8"/>
      <c r="L22" s="8"/>
      <c r="M22" s="8"/>
      <c r="N22" s="8"/>
      <c r="O22" s="8"/>
      <c r="P22" s="8"/>
      <c r="Q22" s="8"/>
      <c r="R22" s="8"/>
      <c r="S22" s="8"/>
      <c r="T22" s="7"/>
      <c r="U22" s="450"/>
      <c r="V22" s="450"/>
      <c r="W22" s="14"/>
      <c r="X22" s="14"/>
      <c r="Y22" s="14"/>
      <c r="Z22" s="14"/>
      <c r="AA22" s="14"/>
      <c r="AB22" s="12"/>
      <c r="AC22" s="231"/>
      <c r="AD22" s="237"/>
      <c r="AE22" s="238" t="str">
        <f>AR35</f>
        <v>LIQUID MATERIALS: Salt brine applied (gallons)</v>
      </c>
      <c r="AF22" s="239"/>
      <c r="AG22" s="239"/>
      <c r="AH22" s="239"/>
      <c r="AI22" s="234"/>
      <c r="AJ22" s="234"/>
      <c r="AK22" s="234"/>
      <c r="AL22" s="229"/>
      <c r="AM22" s="229"/>
      <c r="AN22" s="229"/>
      <c r="AO22" s="229"/>
      <c r="AP22" s="229"/>
      <c r="AQ22" s="229"/>
      <c r="AR22" s="229"/>
      <c r="AS22" s="229"/>
      <c r="AT22" s="229"/>
      <c r="AU22" s="229"/>
      <c r="AV22" s="229"/>
      <c r="AW22" s="229"/>
      <c r="AX22" s="229"/>
      <c r="AY22" s="229"/>
      <c r="AZ22" s="229"/>
      <c r="BA22" s="229"/>
      <c r="BB22" s="229"/>
      <c r="BC22" s="229"/>
      <c r="BD22" s="229"/>
      <c r="BE22" s="229"/>
      <c r="BF22" s="229"/>
      <c r="BG22" s="229"/>
      <c r="BH22" s="229"/>
      <c r="BI22" s="229"/>
      <c r="BJ22" s="229"/>
      <c r="BK22" s="229"/>
      <c r="BL22" s="229"/>
      <c r="BM22" s="229"/>
      <c r="BN22" s="229"/>
      <c r="BO22" s="229"/>
      <c r="BP22" s="229"/>
      <c r="BQ22" s="229"/>
      <c r="BR22" s="229"/>
      <c r="BS22" s="229"/>
      <c r="BT22" s="229"/>
      <c r="BU22" s="229"/>
      <c r="BV22" s="229"/>
      <c r="BW22" s="229"/>
      <c r="BX22" s="229"/>
      <c r="BY22" s="229"/>
      <c r="BZ22" s="229"/>
      <c r="CA22" s="229"/>
      <c r="CB22" s="229"/>
      <c r="CC22" s="229"/>
      <c r="CD22" s="229"/>
      <c r="CE22" s="229"/>
      <c r="CF22" s="229"/>
      <c r="CG22" s="229"/>
      <c r="CH22" s="229"/>
      <c r="CI22" s="229"/>
      <c r="CJ22" s="229"/>
      <c r="CK22" s="229"/>
      <c r="CL22" s="229"/>
      <c r="CM22" s="229"/>
      <c r="CN22" s="229"/>
      <c r="CO22" s="229"/>
      <c r="CP22" s="229"/>
      <c r="CQ22" s="229"/>
      <c r="CR22" s="229"/>
      <c r="CS22" s="229"/>
      <c r="CT22" s="229"/>
      <c r="CU22" s="229"/>
      <c r="CV22" s="229"/>
      <c r="CW22" s="229"/>
      <c r="CX22" s="229"/>
      <c r="CY22" s="229"/>
      <c r="CZ22" s="229"/>
      <c r="DA22" s="229"/>
      <c r="DB22" s="229"/>
      <c r="DC22" s="229"/>
      <c r="DD22" s="229"/>
      <c r="DE22" s="229"/>
      <c r="DF22" s="229"/>
      <c r="DG22" s="229"/>
      <c r="DH22" s="229"/>
      <c r="DI22" s="229"/>
      <c r="DJ22" s="229"/>
      <c r="DK22" s="229"/>
      <c r="DL22" s="229"/>
      <c r="DM22" s="229"/>
      <c r="DN22" s="229"/>
      <c r="DO22" s="229"/>
      <c r="DP22" s="229"/>
      <c r="DQ22" s="229"/>
      <c r="DR22" s="229"/>
      <c r="DS22" s="229"/>
      <c r="DT22" s="229"/>
      <c r="DU22" s="229"/>
      <c r="DV22" s="229"/>
      <c r="DW22" s="229"/>
      <c r="DX22" s="229"/>
      <c r="DY22" s="229"/>
      <c r="DZ22" s="229"/>
      <c r="EA22" s="229"/>
      <c r="EB22" s="229"/>
      <c r="EC22" s="229"/>
      <c r="ED22" s="229"/>
      <c r="EE22" s="229"/>
      <c r="EF22" s="229"/>
      <c r="EG22" s="229"/>
      <c r="EH22" s="229"/>
      <c r="EI22" s="229"/>
      <c r="EJ22" s="229"/>
      <c r="EK22" s="229"/>
      <c r="EL22" s="229"/>
      <c r="EM22" s="229"/>
      <c r="EN22" s="229"/>
      <c r="EO22" s="229"/>
      <c r="EP22" s="229"/>
      <c r="EQ22" s="229"/>
      <c r="ER22" s="229"/>
      <c r="ES22" s="229"/>
      <c r="ET22" s="229"/>
      <c r="EU22" s="229"/>
      <c r="EV22" s="229"/>
      <c r="EW22" s="229"/>
      <c r="EX22" s="229"/>
      <c r="EY22" s="229"/>
      <c r="EZ22" s="229"/>
      <c r="FA22" s="229"/>
      <c r="FB22" s="229"/>
      <c r="FC22" s="229"/>
      <c r="FD22" s="229"/>
      <c r="FE22" s="229"/>
    </row>
    <row r="23" spans="1:161" s="3" customFormat="1" ht="15" customHeight="1" x14ac:dyDescent="0.2">
      <c r="A23" s="8"/>
      <c r="B23" s="8"/>
      <c r="C23" s="8"/>
      <c r="D23" s="8"/>
      <c r="E23" s="8"/>
      <c r="F23" s="8"/>
      <c r="G23" s="8"/>
      <c r="H23" s="8"/>
      <c r="I23" s="8"/>
      <c r="J23" s="8"/>
      <c r="K23" s="8"/>
      <c r="L23" s="8"/>
      <c r="M23" s="8"/>
      <c r="N23" s="8"/>
      <c r="O23" s="8"/>
      <c r="P23" s="8"/>
      <c r="Q23" s="8"/>
      <c r="R23" s="8"/>
      <c r="S23" s="8"/>
      <c r="T23" s="7"/>
      <c r="U23" s="450"/>
      <c r="V23" s="450"/>
      <c r="W23" s="14"/>
      <c r="X23" s="14"/>
      <c r="Y23" s="14"/>
      <c r="Z23" s="14"/>
      <c r="AA23" s="14"/>
      <c r="AB23" s="12"/>
      <c r="AC23" s="231"/>
      <c r="AD23" s="237"/>
      <c r="AE23" s="238" t="str">
        <f>AS35</f>
        <v>LIQUID MATERIALS: Total liquid applied (gallons)</v>
      </c>
      <c r="AF23" s="239"/>
      <c r="AG23" s="239"/>
      <c r="AH23" s="239"/>
      <c r="AI23" s="234"/>
      <c r="AJ23" s="234"/>
      <c r="AK23" s="234"/>
      <c r="AL23" s="229"/>
      <c r="AM23" s="229"/>
      <c r="AN23" s="229"/>
      <c r="AO23" s="229"/>
      <c r="AP23" s="229"/>
      <c r="AQ23" s="229"/>
      <c r="AR23" s="229"/>
      <c r="AS23" s="229"/>
      <c r="AT23" s="229"/>
      <c r="AU23" s="229"/>
      <c r="AV23" s="229"/>
      <c r="AW23" s="229"/>
      <c r="AX23" s="229"/>
      <c r="AY23" s="229"/>
      <c r="AZ23" s="229"/>
      <c r="BA23" s="229"/>
      <c r="BB23" s="229"/>
      <c r="BC23" s="229"/>
      <c r="BD23" s="229"/>
      <c r="BE23" s="229"/>
      <c r="BF23" s="229"/>
      <c r="BG23" s="229"/>
      <c r="BH23" s="229"/>
      <c r="BI23" s="229"/>
      <c r="BJ23" s="229"/>
      <c r="BK23" s="229"/>
      <c r="BL23" s="229"/>
      <c r="BM23" s="229"/>
      <c r="BN23" s="229"/>
      <c r="BO23" s="229"/>
      <c r="BP23" s="229"/>
      <c r="BQ23" s="229"/>
      <c r="BR23" s="229"/>
      <c r="BS23" s="229"/>
      <c r="BT23" s="229"/>
      <c r="BU23" s="229"/>
      <c r="BV23" s="229"/>
      <c r="BW23" s="229"/>
      <c r="BX23" s="229"/>
      <c r="BY23" s="229"/>
      <c r="BZ23" s="229"/>
      <c r="CA23" s="229"/>
      <c r="CB23" s="229"/>
      <c r="CC23" s="229"/>
      <c r="CD23" s="229"/>
      <c r="CE23" s="229"/>
      <c r="CF23" s="229"/>
      <c r="CG23" s="229"/>
      <c r="CH23" s="229"/>
      <c r="CI23" s="229"/>
      <c r="CJ23" s="229"/>
      <c r="CK23" s="229"/>
      <c r="CL23" s="229"/>
      <c r="CM23" s="229"/>
      <c r="CN23" s="229"/>
      <c r="CO23" s="229"/>
      <c r="CP23" s="229"/>
      <c r="CQ23" s="229"/>
      <c r="CR23" s="229"/>
      <c r="CS23" s="229"/>
      <c r="CT23" s="229"/>
      <c r="CU23" s="229"/>
      <c r="CV23" s="229"/>
      <c r="CW23" s="229"/>
      <c r="CX23" s="229"/>
      <c r="CY23" s="229"/>
      <c r="CZ23" s="229"/>
      <c r="DA23" s="229"/>
      <c r="DB23" s="229"/>
      <c r="DC23" s="229"/>
      <c r="DD23" s="229"/>
      <c r="DE23" s="229"/>
      <c r="DF23" s="229"/>
      <c r="DG23" s="229"/>
      <c r="DH23" s="229"/>
      <c r="DI23" s="229"/>
      <c r="DJ23" s="229"/>
      <c r="DK23" s="229"/>
      <c r="DL23" s="229"/>
      <c r="DM23" s="229"/>
      <c r="DN23" s="229"/>
      <c r="DO23" s="229"/>
      <c r="DP23" s="229"/>
      <c r="DQ23" s="229"/>
      <c r="DR23" s="229"/>
      <c r="DS23" s="229"/>
      <c r="DT23" s="229"/>
      <c r="DU23" s="229"/>
      <c r="DV23" s="229"/>
      <c r="DW23" s="229"/>
      <c r="DX23" s="229"/>
      <c r="DY23" s="229"/>
      <c r="DZ23" s="229"/>
      <c r="EA23" s="229"/>
      <c r="EB23" s="229"/>
      <c r="EC23" s="229"/>
      <c r="ED23" s="229"/>
      <c r="EE23" s="229"/>
      <c r="EF23" s="229"/>
      <c r="EG23" s="229"/>
      <c r="EH23" s="229"/>
      <c r="EI23" s="229"/>
      <c r="EJ23" s="229"/>
      <c r="EK23" s="229"/>
      <c r="EL23" s="229"/>
      <c r="EM23" s="229"/>
      <c r="EN23" s="229"/>
      <c r="EO23" s="229"/>
      <c r="EP23" s="229"/>
      <c r="EQ23" s="229"/>
      <c r="ER23" s="229"/>
      <c r="ES23" s="229"/>
      <c r="ET23" s="229"/>
      <c r="EU23" s="229"/>
      <c r="EV23" s="229"/>
      <c r="EW23" s="229"/>
      <c r="EX23" s="229"/>
      <c r="EY23" s="229"/>
      <c r="EZ23" s="229"/>
      <c r="FA23" s="229"/>
      <c r="FB23" s="229"/>
      <c r="FC23" s="229"/>
      <c r="FD23" s="229"/>
      <c r="FE23" s="229"/>
    </row>
    <row r="24" spans="1:161" s="3" customFormat="1" ht="15" customHeight="1" x14ac:dyDescent="0.2">
      <c r="A24" s="8"/>
      <c r="B24" s="8"/>
      <c r="C24" s="8"/>
      <c r="D24" s="8"/>
      <c r="E24" s="8"/>
      <c r="F24" s="8"/>
      <c r="G24" s="8"/>
      <c r="H24" s="8"/>
      <c r="I24" s="8"/>
      <c r="J24" s="8"/>
      <c r="K24" s="8"/>
      <c r="L24" s="8"/>
      <c r="M24" s="8"/>
      <c r="N24" s="8"/>
      <c r="O24" s="8"/>
      <c r="P24" s="8"/>
      <c r="Q24" s="8"/>
      <c r="R24" s="8"/>
      <c r="S24" s="8"/>
      <c r="T24" s="7"/>
      <c r="U24" s="10"/>
      <c r="V24" s="10"/>
      <c r="W24" s="10"/>
      <c r="X24" s="10"/>
      <c r="Y24" s="10"/>
      <c r="Z24" s="10"/>
      <c r="AA24" s="10"/>
      <c r="AB24" s="12"/>
      <c r="AC24" s="231"/>
      <c r="AD24" s="237"/>
      <c r="AE24" s="240" t="str">
        <f>AT35</f>
        <v>COST: Total labor cost ($)</v>
      </c>
      <c r="AF24" s="239"/>
      <c r="AG24" s="239"/>
      <c r="AH24" s="239"/>
      <c r="AI24" s="234"/>
      <c r="AJ24" s="234"/>
      <c r="AK24" s="234"/>
      <c r="AL24" s="229"/>
      <c r="AM24" s="229"/>
      <c r="AN24" s="229"/>
      <c r="AO24" s="229"/>
      <c r="AP24" s="229"/>
      <c r="AQ24" s="229"/>
      <c r="AR24" s="229"/>
      <c r="AS24" s="229"/>
      <c r="AT24" s="229"/>
      <c r="AU24" s="229"/>
      <c r="AV24" s="229"/>
      <c r="AW24" s="229"/>
      <c r="AX24" s="229"/>
      <c r="AY24" s="229"/>
      <c r="AZ24" s="229"/>
      <c r="BA24" s="229"/>
      <c r="BB24" s="229"/>
      <c r="BC24" s="229"/>
      <c r="BD24" s="229"/>
      <c r="BE24" s="229"/>
      <c r="BF24" s="229"/>
      <c r="BG24" s="229"/>
      <c r="BH24" s="229"/>
      <c r="BI24" s="229"/>
      <c r="BJ24" s="229"/>
      <c r="BK24" s="229"/>
      <c r="BL24" s="229"/>
      <c r="BM24" s="229"/>
      <c r="BN24" s="229"/>
      <c r="BO24" s="229"/>
      <c r="BP24" s="229"/>
      <c r="BQ24" s="229"/>
      <c r="BR24" s="229"/>
      <c r="BS24" s="229"/>
      <c r="BT24" s="229"/>
      <c r="BU24" s="229"/>
      <c r="BV24" s="229"/>
      <c r="BW24" s="229"/>
      <c r="BX24" s="229"/>
      <c r="BY24" s="229"/>
      <c r="BZ24" s="229"/>
      <c r="CA24" s="229"/>
      <c r="CB24" s="229"/>
      <c r="CC24" s="229"/>
      <c r="CD24" s="229"/>
      <c r="CE24" s="229"/>
      <c r="CF24" s="229"/>
      <c r="CG24" s="229"/>
      <c r="CH24" s="229"/>
      <c r="CI24" s="229"/>
      <c r="CJ24" s="229"/>
      <c r="CK24" s="229"/>
      <c r="CL24" s="229"/>
      <c r="CM24" s="229"/>
      <c r="CN24" s="229"/>
      <c r="CO24" s="229"/>
      <c r="CP24" s="229"/>
      <c r="CQ24" s="229"/>
      <c r="CR24" s="229"/>
      <c r="CS24" s="229"/>
      <c r="CT24" s="229"/>
      <c r="CU24" s="229"/>
      <c r="CV24" s="229"/>
      <c r="CW24" s="229"/>
      <c r="CX24" s="229"/>
      <c r="CY24" s="229"/>
      <c r="CZ24" s="229"/>
      <c r="DA24" s="229"/>
      <c r="DB24" s="229"/>
      <c r="DC24" s="229"/>
      <c r="DD24" s="229"/>
      <c r="DE24" s="229"/>
      <c r="DF24" s="229"/>
      <c r="DG24" s="229"/>
      <c r="DH24" s="229"/>
      <c r="DI24" s="229"/>
      <c r="DJ24" s="229"/>
      <c r="DK24" s="229"/>
      <c r="DL24" s="229"/>
      <c r="DM24" s="229"/>
      <c r="DN24" s="229"/>
      <c r="DO24" s="229"/>
      <c r="DP24" s="229"/>
      <c r="DQ24" s="229"/>
      <c r="DR24" s="229"/>
      <c r="DS24" s="229"/>
      <c r="DT24" s="229"/>
      <c r="DU24" s="229"/>
      <c r="DV24" s="229"/>
      <c r="DW24" s="229"/>
      <c r="DX24" s="229"/>
      <c r="DY24" s="229"/>
      <c r="DZ24" s="229"/>
      <c r="EA24" s="229"/>
      <c r="EB24" s="229"/>
      <c r="EC24" s="229"/>
      <c r="ED24" s="229"/>
      <c r="EE24" s="229"/>
      <c r="EF24" s="229"/>
      <c r="EG24" s="229"/>
      <c r="EH24" s="229"/>
      <c r="EI24" s="229"/>
      <c r="EJ24" s="229"/>
      <c r="EK24" s="229"/>
      <c r="EL24" s="229"/>
      <c r="EM24" s="229"/>
      <c r="EN24" s="229"/>
      <c r="EO24" s="229"/>
      <c r="EP24" s="229"/>
      <c r="EQ24" s="229"/>
      <c r="ER24" s="229"/>
      <c r="ES24" s="229"/>
      <c r="ET24" s="229"/>
      <c r="EU24" s="229"/>
      <c r="EV24" s="229"/>
      <c r="EW24" s="229"/>
      <c r="EX24" s="229"/>
      <c r="EY24" s="229"/>
      <c r="EZ24" s="229"/>
      <c r="FA24" s="229"/>
      <c r="FB24" s="229"/>
      <c r="FC24" s="229"/>
      <c r="FD24" s="229"/>
      <c r="FE24" s="229"/>
    </row>
    <row r="25" spans="1:161" s="3" customFormat="1" ht="15" customHeight="1" x14ac:dyDescent="0.2">
      <c r="A25" s="8"/>
      <c r="B25" s="8"/>
      <c r="C25" s="8"/>
      <c r="D25" s="8"/>
      <c r="E25" s="8"/>
      <c r="F25" s="8"/>
      <c r="G25" s="8"/>
      <c r="H25" s="8"/>
      <c r="I25" s="8"/>
      <c r="J25" s="8"/>
      <c r="K25" s="8"/>
      <c r="L25" s="8"/>
      <c r="M25" s="8"/>
      <c r="N25" s="8"/>
      <c r="O25" s="8"/>
      <c r="P25" s="8"/>
      <c r="Q25" s="8"/>
      <c r="R25" s="8"/>
      <c r="S25" s="8"/>
      <c r="T25" s="7"/>
      <c r="U25" s="8"/>
      <c r="V25" s="7"/>
      <c r="W25" s="7"/>
      <c r="X25" s="7"/>
      <c r="Y25" s="7"/>
      <c r="Z25" s="7"/>
      <c r="AA25" s="7"/>
      <c r="AB25" s="12"/>
      <c r="AC25" s="231"/>
      <c r="AD25" s="237"/>
      <c r="AE25" s="240" t="str">
        <f>AU35</f>
        <v>COST: Total equipment cost ($)</v>
      </c>
      <c r="AF25" s="239"/>
      <c r="AG25" s="239"/>
      <c r="AH25" s="239"/>
      <c r="AI25" s="234"/>
      <c r="AJ25" s="234"/>
      <c r="AK25" s="234"/>
      <c r="AL25" s="229"/>
      <c r="AM25" s="229"/>
      <c r="AN25" s="229"/>
      <c r="AO25" s="229"/>
      <c r="AP25" s="229"/>
      <c r="AQ25" s="229"/>
      <c r="AR25" s="229"/>
      <c r="AS25" s="229"/>
      <c r="AT25" s="229"/>
      <c r="AU25" s="229"/>
      <c r="AV25" s="229"/>
      <c r="AW25" s="229"/>
      <c r="AX25" s="229"/>
      <c r="AY25" s="229"/>
      <c r="AZ25" s="229"/>
      <c r="BA25" s="229"/>
      <c r="BB25" s="229"/>
      <c r="BC25" s="229"/>
      <c r="BD25" s="229"/>
      <c r="BE25" s="229"/>
      <c r="BF25" s="229"/>
      <c r="BG25" s="229"/>
      <c r="BH25" s="229"/>
      <c r="BI25" s="229"/>
      <c r="BJ25" s="229"/>
      <c r="BK25" s="229"/>
      <c r="BL25" s="229"/>
      <c r="BM25" s="229"/>
      <c r="BN25" s="229"/>
      <c r="BO25" s="229"/>
      <c r="BP25" s="229"/>
      <c r="BQ25" s="229"/>
      <c r="BR25" s="229"/>
      <c r="BS25" s="229"/>
      <c r="BT25" s="229"/>
      <c r="BU25" s="229"/>
      <c r="BV25" s="229"/>
      <c r="BW25" s="229"/>
      <c r="BX25" s="229"/>
      <c r="BY25" s="229"/>
      <c r="BZ25" s="229"/>
      <c r="CA25" s="229"/>
      <c r="CB25" s="229"/>
      <c r="CC25" s="229"/>
      <c r="CD25" s="229"/>
      <c r="CE25" s="229"/>
      <c r="CF25" s="229"/>
      <c r="CG25" s="229"/>
      <c r="CH25" s="229"/>
      <c r="CI25" s="229"/>
      <c r="CJ25" s="229"/>
      <c r="CK25" s="229"/>
      <c r="CL25" s="229"/>
      <c r="CM25" s="229"/>
      <c r="CN25" s="229"/>
      <c r="CO25" s="229"/>
      <c r="CP25" s="229"/>
      <c r="CQ25" s="229"/>
      <c r="CR25" s="229"/>
      <c r="CS25" s="229"/>
      <c r="CT25" s="229"/>
      <c r="CU25" s="229"/>
      <c r="CV25" s="229"/>
      <c r="CW25" s="229"/>
      <c r="CX25" s="229"/>
      <c r="CY25" s="229"/>
      <c r="CZ25" s="229"/>
      <c r="DA25" s="229"/>
      <c r="DB25" s="229"/>
      <c r="DC25" s="229"/>
      <c r="DD25" s="229"/>
      <c r="DE25" s="229"/>
      <c r="DF25" s="229"/>
      <c r="DG25" s="229"/>
      <c r="DH25" s="229"/>
      <c r="DI25" s="229"/>
      <c r="DJ25" s="229"/>
      <c r="DK25" s="229"/>
      <c r="DL25" s="229"/>
      <c r="DM25" s="229"/>
      <c r="DN25" s="229"/>
      <c r="DO25" s="229"/>
      <c r="DP25" s="229"/>
      <c r="DQ25" s="229"/>
      <c r="DR25" s="229"/>
      <c r="DS25" s="229"/>
      <c r="DT25" s="229"/>
      <c r="DU25" s="229"/>
      <c r="DV25" s="229"/>
      <c r="DW25" s="229"/>
      <c r="DX25" s="229"/>
      <c r="DY25" s="229"/>
      <c r="DZ25" s="229"/>
      <c r="EA25" s="229"/>
      <c r="EB25" s="229"/>
      <c r="EC25" s="229"/>
      <c r="ED25" s="229"/>
      <c r="EE25" s="229"/>
      <c r="EF25" s="229"/>
      <c r="EG25" s="229"/>
      <c r="EH25" s="229"/>
      <c r="EI25" s="229"/>
      <c r="EJ25" s="229"/>
      <c r="EK25" s="229"/>
      <c r="EL25" s="229"/>
      <c r="EM25" s="229"/>
      <c r="EN25" s="229"/>
      <c r="EO25" s="229"/>
      <c r="EP25" s="229"/>
      <c r="EQ25" s="229"/>
      <c r="ER25" s="229"/>
      <c r="ES25" s="229"/>
      <c r="ET25" s="229"/>
      <c r="EU25" s="229"/>
      <c r="EV25" s="229"/>
      <c r="EW25" s="229"/>
      <c r="EX25" s="229"/>
      <c r="EY25" s="229"/>
      <c r="EZ25" s="229"/>
      <c r="FA25" s="229"/>
      <c r="FB25" s="229"/>
      <c r="FC25" s="229"/>
      <c r="FD25" s="229"/>
      <c r="FE25" s="229"/>
    </row>
    <row r="26" spans="1:161" s="3" customFormat="1" ht="15" customHeight="1" x14ac:dyDescent="0.2">
      <c r="A26" s="8"/>
      <c r="B26" s="8"/>
      <c r="C26" s="8"/>
      <c r="D26" s="8"/>
      <c r="E26" s="8"/>
      <c r="F26" s="8"/>
      <c r="G26" s="8"/>
      <c r="H26" s="8"/>
      <c r="I26" s="8"/>
      <c r="J26" s="8"/>
      <c r="K26" s="8"/>
      <c r="L26" s="8"/>
      <c r="M26" s="8"/>
      <c r="N26" s="8"/>
      <c r="O26" s="8"/>
      <c r="P26" s="8"/>
      <c r="Q26" s="8"/>
      <c r="R26" s="8"/>
      <c r="S26" s="8"/>
      <c r="T26" s="7"/>
      <c r="U26" s="8"/>
      <c r="V26" s="7"/>
      <c r="W26" s="7"/>
      <c r="X26" s="7"/>
      <c r="Y26" s="7"/>
      <c r="Z26" s="7"/>
      <c r="AA26" s="7"/>
      <c r="AB26" s="12"/>
      <c r="AC26" s="231"/>
      <c r="AD26" s="237"/>
      <c r="AE26" s="240" t="str">
        <f>AV35</f>
        <v>COST: Total materials cost ($)</v>
      </c>
      <c r="AF26" s="239"/>
      <c r="AG26" s="239"/>
      <c r="AH26" s="239"/>
      <c r="AI26" s="234"/>
      <c r="AJ26" s="234"/>
      <c r="AK26" s="234"/>
      <c r="AL26" s="229"/>
      <c r="AM26" s="229"/>
      <c r="AN26" s="229"/>
      <c r="AO26" s="229"/>
      <c r="AP26" s="229"/>
      <c r="AQ26" s="229"/>
      <c r="AR26" s="229"/>
      <c r="AS26" s="229"/>
      <c r="AT26" s="229"/>
      <c r="AU26" s="229"/>
      <c r="AV26" s="229"/>
      <c r="AW26" s="229"/>
      <c r="AX26" s="229"/>
      <c r="AY26" s="229"/>
      <c r="AZ26" s="229"/>
      <c r="BA26" s="229"/>
      <c r="BB26" s="229"/>
      <c r="BC26" s="229"/>
      <c r="BD26" s="229"/>
      <c r="BE26" s="229"/>
      <c r="BF26" s="229"/>
      <c r="BG26" s="229"/>
      <c r="BH26" s="229"/>
      <c r="BI26" s="229"/>
      <c r="BJ26" s="229"/>
      <c r="BK26" s="229"/>
      <c r="BL26" s="229"/>
      <c r="BM26" s="229"/>
      <c r="BN26" s="229"/>
      <c r="BO26" s="229"/>
      <c r="BP26" s="229"/>
      <c r="BQ26" s="229"/>
      <c r="BR26" s="229"/>
      <c r="BS26" s="229"/>
      <c r="BT26" s="229"/>
      <c r="BU26" s="229"/>
      <c r="BV26" s="229"/>
      <c r="BW26" s="229"/>
      <c r="BX26" s="229"/>
      <c r="BY26" s="229"/>
      <c r="BZ26" s="229"/>
      <c r="CA26" s="229"/>
      <c r="CB26" s="229"/>
      <c r="CC26" s="229"/>
      <c r="CD26" s="229"/>
      <c r="CE26" s="229"/>
      <c r="CF26" s="229"/>
      <c r="CG26" s="229"/>
      <c r="CH26" s="229"/>
      <c r="CI26" s="229"/>
      <c r="CJ26" s="229"/>
      <c r="CK26" s="229"/>
      <c r="CL26" s="229"/>
      <c r="CM26" s="229"/>
      <c r="CN26" s="229"/>
      <c r="CO26" s="229"/>
      <c r="CP26" s="229"/>
      <c r="CQ26" s="229"/>
      <c r="CR26" s="229"/>
      <c r="CS26" s="229"/>
      <c r="CT26" s="229"/>
      <c r="CU26" s="229"/>
      <c r="CV26" s="229"/>
      <c r="CW26" s="229"/>
      <c r="CX26" s="229"/>
      <c r="CY26" s="229"/>
      <c r="CZ26" s="229"/>
      <c r="DA26" s="229"/>
      <c r="DB26" s="229"/>
      <c r="DC26" s="229"/>
      <c r="DD26" s="229"/>
      <c r="DE26" s="229"/>
      <c r="DF26" s="229"/>
      <c r="DG26" s="229"/>
      <c r="DH26" s="229"/>
      <c r="DI26" s="229"/>
      <c r="DJ26" s="229"/>
      <c r="DK26" s="229"/>
      <c r="DL26" s="229"/>
      <c r="DM26" s="229"/>
      <c r="DN26" s="229"/>
      <c r="DO26" s="229"/>
      <c r="DP26" s="229"/>
      <c r="DQ26" s="229"/>
      <c r="DR26" s="229"/>
      <c r="DS26" s="229"/>
      <c r="DT26" s="229"/>
      <c r="DU26" s="229"/>
      <c r="DV26" s="229"/>
      <c r="DW26" s="229"/>
      <c r="DX26" s="229"/>
      <c r="DY26" s="229"/>
      <c r="DZ26" s="229"/>
      <c r="EA26" s="229"/>
      <c r="EB26" s="229"/>
      <c r="EC26" s="229"/>
      <c r="ED26" s="229"/>
      <c r="EE26" s="229"/>
      <c r="EF26" s="229"/>
      <c r="EG26" s="229"/>
      <c r="EH26" s="229"/>
      <c r="EI26" s="229"/>
      <c r="EJ26" s="229"/>
      <c r="EK26" s="229"/>
      <c r="EL26" s="229"/>
      <c r="EM26" s="229"/>
      <c r="EN26" s="229"/>
      <c r="EO26" s="229"/>
      <c r="EP26" s="229"/>
      <c r="EQ26" s="229"/>
      <c r="ER26" s="229"/>
      <c r="ES26" s="229"/>
      <c r="ET26" s="229"/>
      <c r="EU26" s="229"/>
      <c r="EV26" s="229"/>
      <c r="EW26" s="229"/>
      <c r="EX26" s="229"/>
      <c r="EY26" s="229"/>
      <c r="EZ26" s="229"/>
      <c r="FA26" s="229"/>
      <c r="FB26" s="229"/>
      <c r="FC26" s="229"/>
      <c r="FD26" s="229"/>
      <c r="FE26" s="229"/>
    </row>
    <row r="27" spans="1:161" s="3" customFormat="1" ht="15" customHeight="1" x14ac:dyDescent="0.2">
      <c r="A27" s="8"/>
      <c r="B27" s="8"/>
      <c r="C27" s="8"/>
      <c r="D27" s="8"/>
      <c r="E27" s="8"/>
      <c r="F27" s="8"/>
      <c r="G27" s="8"/>
      <c r="H27" s="8"/>
      <c r="I27" s="8"/>
      <c r="J27" s="8"/>
      <c r="K27" s="8"/>
      <c r="L27" s="8"/>
      <c r="M27" s="8"/>
      <c r="N27" s="8"/>
      <c r="O27" s="8"/>
      <c r="P27" s="8"/>
      <c r="Q27" s="8"/>
      <c r="R27" s="8"/>
      <c r="S27" s="8"/>
      <c r="T27" s="7"/>
      <c r="U27" s="449"/>
      <c r="V27" s="449"/>
      <c r="W27" s="14"/>
      <c r="X27" s="14"/>
      <c r="Y27" s="14"/>
      <c r="Z27" s="14"/>
      <c r="AA27" s="14"/>
      <c r="AB27" s="12"/>
      <c r="AC27" s="231"/>
      <c r="AD27" s="237"/>
      <c r="AE27" s="240" t="str">
        <f>AW35</f>
        <v>COSTS: Snow and ice total expenditure ($)</v>
      </c>
      <c r="AF27" s="239"/>
      <c r="AG27" s="239"/>
      <c r="AH27" s="239"/>
      <c r="AI27" s="234"/>
      <c r="AJ27" s="234"/>
      <c r="AK27" s="234"/>
      <c r="AL27" s="229"/>
      <c r="AM27" s="229"/>
      <c r="AN27" s="229"/>
      <c r="AO27" s="229"/>
      <c r="AP27" s="229"/>
      <c r="AQ27" s="229"/>
      <c r="AR27" s="229"/>
      <c r="AS27" s="229"/>
      <c r="AT27" s="229"/>
      <c r="AU27" s="229"/>
      <c r="AV27" s="229"/>
      <c r="AW27" s="229"/>
      <c r="AX27" s="229"/>
      <c r="AY27" s="229"/>
      <c r="AZ27" s="229"/>
      <c r="BA27" s="229"/>
      <c r="BB27" s="229"/>
      <c r="BC27" s="229"/>
      <c r="BD27" s="229"/>
      <c r="BE27" s="229"/>
      <c r="BF27" s="229"/>
      <c r="BG27" s="229"/>
      <c r="BH27" s="229"/>
      <c r="BI27" s="229"/>
      <c r="BJ27" s="229"/>
      <c r="BK27" s="229"/>
      <c r="BL27" s="229"/>
      <c r="BM27" s="229"/>
      <c r="BN27" s="229"/>
      <c r="BO27" s="229"/>
      <c r="BP27" s="229"/>
      <c r="BQ27" s="229"/>
      <c r="BR27" s="229"/>
      <c r="BS27" s="229"/>
      <c r="BT27" s="229"/>
      <c r="BU27" s="229"/>
      <c r="BV27" s="229"/>
      <c r="BW27" s="229"/>
      <c r="BX27" s="229"/>
      <c r="BY27" s="229"/>
      <c r="BZ27" s="229"/>
      <c r="CA27" s="229"/>
      <c r="CB27" s="229"/>
      <c r="CC27" s="229"/>
      <c r="CD27" s="229"/>
      <c r="CE27" s="229"/>
      <c r="CF27" s="229"/>
      <c r="CG27" s="229"/>
      <c r="CH27" s="229"/>
      <c r="CI27" s="229"/>
      <c r="CJ27" s="229"/>
      <c r="CK27" s="229"/>
      <c r="CL27" s="229"/>
      <c r="CM27" s="229"/>
      <c r="CN27" s="229"/>
      <c r="CO27" s="229"/>
      <c r="CP27" s="229"/>
      <c r="CQ27" s="229"/>
      <c r="CR27" s="229"/>
      <c r="CS27" s="229"/>
      <c r="CT27" s="229"/>
      <c r="CU27" s="229"/>
      <c r="CV27" s="229"/>
      <c r="CW27" s="229"/>
      <c r="CX27" s="229"/>
      <c r="CY27" s="229"/>
      <c r="CZ27" s="229"/>
      <c r="DA27" s="229"/>
      <c r="DB27" s="229"/>
      <c r="DC27" s="229"/>
      <c r="DD27" s="229"/>
      <c r="DE27" s="229"/>
      <c r="DF27" s="229"/>
      <c r="DG27" s="229"/>
      <c r="DH27" s="229"/>
      <c r="DI27" s="229"/>
      <c r="DJ27" s="229"/>
      <c r="DK27" s="229"/>
      <c r="DL27" s="229"/>
      <c r="DM27" s="229"/>
      <c r="DN27" s="229"/>
      <c r="DO27" s="229"/>
      <c r="DP27" s="229"/>
      <c r="DQ27" s="229"/>
      <c r="DR27" s="229"/>
      <c r="DS27" s="229"/>
      <c r="DT27" s="229"/>
      <c r="DU27" s="229"/>
      <c r="DV27" s="229"/>
      <c r="DW27" s="229"/>
      <c r="DX27" s="229"/>
      <c r="DY27" s="229"/>
      <c r="DZ27" s="229"/>
      <c r="EA27" s="229"/>
      <c r="EB27" s="229"/>
      <c r="EC27" s="229"/>
      <c r="ED27" s="229"/>
      <c r="EE27" s="229"/>
      <c r="EF27" s="229"/>
      <c r="EG27" s="229"/>
      <c r="EH27" s="229"/>
      <c r="EI27" s="229"/>
      <c r="EJ27" s="229"/>
      <c r="EK27" s="229"/>
      <c r="EL27" s="229"/>
      <c r="EM27" s="229"/>
      <c r="EN27" s="229"/>
      <c r="EO27" s="229"/>
      <c r="EP27" s="229"/>
      <c r="EQ27" s="229"/>
      <c r="ER27" s="229"/>
      <c r="ES27" s="229"/>
      <c r="ET27" s="229"/>
      <c r="EU27" s="229"/>
      <c r="EV27" s="229"/>
      <c r="EW27" s="229"/>
      <c r="EX27" s="229"/>
      <c r="EY27" s="229"/>
      <c r="EZ27" s="229"/>
      <c r="FA27" s="229"/>
      <c r="FB27" s="229"/>
      <c r="FC27" s="229"/>
      <c r="FD27" s="229"/>
      <c r="FE27" s="229"/>
    </row>
    <row r="28" spans="1:161" s="3" customFormat="1" ht="15" customHeight="1" x14ac:dyDescent="0.2">
      <c r="A28" s="8"/>
      <c r="B28" s="8"/>
      <c r="C28" s="8"/>
      <c r="D28" s="8"/>
      <c r="E28" s="8"/>
      <c r="F28" s="8"/>
      <c r="G28" s="8"/>
      <c r="H28" s="8"/>
      <c r="I28" s="8"/>
      <c r="J28" s="8"/>
      <c r="K28" s="8"/>
      <c r="L28" s="8"/>
      <c r="M28" s="8"/>
      <c r="N28" s="8"/>
      <c r="O28" s="8"/>
      <c r="P28" s="8"/>
      <c r="Q28" s="8"/>
      <c r="R28" s="8"/>
      <c r="S28" s="8"/>
      <c r="T28" s="8"/>
      <c r="U28" s="449"/>
      <c r="V28" s="449"/>
      <c r="W28" s="14"/>
      <c r="X28" s="14"/>
      <c r="Y28" s="14"/>
      <c r="Z28" s="14"/>
      <c r="AA28" s="14"/>
      <c r="AB28" s="12"/>
      <c r="AC28" s="231"/>
      <c r="AD28" s="237"/>
      <c r="AE28" s="240" t="str">
        <f>AX35</f>
        <v>COSTS: Average salt price mid-winter (Jan. 1) ($/ton)</v>
      </c>
      <c r="AF28" s="239"/>
      <c r="AG28" s="239"/>
      <c r="AH28" s="239"/>
      <c r="AI28" s="234"/>
      <c r="AJ28" s="234"/>
      <c r="AK28" s="234"/>
      <c r="AL28" s="229"/>
      <c r="AM28" s="229"/>
      <c r="AN28" s="229"/>
      <c r="AO28" s="229"/>
      <c r="AP28" s="229"/>
      <c r="AQ28" s="229"/>
      <c r="AR28" s="229"/>
      <c r="AS28" s="229"/>
      <c r="AT28" s="229"/>
      <c r="AU28" s="229"/>
      <c r="AV28" s="229"/>
      <c r="AW28" s="229"/>
      <c r="AX28" s="229"/>
      <c r="AY28" s="229"/>
      <c r="AZ28" s="229"/>
      <c r="BA28" s="229"/>
      <c r="BB28" s="229"/>
      <c r="BC28" s="229"/>
      <c r="BD28" s="229"/>
      <c r="BE28" s="229"/>
      <c r="BF28" s="229"/>
      <c r="BG28" s="229"/>
      <c r="BH28" s="229"/>
      <c r="BI28" s="229"/>
      <c r="BJ28" s="229"/>
      <c r="BK28" s="229"/>
      <c r="BL28" s="229"/>
      <c r="BM28" s="229"/>
      <c r="BN28" s="229"/>
      <c r="BO28" s="229"/>
      <c r="BP28" s="229"/>
      <c r="BQ28" s="229"/>
      <c r="BR28" s="229"/>
      <c r="BS28" s="229"/>
      <c r="BT28" s="229"/>
      <c r="BU28" s="229"/>
      <c r="BV28" s="229"/>
      <c r="BW28" s="229"/>
      <c r="BX28" s="229"/>
      <c r="BY28" s="229"/>
      <c r="BZ28" s="229"/>
      <c r="CA28" s="229"/>
      <c r="CB28" s="229"/>
      <c r="CC28" s="229"/>
      <c r="CD28" s="229"/>
      <c r="CE28" s="229"/>
      <c r="CF28" s="229"/>
      <c r="CG28" s="229"/>
      <c r="CH28" s="229"/>
      <c r="CI28" s="229"/>
      <c r="CJ28" s="229"/>
      <c r="CK28" s="229"/>
      <c r="CL28" s="229"/>
      <c r="CM28" s="229"/>
      <c r="CN28" s="229"/>
      <c r="CO28" s="229"/>
      <c r="CP28" s="229"/>
      <c r="CQ28" s="229"/>
      <c r="CR28" s="229"/>
      <c r="CS28" s="229"/>
      <c r="CT28" s="229"/>
      <c r="CU28" s="229"/>
      <c r="CV28" s="229"/>
      <c r="CW28" s="229"/>
      <c r="CX28" s="229"/>
      <c r="CY28" s="229"/>
      <c r="CZ28" s="229"/>
      <c r="DA28" s="229"/>
      <c r="DB28" s="229"/>
      <c r="DC28" s="229"/>
      <c r="DD28" s="229"/>
      <c r="DE28" s="229"/>
      <c r="DF28" s="229"/>
      <c r="DG28" s="229"/>
      <c r="DH28" s="229"/>
      <c r="DI28" s="229"/>
      <c r="DJ28" s="229"/>
      <c r="DK28" s="229"/>
      <c r="DL28" s="229"/>
      <c r="DM28" s="229"/>
      <c r="DN28" s="229"/>
      <c r="DO28" s="229"/>
      <c r="DP28" s="229"/>
      <c r="DQ28" s="229"/>
      <c r="DR28" s="229"/>
      <c r="DS28" s="229"/>
      <c r="DT28" s="229"/>
      <c r="DU28" s="229"/>
      <c r="DV28" s="229"/>
      <c r="DW28" s="229"/>
      <c r="DX28" s="229"/>
      <c r="DY28" s="229"/>
      <c r="DZ28" s="229"/>
      <c r="EA28" s="229"/>
      <c r="EB28" s="229"/>
      <c r="EC28" s="229"/>
      <c r="ED28" s="229"/>
      <c r="EE28" s="229"/>
      <c r="EF28" s="229"/>
      <c r="EG28" s="229"/>
      <c r="EH28" s="229"/>
      <c r="EI28" s="229"/>
      <c r="EJ28" s="229"/>
      <c r="EK28" s="229"/>
      <c r="EL28" s="229"/>
      <c r="EM28" s="229"/>
      <c r="EN28" s="229"/>
      <c r="EO28" s="229"/>
      <c r="EP28" s="229"/>
      <c r="EQ28" s="229"/>
      <c r="ER28" s="229"/>
      <c r="ES28" s="229"/>
      <c r="ET28" s="229"/>
      <c r="EU28" s="229"/>
      <c r="EV28" s="229"/>
      <c r="EW28" s="229"/>
      <c r="EX28" s="229"/>
      <c r="EY28" s="229"/>
      <c r="EZ28" s="229"/>
      <c r="FA28" s="229"/>
      <c r="FB28" s="229"/>
      <c r="FC28" s="229"/>
      <c r="FD28" s="229"/>
      <c r="FE28" s="229"/>
    </row>
    <row r="29" spans="1:161" s="3" customFormat="1" ht="15" customHeight="1" x14ac:dyDescent="0.2">
      <c r="A29" s="8"/>
      <c r="B29" s="8"/>
      <c r="C29" s="8"/>
      <c r="D29" s="8"/>
      <c r="E29" s="8"/>
      <c r="F29" s="8"/>
      <c r="G29" s="8"/>
      <c r="H29" s="8"/>
      <c r="I29" s="8"/>
      <c r="J29" s="8"/>
      <c r="K29" s="8"/>
      <c r="L29" s="8"/>
      <c r="M29" s="8"/>
      <c r="N29" s="8"/>
      <c r="O29" s="8"/>
      <c r="P29" s="8"/>
      <c r="Q29" s="8"/>
      <c r="R29" s="8"/>
      <c r="S29" s="8"/>
      <c r="T29" s="8"/>
      <c r="U29" s="8"/>
      <c r="V29" s="7"/>
      <c r="W29" s="7"/>
      <c r="X29" s="7"/>
      <c r="Y29" s="7"/>
      <c r="Z29" s="7"/>
      <c r="AA29" s="7"/>
      <c r="AB29" s="12"/>
      <c r="AC29" s="231"/>
      <c r="AD29" s="237"/>
      <c r="AE29" s="240"/>
      <c r="AF29" s="239"/>
      <c r="AG29" s="239"/>
      <c r="AH29" s="239"/>
      <c r="AI29" s="234"/>
      <c r="AJ29" s="234"/>
      <c r="AK29" s="234"/>
      <c r="AL29" s="229"/>
      <c r="AM29" s="229"/>
      <c r="AN29" s="229"/>
      <c r="AO29" s="229"/>
      <c r="AP29" s="229"/>
      <c r="AQ29" s="229"/>
      <c r="AR29" s="229"/>
      <c r="AS29" s="229"/>
      <c r="AT29" s="229"/>
      <c r="AU29" s="229"/>
      <c r="AV29" s="229"/>
      <c r="AW29" s="229"/>
      <c r="AX29" s="229"/>
      <c r="AY29" s="229"/>
      <c r="AZ29" s="229"/>
      <c r="BA29" s="229"/>
      <c r="BB29" s="229"/>
      <c r="BC29" s="229"/>
      <c r="BD29" s="229"/>
      <c r="BE29" s="229"/>
      <c r="BF29" s="229"/>
      <c r="BG29" s="229"/>
      <c r="BH29" s="229"/>
      <c r="BI29" s="229"/>
      <c r="BJ29" s="229"/>
      <c r="BK29" s="229"/>
      <c r="BL29" s="229"/>
      <c r="BM29" s="229"/>
      <c r="BN29" s="229"/>
      <c r="BO29" s="229"/>
      <c r="BP29" s="229"/>
      <c r="BQ29" s="229"/>
      <c r="BR29" s="229"/>
      <c r="BS29" s="229"/>
      <c r="BT29" s="229"/>
      <c r="BU29" s="229"/>
      <c r="BV29" s="229"/>
      <c r="BW29" s="229"/>
      <c r="BX29" s="229"/>
      <c r="BY29" s="229"/>
      <c r="BZ29" s="229"/>
      <c r="CA29" s="229"/>
      <c r="CB29" s="229"/>
      <c r="CC29" s="229"/>
      <c r="CD29" s="229"/>
      <c r="CE29" s="229"/>
      <c r="CF29" s="229"/>
      <c r="CG29" s="229"/>
      <c r="CH29" s="229"/>
      <c r="CI29" s="229"/>
      <c r="CJ29" s="229"/>
      <c r="CK29" s="229"/>
      <c r="CL29" s="229"/>
      <c r="CM29" s="229"/>
      <c r="CN29" s="229"/>
      <c r="CO29" s="229"/>
      <c r="CP29" s="229"/>
      <c r="CQ29" s="229"/>
      <c r="CR29" s="229"/>
      <c r="CS29" s="229"/>
      <c r="CT29" s="229"/>
      <c r="CU29" s="229"/>
      <c r="CV29" s="229"/>
      <c r="CW29" s="229"/>
      <c r="CX29" s="229"/>
      <c r="CY29" s="229"/>
      <c r="CZ29" s="229"/>
      <c r="DA29" s="229"/>
      <c r="DB29" s="229"/>
      <c r="DC29" s="229"/>
      <c r="DD29" s="229"/>
      <c r="DE29" s="229"/>
      <c r="DF29" s="229"/>
      <c r="DG29" s="229"/>
      <c r="DH29" s="229"/>
      <c r="DI29" s="229"/>
      <c r="DJ29" s="229"/>
      <c r="DK29" s="229"/>
      <c r="DL29" s="229"/>
      <c r="DM29" s="229"/>
      <c r="DN29" s="229"/>
      <c r="DO29" s="229"/>
      <c r="DP29" s="229"/>
      <c r="DQ29" s="229"/>
      <c r="DR29" s="229"/>
      <c r="DS29" s="229"/>
      <c r="DT29" s="229"/>
      <c r="DU29" s="229"/>
      <c r="DV29" s="229"/>
      <c r="DW29" s="229"/>
      <c r="DX29" s="229"/>
      <c r="DY29" s="229"/>
      <c r="DZ29" s="229"/>
      <c r="EA29" s="229"/>
      <c r="EB29" s="229"/>
      <c r="EC29" s="229"/>
      <c r="ED29" s="229"/>
      <c r="EE29" s="229"/>
      <c r="EF29" s="229"/>
      <c r="EG29" s="229"/>
      <c r="EH29" s="229"/>
      <c r="EI29" s="229"/>
      <c r="EJ29" s="229"/>
      <c r="EK29" s="229"/>
      <c r="EL29" s="229"/>
      <c r="EM29" s="229"/>
      <c r="EN29" s="229"/>
      <c r="EO29" s="229"/>
      <c r="EP29" s="229"/>
      <c r="EQ29" s="229"/>
      <c r="ER29" s="229"/>
      <c r="ES29" s="229"/>
      <c r="ET29" s="229"/>
      <c r="EU29" s="229"/>
      <c r="EV29" s="229"/>
      <c r="EW29" s="229"/>
      <c r="EX29" s="229"/>
      <c r="EY29" s="229"/>
      <c r="EZ29" s="229"/>
      <c r="FA29" s="229"/>
      <c r="FB29" s="229"/>
      <c r="FC29" s="229"/>
      <c r="FD29" s="229"/>
      <c r="FE29" s="229"/>
    </row>
    <row r="30" spans="1:161" s="3" customFormat="1" ht="15" customHeight="1" x14ac:dyDescent="0.2">
      <c r="A30" s="8"/>
      <c r="B30" s="8"/>
      <c r="C30" s="8"/>
      <c r="D30" s="8"/>
      <c r="E30" s="8"/>
      <c r="F30" s="8"/>
      <c r="G30" s="8"/>
      <c r="H30" s="8"/>
      <c r="I30" s="8"/>
      <c r="J30" s="8"/>
      <c r="K30" s="8"/>
      <c r="L30" s="8"/>
      <c r="M30" s="8"/>
      <c r="N30" s="8"/>
      <c r="O30" s="8"/>
      <c r="P30" s="8"/>
      <c r="Q30" s="8"/>
      <c r="R30" s="8"/>
      <c r="S30" s="8"/>
      <c r="T30" s="8"/>
      <c r="U30" s="451"/>
      <c r="V30" s="451"/>
      <c r="W30" s="14"/>
      <c r="X30" s="14"/>
      <c r="Y30" s="14"/>
      <c r="Z30" s="14"/>
      <c r="AA30" s="14"/>
      <c r="AB30" s="12"/>
      <c r="AC30" s="231"/>
      <c r="AD30" s="237"/>
      <c r="AE30" s="241"/>
      <c r="AF30" s="239"/>
      <c r="AG30" s="239"/>
      <c r="AH30" s="239"/>
      <c r="AI30" s="234"/>
      <c r="AJ30" s="234"/>
      <c r="AK30" s="234"/>
      <c r="AL30" s="229"/>
      <c r="AM30" s="229"/>
      <c r="AN30" s="229"/>
      <c r="AO30" s="229"/>
      <c r="AP30" s="229"/>
      <c r="AQ30" s="229"/>
      <c r="AR30" s="229"/>
      <c r="AS30" s="229"/>
      <c r="AT30" s="229"/>
      <c r="AU30" s="229"/>
      <c r="AV30" s="229"/>
      <c r="AW30" s="229"/>
      <c r="AX30" s="229"/>
      <c r="AY30" s="229"/>
      <c r="AZ30" s="229"/>
      <c r="BA30" s="229"/>
      <c r="BB30" s="229"/>
      <c r="BC30" s="229"/>
      <c r="BD30" s="229"/>
      <c r="BE30" s="229"/>
      <c r="BF30" s="229"/>
      <c r="BG30" s="229"/>
      <c r="BH30" s="229"/>
      <c r="BI30" s="229"/>
      <c r="BJ30" s="229"/>
      <c r="BK30" s="229"/>
      <c r="BL30" s="229"/>
      <c r="BM30" s="229"/>
      <c r="BN30" s="229"/>
      <c r="BO30" s="229"/>
      <c r="BP30" s="229"/>
      <c r="BQ30" s="229"/>
      <c r="BR30" s="229"/>
      <c r="BS30" s="229"/>
      <c r="BT30" s="229"/>
      <c r="BU30" s="229"/>
      <c r="BV30" s="229"/>
      <c r="BW30" s="229"/>
      <c r="BX30" s="229"/>
      <c r="BY30" s="229"/>
      <c r="BZ30" s="229"/>
      <c r="CA30" s="229"/>
      <c r="CB30" s="229"/>
      <c r="CC30" s="229"/>
      <c r="CD30" s="229"/>
      <c r="CE30" s="229"/>
      <c r="CF30" s="229"/>
      <c r="CG30" s="229"/>
      <c r="CH30" s="229"/>
      <c r="CI30" s="229"/>
      <c r="CJ30" s="229"/>
      <c r="CK30" s="229"/>
      <c r="CL30" s="229"/>
      <c r="CM30" s="229"/>
      <c r="CN30" s="229"/>
      <c r="CO30" s="229"/>
      <c r="CP30" s="229"/>
      <c r="CQ30" s="229"/>
      <c r="CR30" s="229"/>
      <c r="CS30" s="229"/>
      <c r="CT30" s="229"/>
      <c r="CU30" s="229"/>
      <c r="CV30" s="229"/>
      <c r="CW30" s="229"/>
      <c r="CX30" s="229"/>
      <c r="CY30" s="229"/>
      <c r="CZ30" s="229"/>
      <c r="DA30" s="229"/>
      <c r="DB30" s="229"/>
      <c r="DC30" s="229"/>
      <c r="DD30" s="229"/>
      <c r="DE30" s="229"/>
      <c r="DF30" s="229"/>
      <c r="DG30" s="229"/>
      <c r="DH30" s="229"/>
      <c r="DI30" s="229"/>
      <c r="DJ30" s="229"/>
      <c r="DK30" s="229"/>
      <c r="DL30" s="229"/>
      <c r="DM30" s="229"/>
      <c r="DN30" s="229"/>
      <c r="DO30" s="229"/>
      <c r="DP30" s="229"/>
      <c r="DQ30" s="229"/>
      <c r="DR30" s="229"/>
      <c r="DS30" s="229"/>
      <c r="DT30" s="229"/>
      <c r="DU30" s="229"/>
      <c r="DV30" s="229"/>
      <c r="DW30" s="229"/>
      <c r="DX30" s="229"/>
      <c r="DY30" s="229"/>
      <c r="DZ30" s="229"/>
      <c r="EA30" s="229"/>
      <c r="EB30" s="229"/>
      <c r="EC30" s="229"/>
      <c r="ED30" s="229"/>
      <c r="EE30" s="229"/>
      <c r="EF30" s="229"/>
      <c r="EG30" s="229"/>
      <c r="EH30" s="229"/>
      <c r="EI30" s="229"/>
      <c r="EJ30" s="229"/>
      <c r="EK30" s="229"/>
      <c r="EL30" s="229"/>
      <c r="EM30" s="229"/>
      <c r="EN30" s="229"/>
      <c r="EO30" s="229"/>
      <c r="EP30" s="229"/>
      <c r="EQ30" s="229"/>
      <c r="ER30" s="229"/>
      <c r="ES30" s="229"/>
      <c r="ET30" s="229"/>
      <c r="EU30" s="229"/>
      <c r="EV30" s="229"/>
      <c r="EW30" s="229"/>
      <c r="EX30" s="229"/>
      <c r="EY30" s="229"/>
      <c r="EZ30" s="229"/>
      <c r="FA30" s="229"/>
      <c r="FB30" s="229"/>
      <c r="FC30" s="229"/>
      <c r="FD30" s="229"/>
      <c r="FE30" s="229"/>
    </row>
    <row r="31" spans="1:161" s="3" customFormat="1" ht="15" customHeight="1" x14ac:dyDescent="0.2">
      <c r="A31" s="8"/>
      <c r="B31" s="8"/>
      <c r="C31" s="8"/>
      <c r="D31" s="8"/>
      <c r="E31" s="8"/>
      <c r="F31" s="8"/>
      <c r="G31" s="8"/>
      <c r="H31" s="8"/>
      <c r="I31" s="8"/>
      <c r="J31" s="8"/>
      <c r="K31" s="8"/>
      <c r="L31" s="8"/>
      <c r="M31" s="8"/>
      <c r="N31" s="8"/>
      <c r="O31" s="8"/>
      <c r="P31" s="8"/>
      <c r="Q31" s="8"/>
      <c r="R31" s="8"/>
      <c r="S31" s="8"/>
      <c r="T31" s="8"/>
      <c r="U31" s="8"/>
      <c r="V31" s="7"/>
      <c r="W31" s="7"/>
      <c r="X31" s="7"/>
      <c r="Y31" s="7"/>
      <c r="Z31" s="7"/>
      <c r="AA31" s="7"/>
      <c r="AB31" s="12"/>
      <c r="AC31" s="231"/>
      <c r="AD31" s="237"/>
      <c r="AE31" s="241"/>
      <c r="AF31" s="239"/>
      <c r="AG31" s="239"/>
      <c r="AH31" s="239"/>
      <c r="AI31" s="234"/>
      <c r="AJ31" s="234"/>
      <c r="AK31" s="234"/>
      <c r="AL31" s="229"/>
      <c r="AM31" s="229"/>
      <c r="AN31" s="229"/>
      <c r="AO31" s="229"/>
      <c r="AP31" s="229"/>
      <c r="AQ31" s="229"/>
      <c r="AR31" s="229"/>
      <c r="AS31" s="229"/>
      <c r="AT31" s="229"/>
      <c r="AU31" s="229"/>
      <c r="AV31" s="229"/>
      <c r="AW31" s="229"/>
      <c r="AX31" s="229"/>
      <c r="AY31" s="229"/>
      <c r="AZ31" s="229"/>
      <c r="BA31" s="229"/>
      <c r="BB31" s="229"/>
      <c r="BC31" s="229"/>
      <c r="BD31" s="229"/>
      <c r="BE31" s="229"/>
      <c r="BF31" s="229"/>
      <c r="BG31" s="229"/>
      <c r="BH31" s="229"/>
      <c r="BI31" s="229"/>
      <c r="BJ31" s="229"/>
      <c r="BK31" s="229"/>
      <c r="BL31" s="229"/>
      <c r="BM31" s="229"/>
      <c r="BN31" s="229"/>
      <c r="BO31" s="229"/>
      <c r="BP31" s="229"/>
      <c r="BQ31" s="229"/>
      <c r="BR31" s="229"/>
      <c r="BS31" s="229"/>
      <c r="BT31" s="229"/>
      <c r="BU31" s="229"/>
      <c r="BV31" s="229"/>
      <c r="BW31" s="229"/>
      <c r="BX31" s="229"/>
      <c r="BY31" s="229"/>
      <c r="BZ31" s="229"/>
      <c r="CA31" s="229"/>
      <c r="CB31" s="229"/>
      <c r="CC31" s="229"/>
      <c r="CD31" s="229"/>
      <c r="CE31" s="229"/>
      <c r="CF31" s="229"/>
      <c r="CG31" s="229"/>
      <c r="CH31" s="229"/>
      <c r="CI31" s="229"/>
      <c r="CJ31" s="229"/>
      <c r="CK31" s="229"/>
      <c r="CL31" s="229"/>
      <c r="CM31" s="229"/>
      <c r="CN31" s="229"/>
      <c r="CO31" s="229"/>
      <c r="CP31" s="229"/>
      <c r="CQ31" s="229"/>
      <c r="CR31" s="229"/>
      <c r="CS31" s="229"/>
      <c r="CT31" s="229"/>
      <c r="CU31" s="229"/>
      <c r="CV31" s="229"/>
      <c r="CW31" s="229"/>
      <c r="CX31" s="229"/>
      <c r="CY31" s="229"/>
      <c r="CZ31" s="229"/>
      <c r="DA31" s="229"/>
      <c r="DB31" s="229"/>
      <c r="DC31" s="229"/>
      <c r="DD31" s="229"/>
      <c r="DE31" s="229"/>
      <c r="DF31" s="229"/>
      <c r="DG31" s="229"/>
      <c r="DH31" s="229"/>
      <c r="DI31" s="229"/>
      <c r="DJ31" s="229"/>
      <c r="DK31" s="229"/>
      <c r="DL31" s="229"/>
      <c r="DM31" s="229"/>
      <c r="DN31" s="229"/>
      <c r="DO31" s="229"/>
      <c r="DP31" s="229"/>
      <c r="DQ31" s="229"/>
      <c r="DR31" s="229"/>
      <c r="DS31" s="229"/>
      <c r="DT31" s="229"/>
      <c r="DU31" s="229"/>
      <c r="DV31" s="229"/>
      <c r="DW31" s="229"/>
      <c r="DX31" s="229"/>
      <c r="DY31" s="229"/>
      <c r="DZ31" s="229"/>
      <c r="EA31" s="229"/>
      <c r="EB31" s="229"/>
      <c r="EC31" s="229"/>
      <c r="ED31" s="229"/>
      <c r="EE31" s="229"/>
      <c r="EF31" s="229"/>
      <c r="EG31" s="229"/>
      <c r="EH31" s="229"/>
      <c r="EI31" s="229"/>
      <c r="EJ31" s="229"/>
      <c r="EK31" s="229"/>
      <c r="EL31" s="229"/>
      <c r="EM31" s="229"/>
      <c r="EN31" s="229"/>
      <c r="EO31" s="229"/>
      <c r="EP31" s="229"/>
      <c r="EQ31" s="229"/>
      <c r="ER31" s="229"/>
      <c r="ES31" s="229"/>
      <c r="ET31" s="229"/>
      <c r="EU31" s="229"/>
      <c r="EV31" s="229"/>
      <c r="EW31" s="229"/>
      <c r="EX31" s="229"/>
      <c r="EY31" s="229"/>
      <c r="EZ31" s="229"/>
      <c r="FA31" s="229"/>
      <c r="FB31" s="229"/>
      <c r="FC31" s="229"/>
      <c r="FD31" s="229"/>
      <c r="FE31" s="229"/>
    </row>
    <row r="32" spans="1:161" s="3" customFormat="1" ht="15" customHeight="1" x14ac:dyDescent="0.2">
      <c r="A32" s="8"/>
      <c r="B32" s="8"/>
      <c r="C32" s="8"/>
      <c r="D32" s="8"/>
      <c r="E32" s="8"/>
      <c r="F32" s="8"/>
      <c r="G32" s="8"/>
      <c r="H32" s="8"/>
      <c r="I32" s="8"/>
      <c r="J32" s="8"/>
      <c r="K32" s="8"/>
      <c r="L32" s="8"/>
      <c r="M32" s="8"/>
      <c r="N32" s="8"/>
      <c r="O32" s="8"/>
      <c r="P32" s="8"/>
      <c r="Q32" s="8"/>
      <c r="R32" s="8"/>
      <c r="S32" s="8"/>
      <c r="T32" s="8"/>
      <c r="U32" s="8"/>
      <c r="V32" s="7"/>
      <c r="W32" s="7"/>
      <c r="X32" s="7"/>
      <c r="Y32" s="7"/>
      <c r="Z32" s="7"/>
      <c r="AA32" s="7"/>
      <c r="AB32" s="12"/>
      <c r="AC32" s="231"/>
      <c r="AD32" s="242"/>
      <c r="AE32" s="243"/>
      <c r="AF32" s="233"/>
      <c r="AG32" s="228"/>
      <c r="AH32" s="228"/>
      <c r="AI32" s="228"/>
      <c r="AJ32" s="228"/>
      <c r="AK32" s="244"/>
      <c r="AL32" s="229"/>
      <c r="AM32" s="229"/>
      <c r="AN32" s="229"/>
      <c r="AO32" s="229"/>
      <c r="AP32" s="229"/>
      <c r="AQ32" s="229"/>
      <c r="AR32" s="229"/>
      <c r="AS32" s="229"/>
      <c r="AT32" s="229"/>
      <c r="AU32" s="229"/>
      <c r="AV32" s="229"/>
      <c r="AW32" s="229"/>
      <c r="AX32" s="229"/>
      <c r="AY32" s="229"/>
      <c r="AZ32" s="229"/>
      <c r="BA32" s="229"/>
      <c r="BB32" s="229"/>
      <c r="BC32" s="229"/>
      <c r="BD32" s="229"/>
      <c r="BE32" s="229"/>
      <c r="BF32" s="229"/>
      <c r="BG32" s="229"/>
      <c r="BH32" s="229"/>
      <c r="BI32" s="229"/>
      <c r="BJ32" s="229"/>
      <c r="BK32" s="229"/>
      <c r="BL32" s="229"/>
      <c r="BM32" s="229"/>
      <c r="BN32" s="229"/>
      <c r="BO32" s="229"/>
      <c r="BP32" s="229"/>
      <c r="BQ32" s="229"/>
      <c r="BR32" s="229"/>
      <c r="BS32" s="229"/>
      <c r="BT32" s="229"/>
      <c r="BU32" s="229"/>
      <c r="BV32" s="229"/>
      <c r="BW32" s="229"/>
      <c r="BX32" s="229"/>
      <c r="BY32" s="229"/>
      <c r="BZ32" s="229"/>
      <c r="CA32" s="229"/>
      <c r="CB32" s="229"/>
      <c r="CC32" s="229"/>
      <c r="CD32" s="229"/>
      <c r="CE32" s="229"/>
      <c r="CF32" s="229"/>
      <c r="CG32" s="229"/>
      <c r="CH32" s="229"/>
      <c r="CI32" s="229"/>
      <c r="CJ32" s="229"/>
      <c r="CK32" s="229"/>
      <c r="CL32" s="229"/>
      <c r="CM32" s="229"/>
      <c r="CN32" s="229"/>
      <c r="CO32" s="229"/>
      <c r="CP32" s="229"/>
      <c r="CQ32" s="229"/>
      <c r="CR32" s="229"/>
      <c r="CS32" s="229"/>
      <c r="CT32" s="229"/>
      <c r="CU32" s="229"/>
      <c r="CV32" s="229"/>
      <c r="CW32" s="229"/>
      <c r="CX32" s="229"/>
      <c r="CY32" s="229"/>
      <c r="CZ32" s="229"/>
      <c r="DA32" s="229"/>
      <c r="DB32" s="229"/>
      <c r="DC32" s="229"/>
      <c r="DD32" s="229"/>
      <c r="DE32" s="229"/>
      <c r="DF32" s="229"/>
      <c r="DG32" s="229"/>
      <c r="DH32" s="229"/>
      <c r="DI32" s="229"/>
      <c r="DJ32" s="229"/>
      <c r="DK32" s="229"/>
      <c r="DL32" s="229"/>
      <c r="DM32" s="229"/>
      <c r="DN32" s="229"/>
      <c r="DO32" s="229"/>
      <c r="DP32" s="229"/>
      <c r="DQ32" s="229"/>
      <c r="DR32" s="229"/>
      <c r="DS32" s="229"/>
      <c r="DT32" s="229"/>
      <c r="DU32" s="229"/>
      <c r="DV32" s="229"/>
      <c r="DW32" s="229"/>
      <c r="DX32" s="229"/>
      <c r="DY32" s="229"/>
      <c r="DZ32" s="229"/>
      <c r="EA32" s="229"/>
      <c r="EB32" s="229"/>
      <c r="EC32" s="229"/>
      <c r="ED32" s="229"/>
      <c r="EE32" s="229"/>
      <c r="EF32" s="229"/>
      <c r="EG32" s="229"/>
      <c r="EH32" s="229"/>
      <c r="EI32" s="229"/>
      <c r="EJ32" s="229"/>
      <c r="EK32" s="229"/>
      <c r="EL32" s="229"/>
      <c r="EM32" s="229"/>
      <c r="EN32" s="229"/>
      <c r="EO32" s="229"/>
      <c r="EP32" s="229"/>
      <c r="EQ32" s="229"/>
      <c r="ER32" s="229"/>
      <c r="ES32" s="229"/>
      <c r="ET32" s="229"/>
      <c r="EU32" s="229"/>
      <c r="EV32" s="229"/>
      <c r="EW32" s="229"/>
      <c r="EX32" s="229"/>
      <c r="EY32" s="229"/>
      <c r="EZ32" s="229"/>
      <c r="FA32" s="229"/>
      <c r="FB32" s="229"/>
      <c r="FC32" s="229"/>
      <c r="FD32" s="229"/>
      <c r="FE32" s="229"/>
    </row>
    <row r="33" spans="1:292" s="3" customFormat="1" ht="15" customHeight="1" x14ac:dyDescent="0.2">
      <c r="A33" s="8"/>
      <c r="B33" s="8"/>
      <c r="C33" s="8"/>
      <c r="D33" s="8"/>
      <c r="E33" s="8"/>
      <c r="F33" s="8"/>
      <c r="G33" s="8"/>
      <c r="H33" s="8"/>
      <c r="I33" s="8"/>
      <c r="J33" s="8"/>
      <c r="K33" s="8"/>
      <c r="L33" s="8"/>
      <c r="M33" s="8"/>
      <c r="N33" s="8"/>
      <c r="O33" s="8"/>
      <c r="P33" s="8"/>
      <c r="Q33" s="8"/>
      <c r="R33" s="8"/>
      <c r="S33" s="8"/>
      <c r="T33" s="8"/>
      <c r="U33" s="8"/>
      <c r="V33" s="7"/>
      <c r="W33" s="7"/>
      <c r="X33" s="7"/>
      <c r="Y33" s="7"/>
      <c r="Z33" s="7"/>
      <c r="AA33" s="7"/>
      <c r="AB33" s="12"/>
      <c r="AC33" s="245"/>
      <c r="AD33" s="246" t="str">
        <f ca="1">IF(ISBLANK(OFFSET(AC33,0,$AG$6)),"",OFFSET(AC33,0,$AG$6))</f>
        <v/>
      </c>
      <c r="AE33" s="248"/>
      <c r="AF33" s="248"/>
      <c r="AG33" s="248"/>
      <c r="AH33" s="248"/>
      <c r="AI33" s="248"/>
      <c r="AJ33" s="248"/>
      <c r="AK33" s="248"/>
      <c r="AL33" s="248"/>
      <c r="AM33" s="248"/>
      <c r="AN33" s="248"/>
      <c r="AO33" s="248"/>
      <c r="AP33" s="248"/>
      <c r="AQ33" s="248"/>
      <c r="AR33" s="248"/>
      <c r="AS33" s="248"/>
      <c r="AT33" s="248"/>
      <c r="AU33" s="248"/>
      <c r="AV33" s="248"/>
      <c r="AW33" s="248"/>
      <c r="AX33" s="248"/>
      <c r="AY33" s="248"/>
      <c r="AZ33" s="229"/>
      <c r="BA33" s="229"/>
      <c r="BB33" s="229"/>
      <c r="BC33" s="229"/>
      <c r="BD33" s="229"/>
      <c r="BE33" s="229"/>
      <c r="BF33" s="229"/>
      <c r="BG33" s="229"/>
      <c r="BH33" s="229"/>
      <c r="BI33" s="229"/>
      <c r="BJ33" s="229"/>
      <c r="BK33" s="229"/>
      <c r="BL33" s="229"/>
      <c r="BM33" s="229"/>
      <c r="BN33" s="229"/>
      <c r="BO33" s="229"/>
      <c r="BP33" s="229"/>
      <c r="BQ33" s="229"/>
      <c r="BR33" s="229"/>
      <c r="BS33" s="229"/>
      <c r="BT33" s="229"/>
      <c r="BU33" s="229"/>
      <c r="BV33" s="229"/>
      <c r="BW33" s="229"/>
      <c r="BX33" s="229"/>
      <c r="BY33" s="229"/>
      <c r="BZ33" s="229"/>
      <c r="CA33" s="229"/>
      <c r="CB33" s="229"/>
      <c r="CC33" s="229"/>
      <c r="CD33" s="229"/>
      <c r="CE33" s="229"/>
      <c r="CF33" s="229"/>
      <c r="CG33" s="229"/>
      <c r="CH33" s="229"/>
      <c r="CI33" s="229"/>
      <c r="CJ33" s="229"/>
      <c r="CK33" s="229"/>
      <c r="CL33" s="229"/>
      <c r="CM33" s="229"/>
      <c r="CN33" s="229"/>
      <c r="CO33" s="229"/>
      <c r="CP33" s="229"/>
      <c r="CQ33" s="229"/>
      <c r="CR33" s="229"/>
      <c r="CS33" s="229"/>
      <c r="CT33" s="229"/>
      <c r="CU33" s="229"/>
      <c r="CV33" s="229"/>
      <c r="CW33" s="229"/>
      <c r="CX33" s="229"/>
      <c r="CY33" s="229"/>
      <c r="CZ33" s="229"/>
      <c r="DA33" s="229"/>
      <c r="DB33" s="229"/>
      <c r="DC33" s="229"/>
      <c r="DD33" s="229"/>
      <c r="DE33" s="229"/>
      <c r="DF33" s="229"/>
      <c r="DG33" s="229"/>
      <c r="DH33" s="229"/>
      <c r="DI33" s="229"/>
      <c r="DJ33" s="229"/>
      <c r="DK33" s="229"/>
      <c r="DL33" s="229"/>
      <c r="DM33" s="229"/>
      <c r="DN33" s="229"/>
      <c r="DO33" s="400"/>
      <c r="DP33" s="229"/>
      <c r="DQ33" s="229"/>
      <c r="DR33" s="229"/>
      <c r="DS33" s="229"/>
      <c r="DT33" s="229"/>
      <c r="DU33" s="229"/>
      <c r="DV33" s="229"/>
      <c r="DW33" s="229"/>
      <c r="DX33" s="229"/>
      <c r="DY33" s="229"/>
      <c r="DZ33" s="229"/>
      <c r="EA33" s="229"/>
      <c r="EB33" s="229"/>
      <c r="EC33" s="229"/>
      <c r="ED33" s="229"/>
      <c r="EE33" s="229"/>
      <c r="EF33" s="229"/>
      <c r="EG33" s="229"/>
      <c r="EH33" s="229"/>
      <c r="EI33" s="229"/>
      <c r="EJ33" s="229"/>
      <c r="EK33" s="400"/>
      <c r="EL33" s="229"/>
      <c r="EM33" s="229"/>
      <c r="EN33" s="229"/>
      <c r="EO33" s="229"/>
      <c r="EP33" s="229"/>
      <c r="EQ33" s="229"/>
      <c r="ER33" s="229"/>
      <c r="ES33" s="229"/>
      <c r="ET33" s="229"/>
      <c r="EU33" s="229"/>
      <c r="EV33" s="229"/>
      <c r="EW33" s="229"/>
      <c r="EX33" s="229"/>
      <c r="EY33" s="229"/>
      <c r="EZ33" s="229"/>
      <c r="FA33" s="229"/>
      <c r="FB33" s="229"/>
      <c r="FC33" s="229"/>
      <c r="FD33" s="229"/>
      <c r="FE33" s="229"/>
    </row>
    <row r="34" spans="1:292" s="3" customFormat="1" ht="15" customHeight="1" x14ac:dyDescent="0.2">
      <c r="A34" s="8"/>
      <c r="B34" s="8"/>
      <c r="C34" s="8"/>
      <c r="D34" s="8"/>
      <c r="E34" s="8"/>
      <c r="F34" s="8"/>
      <c r="G34" s="8"/>
      <c r="H34" s="8"/>
      <c r="I34" s="8"/>
      <c r="J34" s="8"/>
      <c r="K34" s="8"/>
      <c r="L34" s="8"/>
      <c r="M34" s="8"/>
      <c r="N34" s="8"/>
      <c r="O34" s="8"/>
      <c r="P34" s="8"/>
      <c r="Q34" s="8"/>
      <c r="R34" s="8"/>
      <c r="S34" s="8"/>
      <c r="T34" s="8"/>
      <c r="U34" s="8"/>
      <c r="V34" s="7"/>
      <c r="W34" s="7"/>
      <c r="X34" s="7"/>
      <c r="Y34" s="7"/>
      <c r="Z34" s="7"/>
      <c r="AA34" s="7"/>
      <c r="AB34" s="12"/>
      <c r="AC34" s="245"/>
      <c r="AD34" s="249" t="str">
        <f ca="1">OFFSET(AC34,0,$AG$6)</f>
        <v>Winter 2019-20</v>
      </c>
      <c r="AE34" s="236" t="str">
        <f>AD9</f>
        <v>Winter 2019-20</v>
      </c>
      <c r="AF34" s="236" t="str">
        <f>AE34</f>
        <v>Winter 2019-20</v>
      </c>
      <c r="AG34" s="236" t="str">
        <f t="shared" ref="AG34:AX34" si="0">AF34</f>
        <v>Winter 2019-20</v>
      </c>
      <c r="AH34" s="236" t="str">
        <f t="shared" si="0"/>
        <v>Winter 2019-20</v>
      </c>
      <c r="AI34" s="236" t="str">
        <f t="shared" si="0"/>
        <v>Winter 2019-20</v>
      </c>
      <c r="AJ34" s="236" t="str">
        <f t="shared" si="0"/>
        <v>Winter 2019-20</v>
      </c>
      <c r="AK34" s="236" t="str">
        <f t="shared" si="0"/>
        <v>Winter 2019-20</v>
      </c>
      <c r="AL34" s="236" t="str">
        <f t="shared" si="0"/>
        <v>Winter 2019-20</v>
      </c>
      <c r="AM34" s="236" t="str">
        <f t="shared" si="0"/>
        <v>Winter 2019-20</v>
      </c>
      <c r="AN34" s="236" t="str">
        <f t="shared" si="0"/>
        <v>Winter 2019-20</v>
      </c>
      <c r="AO34" s="236" t="str">
        <f t="shared" si="0"/>
        <v>Winter 2019-20</v>
      </c>
      <c r="AP34" s="236" t="str">
        <f t="shared" si="0"/>
        <v>Winter 2019-20</v>
      </c>
      <c r="AQ34" s="236" t="str">
        <f t="shared" si="0"/>
        <v>Winter 2019-20</v>
      </c>
      <c r="AR34" s="236" t="str">
        <f t="shared" si="0"/>
        <v>Winter 2019-20</v>
      </c>
      <c r="AS34" s="236" t="str">
        <f t="shared" si="0"/>
        <v>Winter 2019-20</v>
      </c>
      <c r="AT34" s="236" t="str">
        <f t="shared" si="0"/>
        <v>Winter 2019-20</v>
      </c>
      <c r="AU34" s="236" t="str">
        <f t="shared" si="0"/>
        <v>Winter 2019-20</v>
      </c>
      <c r="AV34" s="236" t="str">
        <f t="shared" si="0"/>
        <v>Winter 2019-20</v>
      </c>
      <c r="AW34" s="236" t="str">
        <f t="shared" si="0"/>
        <v>Winter 2019-20</v>
      </c>
      <c r="AX34" s="236" t="str">
        <f t="shared" si="0"/>
        <v>Winter 2019-20</v>
      </c>
      <c r="AY34" s="339"/>
      <c r="AZ34" s="340"/>
      <c r="BA34" s="236" t="str">
        <f>AD10</f>
        <v>Winter 2018-19</v>
      </c>
      <c r="BB34" s="236" t="str">
        <f>BA34</f>
        <v>Winter 2018-19</v>
      </c>
      <c r="BC34" s="236" t="str">
        <f t="shared" ref="BC34:BT34" si="1">BB34</f>
        <v>Winter 2018-19</v>
      </c>
      <c r="BD34" s="236" t="str">
        <f t="shared" si="1"/>
        <v>Winter 2018-19</v>
      </c>
      <c r="BE34" s="236" t="str">
        <f t="shared" si="1"/>
        <v>Winter 2018-19</v>
      </c>
      <c r="BF34" s="236" t="str">
        <f t="shared" si="1"/>
        <v>Winter 2018-19</v>
      </c>
      <c r="BG34" s="236" t="str">
        <f t="shared" si="1"/>
        <v>Winter 2018-19</v>
      </c>
      <c r="BH34" s="236" t="str">
        <f t="shared" si="1"/>
        <v>Winter 2018-19</v>
      </c>
      <c r="BI34" s="236" t="str">
        <f t="shared" si="1"/>
        <v>Winter 2018-19</v>
      </c>
      <c r="BJ34" s="236" t="str">
        <f t="shared" si="1"/>
        <v>Winter 2018-19</v>
      </c>
      <c r="BK34" s="236" t="str">
        <f t="shared" si="1"/>
        <v>Winter 2018-19</v>
      </c>
      <c r="BL34" s="236" t="str">
        <f t="shared" si="1"/>
        <v>Winter 2018-19</v>
      </c>
      <c r="BM34" s="236" t="str">
        <f t="shared" si="1"/>
        <v>Winter 2018-19</v>
      </c>
      <c r="BN34" s="236" t="str">
        <f t="shared" si="1"/>
        <v>Winter 2018-19</v>
      </c>
      <c r="BO34" s="236" t="str">
        <f t="shared" si="1"/>
        <v>Winter 2018-19</v>
      </c>
      <c r="BP34" s="236" t="str">
        <f t="shared" si="1"/>
        <v>Winter 2018-19</v>
      </c>
      <c r="BQ34" s="236" t="str">
        <f t="shared" si="1"/>
        <v>Winter 2018-19</v>
      </c>
      <c r="BR34" s="236" t="str">
        <f t="shared" si="1"/>
        <v>Winter 2018-19</v>
      </c>
      <c r="BS34" s="236" t="str">
        <f t="shared" si="1"/>
        <v>Winter 2018-19</v>
      </c>
      <c r="BT34" s="236" t="str">
        <f t="shared" si="1"/>
        <v>Winter 2018-19</v>
      </c>
      <c r="BU34" s="339"/>
      <c r="BV34" s="340"/>
      <c r="BW34" s="236" t="str">
        <f>AD11</f>
        <v>Winter 2017-18</v>
      </c>
      <c r="BX34" s="236" t="str">
        <f>BW34</f>
        <v>Winter 2017-18</v>
      </c>
      <c r="BY34" s="236" t="str">
        <f t="shared" ref="BY34:CP34" si="2">BX34</f>
        <v>Winter 2017-18</v>
      </c>
      <c r="BZ34" s="236" t="str">
        <f t="shared" si="2"/>
        <v>Winter 2017-18</v>
      </c>
      <c r="CA34" s="236" t="str">
        <f t="shared" si="2"/>
        <v>Winter 2017-18</v>
      </c>
      <c r="CB34" s="236" t="str">
        <f t="shared" si="2"/>
        <v>Winter 2017-18</v>
      </c>
      <c r="CC34" s="236" t="str">
        <f t="shared" si="2"/>
        <v>Winter 2017-18</v>
      </c>
      <c r="CD34" s="236" t="str">
        <f t="shared" si="2"/>
        <v>Winter 2017-18</v>
      </c>
      <c r="CE34" s="236" t="str">
        <f t="shared" si="2"/>
        <v>Winter 2017-18</v>
      </c>
      <c r="CF34" s="236" t="str">
        <f t="shared" si="2"/>
        <v>Winter 2017-18</v>
      </c>
      <c r="CG34" s="236" t="str">
        <f t="shared" si="2"/>
        <v>Winter 2017-18</v>
      </c>
      <c r="CH34" s="236" t="str">
        <f t="shared" si="2"/>
        <v>Winter 2017-18</v>
      </c>
      <c r="CI34" s="236" t="str">
        <f t="shared" si="2"/>
        <v>Winter 2017-18</v>
      </c>
      <c r="CJ34" s="236" t="str">
        <f t="shared" si="2"/>
        <v>Winter 2017-18</v>
      </c>
      <c r="CK34" s="236" t="str">
        <f t="shared" si="2"/>
        <v>Winter 2017-18</v>
      </c>
      <c r="CL34" s="236" t="str">
        <f t="shared" si="2"/>
        <v>Winter 2017-18</v>
      </c>
      <c r="CM34" s="236" t="str">
        <f t="shared" si="2"/>
        <v>Winter 2017-18</v>
      </c>
      <c r="CN34" s="236" t="str">
        <f t="shared" si="2"/>
        <v>Winter 2017-18</v>
      </c>
      <c r="CO34" s="236" t="str">
        <f t="shared" si="2"/>
        <v>Winter 2017-18</v>
      </c>
      <c r="CP34" s="236" t="str">
        <f t="shared" si="2"/>
        <v>Winter 2017-18</v>
      </c>
      <c r="CQ34" s="339"/>
      <c r="CR34" s="340"/>
      <c r="CS34" s="236" t="str">
        <f>AD12</f>
        <v>Winter 2016-17</v>
      </c>
      <c r="CT34" s="236" t="str">
        <f>CS34</f>
        <v>Winter 2016-17</v>
      </c>
      <c r="CU34" s="236" t="str">
        <f t="shared" ref="CU34:DL34" si="3">CT34</f>
        <v>Winter 2016-17</v>
      </c>
      <c r="CV34" s="236" t="str">
        <f t="shared" si="3"/>
        <v>Winter 2016-17</v>
      </c>
      <c r="CW34" s="236" t="str">
        <f t="shared" si="3"/>
        <v>Winter 2016-17</v>
      </c>
      <c r="CX34" s="236" t="str">
        <f t="shared" si="3"/>
        <v>Winter 2016-17</v>
      </c>
      <c r="CY34" s="236" t="str">
        <f t="shared" si="3"/>
        <v>Winter 2016-17</v>
      </c>
      <c r="CZ34" s="236" t="str">
        <f t="shared" si="3"/>
        <v>Winter 2016-17</v>
      </c>
      <c r="DA34" s="236" t="str">
        <f t="shared" si="3"/>
        <v>Winter 2016-17</v>
      </c>
      <c r="DB34" s="236" t="str">
        <f t="shared" si="3"/>
        <v>Winter 2016-17</v>
      </c>
      <c r="DC34" s="236" t="str">
        <f t="shared" si="3"/>
        <v>Winter 2016-17</v>
      </c>
      <c r="DD34" s="236" t="str">
        <f t="shared" si="3"/>
        <v>Winter 2016-17</v>
      </c>
      <c r="DE34" s="236" t="str">
        <f t="shared" si="3"/>
        <v>Winter 2016-17</v>
      </c>
      <c r="DF34" s="236" t="str">
        <f t="shared" si="3"/>
        <v>Winter 2016-17</v>
      </c>
      <c r="DG34" s="236" t="str">
        <f t="shared" si="3"/>
        <v>Winter 2016-17</v>
      </c>
      <c r="DH34" s="236" t="str">
        <f t="shared" si="3"/>
        <v>Winter 2016-17</v>
      </c>
      <c r="DI34" s="236" t="str">
        <f t="shared" si="3"/>
        <v>Winter 2016-17</v>
      </c>
      <c r="DJ34" s="236" t="str">
        <f t="shared" si="3"/>
        <v>Winter 2016-17</v>
      </c>
      <c r="DK34" s="236" t="str">
        <f t="shared" si="3"/>
        <v>Winter 2016-17</v>
      </c>
      <c r="DL34" s="236" t="str">
        <f t="shared" si="3"/>
        <v>Winter 2016-17</v>
      </c>
      <c r="DM34" s="339"/>
      <c r="DN34" s="340"/>
      <c r="DO34" s="236" t="str">
        <f>AD13</f>
        <v>Winter 2015-16</v>
      </c>
      <c r="DP34" s="236" t="str">
        <f t="shared" ref="DP34:EH34" si="4">DO34</f>
        <v>Winter 2015-16</v>
      </c>
      <c r="DQ34" s="236" t="str">
        <f t="shared" si="4"/>
        <v>Winter 2015-16</v>
      </c>
      <c r="DR34" s="236" t="str">
        <f t="shared" si="4"/>
        <v>Winter 2015-16</v>
      </c>
      <c r="DS34" s="236" t="str">
        <f t="shared" si="4"/>
        <v>Winter 2015-16</v>
      </c>
      <c r="DT34" s="236" t="str">
        <f t="shared" si="4"/>
        <v>Winter 2015-16</v>
      </c>
      <c r="DU34" s="236" t="str">
        <f t="shared" si="4"/>
        <v>Winter 2015-16</v>
      </c>
      <c r="DV34" s="236" t="str">
        <f t="shared" si="4"/>
        <v>Winter 2015-16</v>
      </c>
      <c r="DW34" s="236" t="str">
        <f t="shared" si="4"/>
        <v>Winter 2015-16</v>
      </c>
      <c r="DX34" s="236" t="str">
        <f t="shared" si="4"/>
        <v>Winter 2015-16</v>
      </c>
      <c r="DY34" s="236" t="str">
        <f t="shared" si="4"/>
        <v>Winter 2015-16</v>
      </c>
      <c r="DZ34" s="236" t="str">
        <f t="shared" si="4"/>
        <v>Winter 2015-16</v>
      </c>
      <c r="EA34" s="236" t="str">
        <f t="shared" si="4"/>
        <v>Winter 2015-16</v>
      </c>
      <c r="EB34" s="236" t="str">
        <f t="shared" si="4"/>
        <v>Winter 2015-16</v>
      </c>
      <c r="EC34" s="236" t="str">
        <f t="shared" si="4"/>
        <v>Winter 2015-16</v>
      </c>
      <c r="ED34" s="236" t="str">
        <f t="shared" si="4"/>
        <v>Winter 2015-16</v>
      </c>
      <c r="EE34" s="236" t="str">
        <f t="shared" si="4"/>
        <v>Winter 2015-16</v>
      </c>
      <c r="EF34" s="236" t="str">
        <f t="shared" si="4"/>
        <v>Winter 2015-16</v>
      </c>
      <c r="EG34" s="236" t="str">
        <f t="shared" si="4"/>
        <v>Winter 2015-16</v>
      </c>
      <c r="EH34" s="236" t="str">
        <f t="shared" si="4"/>
        <v>Winter 2015-16</v>
      </c>
      <c r="EI34" s="236"/>
      <c r="EJ34" s="339"/>
      <c r="EK34" s="236" t="str">
        <f>AD14</f>
        <v>Winter 2014-15</v>
      </c>
      <c r="EL34" s="236" t="str">
        <f t="shared" ref="EL34:FD34" si="5">EK34</f>
        <v>Winter 2014-15</v>
      </c>
      <c r="EM34" s="236" t="str">
        <f t="shared" si="5"/>
        <v>Winter 2014-15</v>
      </c>
      <c r="EN34" s="236" t="str">
        <f t="shared" si="5"/>
        <v>Winter 2014-15</v>
      </c>
      <c r="EO34" s="236" t="str">
        <f t="shared" si="5"/>
        <v>Winter 2014-15</v>
      </c>
      <c r="EP34" s="236" t="str">
        <f t="shared" si="5"/>
        <v>Winter 2014-15</v>
      </c>
      <c r="EQ34" s="236" t="str">
        <f t="shared" si="5"/>
        <v>Winter 2014-15</v>
      </c>
      <c r="ER34" s="236" t="str">
        <f t="shared" si="5"/>
        <v>Winter 2014-15</v>
      </c>
      <c r="ES34" s="236" t="str">
        <f t="shared" si="5"/>
        <v>Winter 2014-15</v>
      </c>
      <c r="ET34" s="236" t="str">
        <f t="shared" si="5"/>
        <v>Winter 2014-15</v>
      </c>
      <c r="EU34" s="236" t="str">
        <f t="shared" si="5"/>
        <v>Winter 2014-15</v>
      </c>
      <c r="EV34" s="236" t="str">
        <f t="shared" si="5"/>
        <v>Winter 2014-15</v>
      </c>
      <c r="EW34" s="236" t="str">
        <f t="shared" si="5"/>
        <v>Winter 2014-15</v>
      </c>
      <c r="EX34" s="236" t="str">
        <f t="shared" si="5"/>
        <v>Winter 2014-15</v>
      </c>
      <c r="EY34" s="236" t="str">
        <f t="shared" si="5"/>
        <v>Winter 2014-15</v>
      </c>
      <c r="EZ34" s="236" t="str">
        <f t="shared" si="5"/>
        <v>Winter 2014-15</v>
      </c>
      <c r="FA34" s="236" t="str">
        <f t="shared" si="5"/>
        <v>Winter 2014-15</v>
      </c>
      <c r="FB34" s="236" t="str">
        <f t="shared" si="5"/>
        <v>Winter 2014-15</v>
      </c>
      <c r="FC34" s="236" t="str">
        <f t="shared" si="5"/>
        <v>Winter 2014-15</v>
      </c>
      <c r="FD34" s="236" t="str">
        <f t="shared" si="5"/>
        <v>Winter 2014-15</v>
      </c>
      <c r="FE34" s="339"/>
      <c r="FF34" s="340"/>
      <c r="FG34" s="236" t="str">
        <f>AD15</f>
        <v>5-Year Average (2015-16 to 2019-20)</v>
      </c>
      <c r="FH34" s="236" t="str">
        <f t="shared" ref="FH34:FZ34" si="6">FG34</f>
        <v>5-Year Average (2015-16 to 2019-20)</v>
      </c>
      <c r="FI34" s="236" t="str">
        <f t="shared" si="6"/>
        <v>5-Year Average (2015-16 to 2019-20)</v>
      </c>
      <c r="FJ34" s="236" t="str">
        <f t="shared" si="6"/>
        <v>5-Year Average (2015-16 to 2019-20)</v>
      </c>
      <c r="FK34" s="236" t="str">
        <f t="shared" si="6"/>
        <v>5-Year Average (2015-16 to 2019-20)</v>
      </c>
      <c r="FL34" s="236" t="str">
        <f t="shared" si="6"/>
        <v>5-Year Average (2015-16 to 2019-20)</v>
      </c>
      <c r="FM34" s="236" t="str">
        <f t="shared" si="6"/>
        <v>5-Year Average (2015-16 to 2019-20)</v>
      </c>
      <c r="FN34" s="236" t="str">
        <f t="shared" si="6"/>
        <v>5-Year Average (2015-16 to 2019-20)</v>
      </c>
      <c r="FO34" s="236" t="str">
        <f t="shared" si="6"/>
        <v>5-Year Average (2015-16 to 2019-20)</v>
      </c>
      <c r="FP34" s="236" t="str">
        <f t="shared" si="6"/>
        <v>5-Year Average (2015-16 to 2019-20)</v>
      </c>
      <c r="FQ34" s="236" t="str">
        <f t="shared" si="6"/>
        <v>5-Year Average (2015-16 to 2019-20)</v>
      </c>
      <c r="FR34" s="236" t="str">
        <f t="shared" si="6"/>
        <v>5-Year Average (2015-16 to 2019-20)</v>
      </c>
      <c r="FS34" s="236" t="str">
        <f t="shared" si="6"/>
        <v>5-Year Average (2015-16 to 2019-20)</v>
      </c>
      <c r="FT34" s="236" t="str">
        <f t="shared" si="6"/>
        <v>5-Year Average (2015-16 to 2019-20)</v>
      </c>
      <c r="FU34" s="236" t="str">
        <f t="shared" si="6"/>
        <v>5-Year Average (2015-16 to 2019-20)</v>
      </c>
      <c r="FV34" s="236" t="str">
        <f t="shared" si="6"/>
        <v>5-Year Average (2015-16 to 2019-20)</v>
      </c>
      <c r="FW34" s="236" t="str">
        <f t="shared" si="6"/>
        <v>5-Year Average (2015-16 to 2019-20)</v>
      </c>
      <c r="FX34" s="236" t="str">
        <f t="shared" si="6"/>
        <v>5-Year Average (2015-16 to 2019-20)</v>
      </c>
      <c r="FY34" s="236" t="str">
        <f t="shared" si="6"/>
        <v>5-Year Average (2015-16 to 2019-20)</v>
      </c>
      <c r="FZ34" s="236" t="str">
        <f t="shared" si="6"/>
        <v>5-Year Average (2015-16 to 2019-20)</v>
      </c>
      <c r="GA34" s="236"/>
      <c r="GB34" s="339"/>
      <c r="GC34" s="236" t="str">
        <f>AD16</f>
        <v>Change 2018-19 to 2020-21</v>
      </c>
      <c r="GD34" s="236" t="str">
        <f t="shared" ref="GD34:GV34" si="7">GC34</f>
        <v>Change 2018-19 to 2020-21</v>
      </c>
      <c r="GE34" s="236" t="str">
        <f t="shared" si="7"/>
        <v>Change 2018-19 to 2020-21</v>
      </c>
      <c r="GF34" s="236" t="str">
        <f t="shared" si="7"/>
        <v>Change 2018-19 to 2020-21</v>
      </c>
      <c r="GG34" s="236" t="str">
        <f t="shared" si="7"/>
        <v>Change 2018-19 to 2020-21</v>
      </c>
      <c r="GH34" s="236" t="str">
        <f t="shared" si="7"/>
        <v>Change 2018-19 to 2020-21</v>
      </c>
      <c r="GI34" s="236" t="str">
        <f t="shared" si="7"/>
        <v>Change 2018-19 to 2020-21</v>
      </c>
      <c r="GJ34" s="236" t="str">
        <f t="shared" si="7"/>
        <v>Change 2018-19 to 2020-21</v>
      </c>
      <c r="GK34" s="236" t="str">
        <f t="shared" si="7"/>
        <v>Change 2018-19 to 2020-21</v>
      </c>
      <c r="GL34" s="236" t="str">
        <f t="shared" si="7"/>
        <v>Change 2018-19 to 2020-21</v>
      </c>
      <c r="GM34" s="236" t="str">
        <f t="shared" si="7"/>
        <v>Change 2018-19 to 2020-21</v>
      </c>
      <c r="GN34" s="236" t="str">
        <f t="shared" si="7"/>
        <v>Change 2018-19 to 2020-21</v>
      </c>
      <c r="GO34" s="236" t="str">
        <f t="shared" si="7"/>
        <v>Change 2018-19 to 2020-21</v>
      </c>
      <c r="GP34" s="236" t="str">
        <f t="shared" si="7"/>
        <v>Change 2018-19 to 2020-21</v>
      </c>
      <c r="GQ34" s="236" t="str">
        <f t="shared" si="7"/>
        <v>Change 2018-19 to 2020-21</v>
      </c>
      <c r="GR34" s="236" t="str">
        <f t="shared" si="7"/>
        <v>Change 2018-19 to 2020-21</v>
      </c>
      <c r="GS34" s="236" t="str">
        <f t="shared" si="7"/>
        <v>Change 2018-19 to 2020-21</v>
      </c>
      <c r="GT34" s="236" t="str">
        <f t="shared" si="7"/>
        <v>Change 2018-19 to 2020-21</v>
      </c>
      <c r="GU34" s="236" t="str">
        <f t="shared" si="7"/>
        <v>Change 2018-19 to 2020-21</v>
      </c>
      <c r="GV34" s="236" t="str">
        <f t="shared" si="7"/>
        <v>Change 2018-19 to 2020-21</v>
      </c>
      <c r="GW34" s="236"/>
      <c r="GX34" s="339"/>
      <c r="GY34" s="236" t="str">
        <f>AD17</f>
        <v>Change 2017-18 to 2018-19</v>
      </c>
      <c r="GZ34" s="236" t="str">
        <f t="shared" ref="GZ34" si="8">GY34</f>
        <v>Change 2017-18 to 2018-19</v>
      </c>
      <c r="HA34" s="236" t="str">
        <f t="shared" ref="HA34" si="9">GZ34</f>
        <v>Change 2017-18 to 2018-19</v>
      </c>
      <c r="HB34" s="236" t="str">
        <f t="shared" ref="HB34" si="10">HA34</f>
        <v>Change 2017-18 to 2018-19</v>
      </c>
      <c r="HC34" s="236" t="str">
        <f t="shared" ref="HC34" si="11">HB34</f>
        <v>Change 2017-18 to 2018-19</v>
      </c>
      <c r="HD34" s="236" t="str">
        <f t="shared" ref="HD34" si="12">HC34</f>
        <v>Change 2017-18 to 2018-19</v>
      </c>
      <c r="HE34" s="236" t="str">
        <f t="shared" ref="HE34" si="13">HD34</f>
        <v>Change 2017-18 to 2018-19</v>
      </c>
      <c r="HF34" s="236" t="str">
        <f t="shared" ref="HF34" si="14">HE34</f>
        <v>Change 2017-18 to 2018-19</v>
      </c>
      <c r="HG34" s="236" t="str">
        <f t="shared" ref="HG34" si="15">HF34</f>
        <v>Change 2017-18 to 2018-19</v>
      </c>
      <c r="HH34" s="236" t="str">
        <f t="shared" ref="HH34" si="16">HG34</f>
        <v>Change 2017-18 to 2018-19</v>
      </c>
      <c r="HI34" s="236" t="str">
        <f t="shared" ref="HI34" si="17">HH34</f>
        <v>Change 2017-18 to 2018-19</v>
      </c>
      <c r="HJ34" s="236" t="str">
        <f t="shared" ref="HJ34" si="18">HI34</f>
        <v>Change 2017-18 to 2018-19</v>
      </c>
      <c r="HK34" s="236" t="str">
        <f t="shared" ref="HK34" si="19">HJ34</f>
        <v>Change 2017-18 to 2018-19</v>
      </c>
      <c r="HL34" s="236" t="str">
        <f t="shared" ref="HL34" si="20">HK34</f>
        <v>Change 2017-18 to 2018-19</v>
      </c>
      <c r="HM34" s="236" t="str">
        <f t="shared" ref="HM34" si="21">HL34</f>
        <v>Change 2017-18 to 2018-19</v>
      </c>
      <c r="HN34" s="236" t="str">
        <f t="shared" ref="HN34" si="22">HM34</f>
        <v>Change 2017-18 to 2018-19</v>
      </c>
      <c r="HO34" s="236" t="str">
        <f t="shared" ref="HO34" si="23">HN34</f>
        <v>Change 2017-18 to 2018-19</v>
      </c>
      <c r="HP34" s="236" t="str">
        <f t="shared" ref="HP34" si="24">HO34</f>
        <v>Change 2017-18 to 2018-19</v>
      </c>
      <c r="HQ34" s="236" t="str">
        <f t="shared" ref="HQ34" si="25">HP34</f>
        <v>Change 2017-18 to 2018-19</v>
      </c>
      <c r="HR34" s="236" t="str">
        <f t="shared" ref="HR34" si="26">HQ34</f>
        <v>Change 2017-18 to 2018-19</v>
      </c>
      <c r="HS34" s="236"/>
      <c r="HT34" s="339"/>
      <c r="HU34" s="236" t="str">
        <f>AD18</f>
        <v>Change 2016-17 to 2017-18</v>
      </c>
      <c r="HV34" s="236" t="str">
        <f t="shared" ref="HV34" si="27">HU34</f>
        <v>Change 2016-17 to 2017-18</v>
      </c>
      <c r="HW34" s="236" t="str">
        <f t="shared" ref="HW34" si="28">HV34</f>
        <v>Change 2016-17 to 2017-18</v>
      </c>
      <c r="HX34" s="236" t="str">
        <f t="shared" ref="HX34" si="29">HW34</f>
        <v>Change 2016-17 to 2017-18</v>
      </c>
      <c r="HY34" s="236" t="str">
        <f t="shared" ref="HY34" si="30">HX34</f>
        <v>Change 2016-17 to 2017-18</v>
      </c>
      <c r="HZ34" s="236" t="str">
        <f t="shared" ref="HZ34" si="31">HY34</f>
        <v>Change 2016-17 to 2017-18</v>
      </c>
      <c r="IA34" s="236" t="str">
        <f t="shared" ref="IA34" si="32">HZ34</f>
        <v>Change 2016-17 to 2017-18</v>
      </c>
      <c r="IB34" s="236" t="str">
        <f t="shared" ref="IB34" si="33">IA34</f>
        <v>Change 2016-17 to 2017-18</v>
      </c>
      <c r="IC34" s="236" t="str">
        <f t="shared" ref="IC34" si="34">IB34</f>
        <v>Change 2016-17 to 2017-18</v>
      </c>
      <c r="ID34" s="236" t="str">
        <f t="shared" ref="ID34" si="35">IC34</f>
        <v>Change 2016-17 to 2017-18</v>
      </c>
      <c r="IE34" s="236" t="str">
        <f t="shared" ref="IE34" si="36">ID34</f>
        <v>Change 2016-17 to 2017-18</v>
      </c>
      <c r="IF34" s="236" t="str">
        <f t="shared" ref="IF34" si="37">IE34</f>
        <v>Change 2016-17 to 2017-18</v>
      </c>
      <c r="IG34" s="236" t="str">
        <f t="shared" ref="IG34" si="38">IF34</f>
        <v>Change 2016-17 to 2017-18</v>
      </c>
      <c r="IH34" s="236" t="str">
        <f t="shared" ref="IH34" si="39">IG34</f>
        <v>Change 2016-17 to 2017-18</v>
      </c>
      <c r="II34" s="236" t="str">
        <f t="shared" ref="II34" si="40">IH34</f>
        <v>Change 2016-17 to 2017-18</v>
      </c>
      <c r="IJ34" s="236" t="str">
        <f t="shared" ref="IJ34" si="41">II34</f>
        <v>Change 2016-17 to 2017-18</v>
      </c>
      <c r="IK34" s="236" t="str">
        <f t="shared" ref="IK34" si="42">IJ34</f>
        <v>Change 2016-17 to 2017-18</v>
      </c>
      <c r="IL34" s="236" t="str">
        <f t="shared" ref="IL34" si="43">IK34</f>
        <v>Change 2016-17 to 2017-18</v>
      </c>
      <c r="IM34" s="236" t="str">
        <f t="shared" ref="IM34" si="44">IL34</f>
        <v>Change 2016-17 to 2017-18</v>
      </c>
      <c r="IN34" s="236" t="str">
        <f t="shared" ref="IN34" si="45">IM34</f>
        <v>Change 2016-17 to 2017-18</v>
      </c>
      <c r="IO34" s="236"/>
      <c r="IP34" s="339"/>
      <c r="IQ34" s="236" t="str">
        <f>AD19</f>
        <v>Change 2015-16 to 2016-17</v>
      </c>
      <c r="IR34" s="236" t="str">
        <f t="shared" ref="IR34" si="46">IQ34</f>
        <v>Change 2015-16 to 2016-17</v>
      </c>
      <c r="IS34" s="236" t="str">
        <f t="shared" ref="IS34" si="47">IR34</f>
        <v>Change 2015-16 to 2016-17</v>
      </c>
      <c r="IT34" s="236" t="str">
        <f t="shared" ref="IT34" si="48">IS34</f>
        <v>Change 2015-16 to 2016-17</v>
      </c>
      <c r="IU34" s="236" t="str">
        <f t="shared" ref="IU34" si="49">IT34</f>
        <v>Change 2015-16 to 2016-17</v>
      </c>
      <c r="IV34" s="236" t="str">
        <f t="shared" ref="IV34" si="50">IU34</f>
        <v>Change 2015-16 to 2016-17</v>
      </c>
      <c r="IW34" s="236" t="str">
        <f t="shared" ref="IW34" si="51">IV34</f>
        <v>Change 2015-16 to 2016-17</v>
      </c>
      <c r="IX34" s="236" t="str">
        <f t="shared" ref="IX34" si="52">IW34</f>
        <v>Change 2015-16 to 2016-17</v>
      </c>
      <c r="IY34" s="236" t="str">
        <f t="shared" ref="IY34" si="53">IX34</f>
        <v>Change 2015-16 to 2016-17</v>
      </c>
      <c r="IZ34" s="236" t="str">
        <f t="shared" ref="IZ34" si="54">IY34</f>
        <v>Change 2015-16 to 2016-17</v>
      </c>
      <c r="JA34" s="236" t="str">
        <f t="shared" ref="JA34" si="55">IZ34</f>
        <v>Change 2015-16 to 2016-17</v>
      </c>
      <c r="JB34" s="236" t="str">
        <f t="shared" ref="JB34" si="56">JA34</f>
        <v>Change 2015-16 to 2016-17</v>
      </c>
      <c r="JC34" s="236" t="str">
        <f t="shared" ref="JC34" si="57">JB34</f>
        <v>Change 2015-16 to 2016-17</v>
      </c>
      <c r="JD34" s="236" t="str">
        <f t="shared" ref="JD34" si="58">JC34</f>
        <v>Change 2015-16 to 2016-17</v>
      </c>
      <c r="JE34" s="236" t="str">
        <f t="shared" ref="JE34" si="59">JD34</f>
        <v>Change 2015-16 to 2016-17</v>
      </c>
      <c r="JF34" s="236" t="str">
        <f t="shared" ref="JF34" si="60">JE34</f>
        <v>Change 2015-16 to 2016-17</v>
      </c>
      <c r="JG34" s="236" t="str">
        <f t="shared" ref="JG34" si="61">JF34</f>
        <v>Change 2015-16 to 2016-17</v>
      </c>
      <c r="JH34" s="236" t="str">
        <f t="shared" ref="JH34" si="62">JG34</f>
        <v>Change 2015-16 to 2016-17</v>
      </c>
      <c r="JI34" s="236" t="str">
        <f t="shared" ref="JI34" si="63">JH34</f>
        <v>Change 2015-16 to 2016-17</v>
      </c>
      <c r="JJ34" s="236" t="str">
        <f t="shared" ref="JJ34" si="64">JI34</f>
        <v>Change 2015-16 to 2016-17</v>
      </c>
      <c r="JK34" s="236"/>
      <c r="JL34" s="339"/>
      <c r="JM34" s="236" t="str">
        <f>AD20</f>
        <v>Change 2014-15 to 2015-16</v>
      </c>
      <c r="JN34" s="236" t="str">
        <f t="shared" ref="JN34" si="65">JM34</f>
        <v>Change 2014-15 to 2015-16</v>
      </c>
      <c r="JO34" s="236" t="str">
        <f t="shared" ref="JO34" si="66">JN34</f>
        <v>Change 2014-15 to 2015-16</v>
      </c>
      <c r="JP34" s="236" t="str">
        <f t="shared" ref="JP34" si="67">JO34</f>
        <v>Change 2014-15 to 2015-16</v>
      </c>
      <c r="JQ34" s="236" t="str">
        <f t="shared" ref="JQ34" si="68">JP34</f>
        <v>Change 2014-15 to 2015-16</v>
      </c>
      <c r="JR34" s="236" t="str">
        <f t="shared" ref="JR34" si="69">JQ34</f>
        <v>Change 2014-15 to 2015-16</v>
      </c>
      <c r="JS34" s="236" t="str">
        <f t="shared" ref="JS34" si="70">JR34</f>
        <v>Change 2014-15 to 2015-16</v>
      </c>
      <c r="JT34" s="236" t="str">
        <f t="shared" ref="JT34" si="71">JS34</f>
        <v>Change 2014-15 to 2015-16</v>
      </c>
      <c r="JU34" s="236" t="str">
        <f t="shared" ref="JU34" si="72">JT34</f>
        <v>Change 2014-15 to 2015-16</v>
      </c>
      <c r="JV34" s="236" t="str">
        <f t="shared" ref="JV34" si="73">JU34</f>
        <v>Change 2014-15 to 2015-16</v>
      </c>
      <c r="JW34" s="236" t="str">
        <f t="shared" ref="JW34" si="74">JV34</f>
        <v>Change 2014-15 to 2015-16</v>
      </c>
      <c r="JX34" s="236" t="str">
        <f t="shared" ref="JX34" si="75">JW34</f>
        <v>Change 2014-15 to 2015-16</v>
      </c>
      <c r="JY34" s="236" t="str">
        <f t="shared" ref="JY34" si="76">JX34</f>
        <v>Change 2014-15 to 2015-16</v>
      </c>
      <c r="JZ34" s="236" t="str">
        <f t="shared" ref="JZ34" si="77">JY34</f>
        <v>Change 2014-15 to 2015-16</v>
      </c>
      <c r="KA34" s="236" t="str">
        <f t="shared" ref="KA34" si="78">JZ34</f>
        <v>Change 2014-15 to 2015-16</v>
      </c>
      <c r="KB34" s="236" t="str">
        <f t="shared" ref="KB34" si="79">KA34</f>
        <v>Change 2014-15 to 2015-16</v>
      </c>
      <c r="KC34" s="236" t="str">
        <f t="shared" ref="KC34" si="80">KB34</f>
        <v>Change 2014-15 to 2015-16</v>
      </c>
      <c r="KD34" s="236" t="str">
        <f t="shared" ref="KD34" si="81">KC34</f>
        <v>Change 2014-15 to 2015-16</v>
      </c>
      <c r="KE34" s="236" t="str">
        <f t="shared" ref="KE34" si="82">KD34</f>
        <v>Change 2014-15 to 2015-16</v>
      </c>
      <c r="KF34" s="236" t="str">
        <f t="shared" ref="KF34" si="83">KE34</f>
        <v>Change 2014-15 to 2015-16</v>
      </c>
    </row>
    <row r="35" spans="1:292" s="3" customFormat="1" ht="38.25" x14ac:dyDescent="0.2">
      <c r="A35" s="8"/>
      <c r="B35" s="8"/>
      <c r="C35" s="8"/>
      <c r="D35" s="8"/>
      <c r="E35" s="8"/>
      <c r="F35" s="8"/>
      <c r="G35" s="8"/>
      <c r="H35" s="8"/>
      <c r="I35" s="8"/>
      <c r="J35" s="8"/>
      <c r="K35" s="8"/>
      <c r="L35" s="8"/>
      <c r="M35" s="8"/>
      <c r="N35" s="8"/>
      <c r="O35" s="8"/>
      <c r="P35" s="8"/>
      <c r="Q35" s="8"/>
      <c r="R35" s="8"/>
      <c r="S35" s="8"/>
      <c r="T35" s="8"/>
      <c r="U35" s="8"/>
      <c r="V35" s="7"/>
      <c r="W35" s="7"/>
      <c r="X35" s="7"/>
      <c r="Y35" s="7"/>
      <c r="Z35" s="7"/>
      <c r="AA35" s="7"/>
      <c r="AB35" s="12"/>
      <c r="AC35" s="245"/>
      <c r="AD35" s="246" t="str">
        <f ca="1">IF(ISBLANK(OFFSET(AC35,0,$AG$6)),"",OFFSET(AC35,0,$AG$6))</f>
        <v>DRY MATERIALS: Salt applied (tons)</v>
      </c>
      <c r="AE35" s="250" t="s">
        <v>123</v>
      </c>
      <c r="AF35" s="251" t="s">
        <v>432</v>
      </c>
      <c r="AG35" s="251" t="s">
        <v>433</v>
      </c>
      <c r="AH35" s="252" t="s">
        <v>434</v>
      </c>
      <c r="AI35" s="252" t="s">
        <v>435</v>
      </c>
      <c r="AJ35" s="252" t="s">
        <v>629</v>
      </c>
      <c r="AK35" s="252" t="s">
        <v>437</v>
      </c>
      <c r="AL35" s="252" t="s">
        <v>436</v>
      </c>
      <c r="AM35" s="252" t="s">
        <v>438</v>
      </c>
      <c r="AN35" s="252" t="s">
        <v>439</v>
      </c>
      <c r="AO35" s="252" t="s">
        <v>427</v>
      </c>
      <c r="AP35" s="252" t="s">
        <v>428</v>
      </c>
      <c r="AQ35" s="252" t="s">
        <v>429</v>
      </c>
      <c r="AR35" s="252" t="s">
        <v>431</v>
      </c>
      <c r="AS35" s="252" t="s">
        <v>430</v>
      </c>
      <c r="AT35" s="252" t="s">
        <v>753</v>
      </c>
      <c r="AU35" s="252" t="s">
        <v>754</v>
      </c>
      <c r="AV35" s="252" t="s">
        <v>755</v>
      </c>
      <c r="AW35" s="252" t="s">
        <v>756</v>
      </c>
      <c r="AX35" s="252" t="s">
        <v>124</v>
      </c>
      <c r="AY35" s="252"/>
      <c r="AZ35" s="229"/>
      <c r="BA35" s="250" t="s">
        <v>123</v>
      </c>
      <c r="BB35" s="251" t="s">
        <v>432</v>
      </c>
      <c r="BC35" s="251" t="s">
        <v>433</v>
      </c>
      <c r="BD35" s="252" t="s">
        <v>434</v>
      </c>
      <c r="BE35" s="252" t="s">
        <v>435</v>
      </c>
      <c r="BF35" s="252" t="s">
        <v>629</v>
      </c>
      <c r="BG35" s="252" t="s">
        <v>437</v>
      </c>
      <c r="BH35" s="252" t="s">
        <v>436</v>
      </c>
      <c r="BI35" s="252" t="s">
        <v>438</v>
      </c>
      <c r="BJ35" s="252" t="s">
        <v>439</v>
      </c>
      <c r="BK35" s="252" t="s">
        <v>427</v>
      </c>
      <c r="BL35" s="252" t="s">
        <v>428</v>
      </c>
      <c r="BM35" s="252" t="s">
        <v>429</v>
      </c>
      <c r="BN35" s="252" t="s">
        <v>431</v>
      </c>
      <c r="BO35" s="252" t="s">
        <v>430</v>
      </c>
      <c r="BP35" s="252" t="s">
        <v>753</v>
      </c>
      <c r="BQ35" s="252" t="s">
        <v>754</v>
      </c>
      <c r="BR35" s="252" t="s">
        <v>755</v>
      </c>
      <c r="BS35" s="252" t="s">
        <v>756</v>
      </c>
      <c r="BT35" s="252" t="s">
        <v>124</v>
      </c>
      <c r="BU35" s="252"/>
      <c r="BV35" s="229"/>
      <c r="BW35" s="250" t="s">
        <v>123</v>
      </c>
      <c r="BX35" s="251" t="s">
        <v>432</v>
      </c>
      <c r="BY35" s="251" t="s">
        <v>433</v>
      </c>
      <c r="BZ35" s="252" t="s">
        <v>434</v>
      </c>
      <c r="CA35" s="252" t="s">
        <v>435</v>
      </c>
      <c r="CB35" s="252" t="s">
        <v>629</v>
      </c>
      <c r="CC35" s="252" t="s">
        <v>437</v>
      </c>
      <c r="CD35" s="252" t="s">
        <v>436</v>
      </c>
      <c r="CE35" s="252" t="s">
        <v>438</v>
      </c>
      <c r="CF35" s="252" t="s">
        <v>439</v>
      </c>
      <c r="CG35" s="252" t="s">
        <v>427</v>
      </c>
      <c r="CH35" s="252" t="s">
        <v>428</v>
      </c>
      <c r="CI35" s="252" t="s">
        <v>429</v>
      </c>
      <c r="CJ35" s="252" t="s">
        <v>431</v>
      </c>
      <c r="CK35" s="252" t="s">
        <v>430</v>
      </c>
      <c r="CL35" s="252" t="s">
        <v>753</v>
      </c>
      <c r="CM35" s="252" t="s">
        <v>754</v>
      </c>
      <c r="CN35" s="252" t="s">
        <v>755</v>
      </c>
      <c r="CO35" s="252" t="s">
        <v>756</v>
      </c>
      <c r="CP35" s="252" t="s">
        <v>124</v>
      </c>
      <c r="CQ35" s="252"/>
      <c r="CR35" s="229"/>
      <c r="CS35" s="250" t="s">
        <v>123</v>
      </c>
      <c r="CT35" s="251" t="s">
        <v>432</v>
      </c>
      <c r="CU35" s="251" t="s">
        <v>433</v>
      </c>
      <c r="CV35" s="252" t="s">
        <v>434</v>
      </c>
      <c r="CW35" s="252" t="s">
        <v>435</v>
      </c>
      <c r="CX35" s="252" t="s">
        <v>629</v>
      </c>
      <c r="CY35" s="252" t="s">
        <v>437</v>
      </c>
      <c r="CZ35" s="252" t="s">
        <v>436</v>
      </c>
      <c r="DA35" s="252" t="s">
        <v>438</v>
      </c>
      <c r="DB35" s="252" t="s">
        <v>439</v>
      </c>
      <c r="DC35" s="252" t="s">
        <v>427</v>
      </c>
      <c r="DD35" s="252" t="s">
        <v>428</v>
      </c>
      <c r="DE35" s="252" t="s">
        <v>429</v>
      </c>
      <c r="DF35" s="252" t="s">
        <v>431</v>
      </c>
      <c r="DG35" s="252" t="s">
        <v>430</v>
      </c>
      <c r="DH35" s="252" t="s">
        <v>753</v>
      </c>
      <c r="DI35" s="252" t="s">
        <v>754</v>
      </c>
      <c r="DJ35" s="252" t="s">
        <v>755</v>
      </c>
      <c r="DK35" s="252" t="s">
        <v>756</v>
      </c>
      <c r="DL35" s="252" t="s">
        <v>124</v>
      </c>
      <c r="DM35" s="252"/>
      <c r="DN35" s="229"/>
      <c r="DO35" s="250" t="s">
        <v>123</v>
      </c>
      <c r="DP35" s="251" t="s">
        <v>432</v>
      </c>
      <c r="DQ35" s="251" t="s">
        <v>433</v>
      </c>
      <c r="DR35" s="252" t="s">
        <v>434</v>
      </c>
      <c r="DS35" s="252" t="s">
        <v>435</v>
      </c>
      <c r="DT35" s="252" t="s">
        <v>629</v>
      </c>
      <c r="DU35" s="252" t="s">
        <v>437</v>
      </c>
      <c r="DV35" s="252" t="s">
        <v>436</v>
      </c>
      <c r="DW35" s="252" t="s">
        <v>438</v>
      </c>
      <c r="DX35" s="252" t="s">
        <v>439</v>
      </c>
      <c r="DY35" s="252" t="s">
        <v>427</v>
      </c>
      <c r="DZ35" s="252" t="s">
        <v>428</v>
      </c>
      <c r="EA35" s="252" t="s">
        <v>429</v>
      </c>
      <c r="EB35" s="252" t="s">
        <v>431</v>
      </c>
      <c r="EC35" s="252" t="s">
        <v>430</v>
      </c>
      <c r="ED35" s="252" t="s">
        <v>753</v>
      </c>
      <c r="EE35" s="252" t="s">
        <v>754</v>
      </c>
      <c r="EF35" s="252" t="s">
        <v>755</v>
      </c>
      <c r="EG35" s="252" t="s">
        <v>756</v>
      </c>
      <c r="EH35" s="252" t="s">
        <v>124</v>
      </c>
      <c r="EI35" s="252"/>
      <c r="EJ35" s="229"/>
      <c r="EK35" s="250" t="s">
        <v>123</v>
      </c>
      <c r="EL35" s="251" t="s">
        <v>432</v>
      </c>
      <c r="EM35" s="251" t="s">
        <v>433</v>
      </c>
      <c r="EN35" s="252" t="s">
        <v>434</v>
      </c>
      <c r="EO35" s="252" t="s">
        <v>435</v>
      </c>
      <c r="EP35" s="252" t="s">
        <v>629</v>
      </c>
      <c r="EQ35" s="252" t="s">
        <v>437</v>
      </c>
      <c r="ER35" s="252" t="s">
        <v>436</v>
      </c>
      <c r="ES35" s="252" t="s">
        <v>438</v>
      </c>
      <c r="ET35" s="252" t="s">
        <v>439</v>
      </c>
      <c r="EU35" s="252" t="s">
        <v>427</v>
      </c>
      <c r="EV35" s="252" t="s">
        <v>428</v>
      </c>
      <c r="EW35" s="252" t="s">
        <v>429</v>
      </c>
      <c r="EX35" s="252" t="s">
        <v>431</v>
      </c>
      <c r="EY35" s="252" t="s">
        <v>430</v>
      </c>
      <c r="EZ35" s="252" t="s">
        <v>753</v>
      </c>
      <c r="FA35" s="252" t="s">
        <v>754</v>
      </c>
      <c r="FB35" s="252" t="s">
        <v>755</v>
      </c>
      <c r="FC35" s="252" t="s">
        <v>756</v>
      </c>
      <c r="FD35" s="252" t="s">
        <v>124</v>
      </c>
      <c r="FE35" s="252"/>
      <c r="FF35" s="252"/>
      <c r="FG35" s="250" t="s">
        <v>123</v>
      </c>
      <c r="FH35" s="251" t="s">
        <v>432</v>
      </c>
      <c r="FI35" s="251" t="s">
        <v>433</v>
      </c>
      <c r="FJ35" s="252" t="s">
        <v>434</v>
      </c>
      <c r="FK35" s="252" t="s">
        <v>435</v>
      </c>
      <c r="FL35" s="252" t="s">
        <v>629</v>
      </c>
      <c r="FM35" s="252" t="s">
        <v>437</v>
      </c>
      <c r="FN35" s="252" t="s">
        <v>436</v>
      </c>
      <c r="FO35" s="252" t="s">
        <v>438</v>
      </c>
      <c r="FP35" s="252" t="s">
        <v>439</v>
      </c>
      <c r="FQ35" s="252" t="s">
        <v>427</v>
      </c>
      <c r="FR35" s="252" t="s">
        <v>428</v>
      </c>
      <c r="FS35" s="252" t="s">
        <v>429</v>
      </c>
      <c r="FT35" s="252" t="s">
        <v>431</v>
      </c>
      <c r="FU35" s="252" t="s">
        <v>430</v>
      </c>
      <c r="FV35" s="252" t="s">
        <v>753</v>
      </c>
      <c r="FW35" s="252" t="s">
        <v>754</v>
      </c>
      <c r="FX35" s="252" t="s">
        <v>755</v>
      </c>
      <c r="FY35" s="252" t="s">
        <v>756</v>
      </c>
      <c r="FZ35" s="252" t="s">
        <v>124</v>
      </c>
      <c r="GA35" s="252"/>
      <c r="GB35" s="229"/>
      <c r="GC35" s="250" t="s">
        <v>123</v>
      </c>
      <c r="GD35" s="251" t="s">
        <v>432</v>
      </c>
      <c r="GE35" s="251" t="s">
        <v>433</v>
      </c>
      <c r="GF35" s="252" t="s">
        <v>434</v>
      </c>
      <c r="GG35" s="252" t="s">
        <v>435</v>
      </c>
      <c r="GH35" s="252" t="s">
        <v>629</v>
      </c>
      <c r="GI35" s="252" t="s">
        <v>437</v>
      </c>
      <c r="GJ35" s="252" t="s">
        <v>436</v>
      </c>
      <c r="GK35" s="252" t="s">
        <v>438</v>
      </c>
      <c r="GL35" s="252" t="s">
        <v>439</v>
      </c>
      <c r="GM35" s="252" t="s">
        <v>427</v>
      </c>
      <c r="GN35" s="252" t="s">
        <v>428</v>
      </c>
      <c r="GO35" s="252" t="s">
        <v>429</v>
      </c>
      <c r="GP35" s="252" t="s">
        <v>431</v>
      </c>
      <c r="GQ35" s="252" t="s">
        <v>430</v>
      </c>
      <c r="GR35" s="252" t="s">
        <v>753</v>
      </c>
      <c r="GS35" s="252" t="s">
        <v>754</v>
      </c>
      <c r="GT35" s="252" t="s">
        <v>755</v>
      </c>
      <c r="GU35" s="252" t="s">
        <v>756</v>
      </c>
      <c r="GV35" s="252" t="s">
        <v>124</v>
      </c>
      <c r="GW35" s="252"/>
      <c r="GX35" s="229"/>
      <c r="GY35" s="250" t="s">
        <v>123</v>
      </c>
      <c r="GZ35" s="251" t="s">
        <v>432</v>
      </c>
      <c r="HA35" s="251" t="s">
        <v>433</v>
      </c>
      <c r="HB35" s="252" t="s">
        <v>434</v>
      </c>
      <c r="HC35" s="252" t="s">
        <v>435</v>
      </c>
      <c r="HD35" s="252" t="s">
        <v>629</v>
      </c>
      <c r="HE35" s="252" t="s">
        <v>437</v>
      </c>
      <c r="HF35" s="252" t="s">
        <v>436</v>
      </c>
      <c r="HG35" s="252" t="s">
        <v>438</v>
      </c>
      <c r="HH35" s="252" t="s">
        <v>439</v>
      </c>
      <c r="HI35" s="252" t="s">
        <v>427</v>
      </c>
      <c r="HJ35" s="252" t="s">
        <v>428</v>
      </c>
      <c r="HK35" s="252" t="s">
        <v>429</v>
      </c>
      <c r="HL35" s="252" t="s">
        <v>431</v>
      </c>
      <c r="HM35" s="252" t="s">
        <v>430</v>
      </c>
      <c r="HN35" s="252" t="s">
        <v>753</v>
      </c>
      <c r="HO35" s="252" t="s">
        <v>754</v>
      </c>
      <c r="HP35" s="252" t="s">
        <v>755</v>
      </c>
      <c r="HQ35" s="252" t="s">
        <v>756</v>
      </c>
      <c r="HR35" s="252" t="s">
        <v>124</v>
      </c>
      <c r="HS35" s="252"/>
      <c r="HT35" s="252"/>
      <c r="HU35" s="250" t="s">
        <v>123</v>
      </c>
      <c r="HV35" s="251" t="s">
        <v>432</v>
      </c>
      <c r="HW35" s="251" t="s">
        <v>433</v>
      </c>
      <c r="HX35" s="252" t="s">
        <v>434</v>
      </c>
      <c r="HY35" s="252" t="s">
        <v>435</v>
      </c>
      <c r="HZ35" s="252" t="s">
        <v>629</v>
      </c>
      <c r="IA35" s="252" t="s">
        <v>437</v>
      </c>
      <c r="IB35" s="252" t="s">
        <v>436</v>
      </c>
      <c r="IC35" s="252" t="s">
        <v>438</v>
      </c>
      <c r="ID35" s="252" t="s">
        <v>439</v>
      </c>
      <c r="IE35" s="252" t="s">
        <v>427</v>
      </c>
      <c r="IF35" s="252" t="s">
        <v>428</v>
      </c>
      <c r="IG35" s="252" t="s">
        <v>429</v>
      </c>
      <c r="IH35" s="252" t="s">
        <v>431</v>
      </c>
      <c r="II35" s="252" t="s">
        <v>430</v>
      </c>
      <c r="IJ35" s="252" t="s">
        <v>753</v>
      </c>
      <c r="IK35" s="252" t="s">
        <v>754</v>
      </c>
      <c r="IL35" s="252" t="s">
        <v>755</v>
      </c>
      <c r="IM35" s="252" t="s">
        <v>756</v>
      </c>
      <c r="IN35" s="252" t="s">
        <v>124</v>
      </c>
      <c r="IO35" s="252"/>
      <c r="IP35" s="252"/>
      <c r="IQ35" s="250" t="s">
        <v>123</v>
      </c>
      <c r="IR35" s="251" t="s">
        <v>432</v>
      </c>
      <c r="IS35" s="251" t="s">
        <v>433</v>
      </c>
      <c r="IT35" s="252" t="s">
        <v>434</v>
      </c>
      <c r="IU35" s="252" t="s">
        <v>435</v>
      </c>
      <c r="IV35" s="252" t="s">
        <v>629</v>
      </c>
      <c r="IW35" s="252" t="s">
        <v>437</v>
      </c>
      <c r="IX35" s="252" t="s">
        <v>436</v>
      </c>
      <c r="IY35" s="252" t="s">
        <v>438</v>
      </c>
      <c r="IZ35" s="252" t="s">
        <v>439</v>
      </c>
      <c r="JA35" s="252" t="s">
        <v>427</v>
      </c>
      <c r="JB35" s="252" t="s">
        <v>428</v>
      </c>
      <c r="JC35" s="252" t="s">
        <v>429</v>
      </c>
      <c r="JD35" s="252" t="s">
        <v>431</v>
      </c>
      <c r="JE35" s="252" t="s">
        <v>430</v>
      </c>
      <c r="JF35" s="252" t="s">
        <v>753</v>
      </c>
      <c r="JG35" s="252" t="s">
        <v>754</v>
      </c>
      <c r="JH35" s="252" t="s">
        <v>755</v>
      </c>
      <c r="JI35" s="252" t="s">
        <v>756</v>
      </c>
      <c r="JJ35" s="252" t="s">
        <v>124</v>
      </c>
      <c r="JK35" s="252"/>
      <c r="JL35" s="252"/>
      <c r="JM35" s="250" t="s">
        <v>123</v>
      </c>
      <c r="JN35" s="251" t="s">
        <v>432</v>
      </c>
      <c r="JO35" s="251" t="s">
        <v>433</v>
      </c>
      <c r="JP35" s="252" t="s">
        <v>434</v>
      </c>
      <c r="JQ35" s="252" t="s">
        <v>435</v>
      </c>
      <c r="JR35" s="252" t="s">
        <v>629</v>
      </c>
      <c r="JS35" s="252" t="s">
        <v>437</v>
      </c>
      <c r="JT35" s="252" t="s">
        <v>436</v>
      </c>
      <c r="JU35" s="252" t="s">
        <v>438</v>
      </c>
      <c r="JV35" s="252" t="s">
        <v>439</v>
      </c>
      <c r="JW35" s="252" t="s">
        <v>427</v>
      </c>
      <c r="JX35" s="252" t="s">
        <v>428</v>
      </c>
      <c r="JY35" s="252" t="s">
        <v>429</v>
      </c>
      <c r="JZ35" s="252" t="s">
        <v>431</v>
      </c>
      <c r="KA35" s="252" t="s">
        <v>430</v>
      </c>
      <c r="KB35" s="252" t="s">
        <v>753</v>
      </c>
      <c r="KC35" s="252" t="s">
        <v>754</v>
      </c>
      <c r="KD35" s="252" t="s">
        <v>755</v>
      </c>
      <c r="KE35" s="252" t="s">
        <v>756</v>
      </c>
      <c r="KF35" s="252" t="s">
        <v>124</v>
      </c>
    </row>
    <row r="36" spans="1:292" s="3" customFormat="1" ht="15" customHeight="1" x14ac:dyDescent="0.25">
      <c r="A36" s="8"/>
      <c r="B36" s="8"/>
      <c r="C36" s="8"/>
      <c r="D36" s="8"/>
      <c r="E36" s="8"/>
      <c r="F36" s="8"/>
      <c r="G36" s="8"/>
      <c r="H36" s="8"/>
      <c r="I36" s="8"/>
      <c r="J36" s="8"/>
      <c r="K36" s="8"/>
      <c r="L36" s="8"/>
      <c r="M36" s="8"/>
      <c r="N36" s="8"/>
      <c r="O36" s="8"/>
      <c r="P36" s="8"/>
      <c r="Q36" s="8"/>
      <c r="R36" s="8"/>
      <c r="S36" s="8"/>
      <c r="T36" s="8"/>
      <c r="U36"/>
      <c r="V36" s="7"/>
      <c r="W36" s="7"/>
      <c r="X36" s="7"/>
      <c r="Y36" s="7"/>
      <c r="Z36" s="7"/>
      <c r="AA36" s="7"/>
      <c r="AB36" s="12"/>
      <c r="AC36" s="245" t="s">
        <v>346</v>
      </c>
      <c r="AD36" s="254" t="str">
        <f t="shared" ref="AD36:AD67" ca="1" si="84">OFFSET(AC36,0,$AG$6)</f>
        <v>1,265</v>
      </c>
      <c r="AE36" s="443" t="s">
        <v>3334</v>
      </c>
      <c r="AF36" s="444" t="s">
        <v>4113</v>
      </c>
      <c r="AG36" s="444" t="s">
        <v>364</v>
      </c>
      <c r="AH36" s="443" t="s">
        <v>2213</v>
      </c>
      <c r="AI36" s="443" t="s">
        <v>1587</v>
      </c>
      <c r="AJ36" s="443" t="s">
        <v>858</v>
      </c>
      <c r="AK36" s="401" t="s">
        <v>382</v>
      </c>
      <c r="AL36" s="401" t="s">
        <v>568</v>
      </c>
      <c r="AM36" s="401" t="s">
        <v>385</v>
      </c>
      <c r="AN36" s="401" t="s">
        <v>2122</v>
      </c>
      <c r="AO36" s="401" t="s">
        <v>4318</v>
      </c>
      <c r="AP36" s="401" t="s">
        <v>4352</v>
      </c>
      <c r="AQ36" s="401" t="s">
        <v>910</v>
      </c>
      <c r="AR36" s="401" t="s">
        <v>4425</v>
      </c>
      <c r="AS36" s="401" t="s">
        <v>4391</v>
      </c>
      <c r="AT36" s="401" t="s">
        <v>4191</v>
      </c>
      <c r="AU36" s="401" t="s">
        <v>4192</v>
      </c>
      <c r="AV36" s="401" t="s">
        <v>4193</v>
      </c>
      <c r="AW36" s="401" t="s">
        <v>4194</v>
      </c>
      <c r="AX36" s="401" t="s">
        <v>1858</v>
      </c>
      <c r="AY36" s="255"/>
      <c r="AZ36" s="229"/>
      <c r="BA36" s="401" t="s">
        <v>3334</v>
      </c>
      <c r="BB36" s="401" t="s">
        <v>3351</v>
      </c>
      <c r="BC36" s="401" t="s">
        <v>364</v>
      </c>
      <c r="BD36" s="401" t="s">
        <v>2836</v>
      </c>
      <c r="BE36" s="401" t="s">
        <v>1587</v>
      </c>
      <c r="BF36" s="401" t="s">
        <v>858</v>
      </c>
      <c r="BG36" s="401" t="s">
        <v>379</v>
      </c>
      <c r="BH36" s="401" t="s">
        <v>3352</v>
      </c>
      <c r="BI36" s="401" t="s">
        <v>1864</v>
      </c>
      <c r="BJ36" s="401" t="s">
        <v>3353</v>
      </c>
      <c r="BK36" s="401" t="s">
        <v>3438</v>
      </c>
      <c r="BL36" s="401" t="s">
        <v>3439</v>
      </c>
      <c r="BM36" s="401" t="s">
        <v>3440</v>
      </c>
      <c r="BN36" s="401" t="s">
        <v>3441</v>
      </c>
      <c r="BO36" s="401" t="s">
        <v>3442</v>
      </c>
      <c r="BP36" s="401" t="s">
        <v>3443</v>
      </c>
      <c r="BQ36" s="401" t="s">
        <v>3444</v>
      </c>
      <c r="BR36" s="401" t="s">
        <v>3445</v>
      </c>
      <c r="BS36" s="401" t="s">
        <v>3446</v>
      </c>
      <c r="BT36" s="401" t="s">
        <v>779</v>
      </c>
      <c r="BU36" s="255"/>
      <c r="BV36" s="229"/>
      <c r="BW36" s="401" t="s">
        <v>758</v>
      </c>
      <c r="BX36" s="246" t="s">
        <v>2630</v>
      </c>
      <c r="BY36" s="246" t="s">
        <v>364</v>
      </c>
      <c r="BZ36" s="246" t="s">
        <v>2085</v>
      </c>
      <c r="CA36" s="246" t="s">
        <v>2190</v>
      </c>
      <c r="CB36" s="246" t="s">
        <v>364</v>
      </c>
      <c r="CC36" s="246" t="s">
        <v>447</v>
      </c>
      <c r="CD36" s="246" t="s">
        <v>568</v>
      </c>
      <c r="CE36" s="246" t="s">
        <v>379</v>
      </c>
      <c r="CF36" s="246" t="s">
        <v>1849</v>
      </c>
      <c r="CG36" s="246" t="s">
        <v>3183</v>
      </c>
      <c r="CH36" s="246" t="s">
        <v>3208</v>
      </c>
      <c r="CI36" s="246" t="s">
        <v>2631</v>
      </c>
      <c r="CJ36" s="246" t="s">
        <v>2632</v>
      </c>
      <c r="CK36" s="246" t="s">
        <v>2633</v>
      </c>
      <c r="CL36" s="246" t="s">
        <v>2634</v>
      </c>
      <c r="CM36" s="246" t="s">
        <v>2635</v>
      </c>
      <c r="CN36" s="246" t="s">
        <v>2636</v>
      </c>
      <c r="CO36" s="246" t="s">
        <v>2637</v>
      </c>
      <c r="CP36" s="246" t="s">
        <v>2916</v>
      </c>
      <c r="CQ36" s="255"/>
      <c r="CR36" s="229"/>
      <c r="CS36" s="341" t="s">
        <v>758</v>
      </c>
      <c r="CT36" s="341" t="s">
        <v>1847</v>
      </c>
      <c r="CU36" s="341" t="s">
        <v>364</v>
      </c>
      <c r="CV36" s="341" t="s">
        <v>1943</v>
      </c>
      <c r="CW36" s="341" t="s">
        <v>1864</v>
      </c>
      <c r="CX36" s="341" t="s">
        <v>364</v>
      </c>
      <c r="CY36" s="341" t="s">
        <v>411</v>
      </c>
      <c r="CZ36" s="341" t="s">
        <v>1848</v>
      </c>
      <c r="DA36" s="341" t="s">
        <v>379</v>
      </c>
      <c r="DB36" s="341" t="s">
        <v>1849</v>
      </c>
      <c r="DC36" s="341" t="s">
        <v>1850</v>
      </c>
      <c r="DD36" s="341" t="s">
        <v>1851</v>
      </c>
      <c r="DE36" s="341" t="s">
        <v>1852</v>
      </c>
      <c r="DF36" s="341" t="s">
        <v>1853</v>
      </c>
      <c r="DG36" s="341" t="s">
        <v>2503</v>
      </c>
      <c r="DH36" s="341" t="s">
        <v>1854</v>
      </c>
      <c r="DI36" s="341" t="s">
        <v>1855</v>
      </c>
      <c r="DJ36" s="341" t="s">
        <v>1856</v>
      </c>
      <c r="DK36" s="341" t="s">
        <v>1857</v>
      </c>
      <c r="DL36" s="341" t="s">
        <v>1858</v>
      </c>
      <c r="DM36" s="255"/>
      <c r="DN36" s="229"/>
      <c r="DO36" s="255" t="s">
        <v>758</v>
      </c>
      <c r="DP36" s="255" t="s">
        <v>759</v>
      </c>
      <c r="DQ36" s="255"/>
      <c r="DR36" s="255" t="s">
        <v>760</v>
      </c>
      <c r="DS36" s="255" t="s">
        <v>391</v>
      </c>
      <c r="DT36" s="255"/>
      <c r="DU36" s="255"/>
      <c r="DV36" s="255"/>
      <c r="DW36" s="255" t="s">
        <v>365</v>
      </c>
      <c r="DX36" s="255" t="s">
        <v>761</v>
      </c>
      <c r="DY36" s="255"/>
      <c r="DZ36" s="255"/>
      <c r="EA36" s="255" t="s">
        <v>762</v>
      </c>
      <c r="EB36" s="255"/>
      <c r="EC36" s="255" t="s">
        <v>763</v>
      </c>
      <c r="ED36" s="271" t="s">
        <v>562</v>
      </c>
      <c r="EE36" s="271" t="s">
        <v>562</v>
      </c>
      <c r="EF36" s="271" t="s">
        <v>562</v>
      </c>
      <c r="EG36" s="271" t="s">
        <v>562</v>
      </c>
      <c r="EH36" s="271" t="s">
        <v>764</v>
      </c>
      <c r="EI36" s="255"/>
      <c r="EJ36" s="229"/>
      <c r="EK36" s="255" t="s">
        <v>562</v>
      </c>
      <c r="EL36" s="255" t="s">
        <v>562</v>
      </c>
      <c r="EM36" s="255" t="s">
        <v>562</v>
      </c>
      <c r="EN36" s="255" t="s">
        <v>562</v>
      </c>
      <c r="EO36" s="255" t="s">
        <v>562</v>
      </c>
      <c r="EP36" s="255" t="s">
        <v>562</v>
      </c>
      <c r="EQ36" s="255" t="s">
        <v>562</v>
      </c>
      <c r="ER36" s="255" t="s">
        <v>562</v>
      </c>
      <c r="ES36" s="255" t="s">
        <v>562</v>
      </c>
      <c r="ET36" s="255" t="s">
        <v>562</v>
      </c>
      <c r="EU36" s="255" t="s">
        <v>562</v>
      </c>
      <c r="EV36" s="255" t="s">
        <v>562</v>
      </c>
      <c r="EW36" s="255" t="s">
        <v>562</v>
      </c>
      <c r="EX36" s="255" t="s">
        <v>562</v>
      </c>
      <c r="EY36" s="255" t="s">
        <v>562</v>
      </c>
      <c r="EZ36" s="271" t="s">
        <v>562</v>
      </c>
      <c r="FA36" s="271" t="s">
        <v>562</v>
      </c>
      <c r="FB36" s="271" t="s">
        <v>562</v>
      </c>
      <c r="FC36" s="271" t="s">
        <v>562</v>
      </c>
      <c r="FD36" s="271" t="s">
        <v>562</v>
      </c>
      <c r="FE36" s="255"/>
      <c r="FF36" s="229"/>
      <c r="FG36" s="447" t="s">
        <v>4783</v>
      </c>
      <c r="FH36" s="447" t="s">
        <v>2725</v>
      </c>
      <c r="FI36" s="447" t="s">
        <v>364</v>
      </c>
      <c r="FJ36" s="447" t="s">
        <v>889</v>
      </c>
      <c r="FK36" s="447" t="s">
        <v>2208</v>
      </c>
      <c r="FL36" s="447" t="s">
        <v>368</v>
      </c>
      <c r="FM36" s="447" t="s">
        <v>1172</v>
      </c>
      <c r="FN36" s="447" t="s">
        <v>4784</v>
      </c>
      <c r="FO36" s="447" t="s">
        <v>531</v>
      </c>
      <c r="FP36" s="447" t="s">
        <v>4785</v>
      </c>
      <c r="FQ36" s="447" t="s">
        <v>4786</v>
      </c>
      <c r="FR36" s="447" t="s">
        <v>4787</v>
      </c>
      <c r="FS36" s="447" t="s">
        <v>2726</v>
      </c>
      <c r="FT36" s="447" t="s">
        <v>4788</v>
      </c>
      <c r="FU36" s="447" t="s">
        <v>4789</v>
      </c>
      <c r="FV36" s="447" t="s">
        <v>4790</v>
      </c>
      <c r="FW36" s="447" t="s">
        <v>4791</v>
      </c>
      <c r="FX36" s="447" t="s">
        <v>4792</v>
      </c>
      <c r="FY36" s="447" t="s">
        <v>4793</v>
      </c>
      <c r="FZ36" s="447" t="s">
        <v>4794</v>
      </c>
      <c r="GA36" s="255"/>
      <c r="GB36" s="255"/>
      <c r="GC36" s="447" t="s">
        <v>364</v>
      </c>
      <c r="GD36" s="447" t="s">
        <v>2226</v>
      </c>
      <c r="GE36" s="447" t="s">
        <v>364</v>
      </c>
      <c r="GF36" s="447" t="s">
        <v>397</v>
      </c>
      <c r="GG36" s="447" t="s">
        <v>364</v>
      </c>
      <c r="GH36" s="447" t="s">
        <v>364</v>
      </c>
      <c r="GI36" s="447" t="s">
        <v>367</v>
      </c>
      <c r="GJ36" s="447" t="s">
        <v>4455</v>
      </c>
      <c r="GK36" s="447" t="s">
        <v>1433</v>
      </c>
      <c r="GL36" s="447" t="s">
        <v>4456</v>
      </c>
      <c r="GM36" s="447" t="s">
        <v>4457</v>
      </c>
      <c r="GN36" s="447" t="s">
        <v>4458</v>
      </c>
      <c r="GO36" s="447" t="s">
        <v>4459</v>
      </c>
      <c r="GP36" s="447" t="s">
        <v>4460</v>
      </c>
      <c r="GQ36" s="447" t="s">
        <v>4461</v>
      </c>
      <c r="GR36" s="447" t="s">
        <v>4462</v>
      </c>
      <c r="GS36" s="447" t="s">
        <v>4463</v>
      </c>
      <c r="GT36" s="447" t="s">
        <v>4464</v>
      </c>
      <c r="GU36" s="447" t="s">
        <v>4465</v>
      </c>
      <c r="GV36" s="447" t="s">
        <v>1592</v>
      </c>
      <c r="GW36" s="255"/>
      <c r="GX36" s="229"/>
      <c r="GY36" s="246" t="s">
        <v>3714</v>
      </c>
      <c r="GZ36" s="246" t="s">
        <v>3715</v>
      </c>
      <c r="HA36" s="246" t="s">
        <v>364</v>
      </c>
      <c r="HB36" s="246" t="s">
        <v>1433</v>
      </c>
      <c r="HC36" s="246" t="s">
        <v>2319</v>
      </c>
      <c r="HD36" s="246" t="s">
        <v>858</v>
      </c>
      <c r="HE36" s="246" t="s">
        <v>1547</v>
      </c>
      <c r="HF36" s="246" t="s">
        <v>3716</v>
      </c>
      <c r="HG36" s="246" t="s">
        <v>857</v>
      </c>
      <c r="HH36" s="246" t="s">
        <v>3717</v>
      </c>
      <c r="HI36" s="246" t="s">
        <v>3718</v>
      </c>
      <c r="HJ36" s="246" t="s">
        <v>3719</v>
      </c>
      <c r="HK36" s="246" t="s">
        <v>3720</v>
      </c>
      <c r="HL36" s="246" t="s">
        <v>3721</v>
      </c>
      <c r="HM36" s="246" t="s">
        <v>3722</v>
      </c>
      <c r="HN36" s="246" t="s">
        <v>3723</v>
      </c>
      <c r="HO36" s="246" t="s">
        <v>3724</v>
      </c>
      <c r="HP36" s="246" t="s">
        <v>3725</v>
      </c>
      <c r="HQ36" s="246" t="s">
        <v>3726</v>
      </c>
      <c r="HR36" s="246" t="s">
        <v>3727</v>
      </c>
      <c r="HS36" s="255"/>
      <c r="HT36" s="229"/>
      <c r="HU36" s="246" t="s">
        <v>364</v>
      </c>
      <c r="HV36" s="246" t="s">
        <v>2396</v>
      </c>
      <c r="HW36" s="246" t="s">
        <v>364</v>
      </c>
      <c r="HX36" s="246" t="s">
        <v>381</v>
      </c>
      <c r="HY36" s="246" t="s">
        <v>364</v>
      </c>
      <c r="HZ36" s="246" t="s">
        <v>364</v>
      </c>
      <c r="IA36" s="246" t="s">
        <v>397</v>
      </c>
      <c r="IB36" s="246" t="s">
        <v>2930</v>
      </c>
      <c r="IC36" s="246" t="s">
        <v>364</v>
      </c>
      <c r="ID36" s="246" t="s">
        <v>364</v>
      </c>
      <c r="IE36" s="246" t="s">
        <v>2931</v>
      </c>
      <c r="IF36" s="246" t="s">
        <v>790</v>
      </c>
      <c r="IG36" s="246" t="s">
        <v>1657</v>
      </c>
      <c r="IH36" s="246" t="s">
        <v>2932</v>
      </c>
      <c r="II36" s="246" t="s">
        <v>2933</v>
      </c>
      <c r="IJ36" s="246" t="s">
        <v>2934</v>
      </c>
      <c r="IK36" s="246" t="s">
        <v>2935</v>
      </c>
      <c r="IL36" s="246" t="s">
        <v>2936</v>
      </c>
      <c r="IM36" s="246" t="s">
        <v>2937</v>
      </c>
      <c r="IN36" s="246" t="s">
        <v>1562</v>
      </c>
      <c r="IO36" s="255"/>
      <c r="IP36" s="229"/>
      <c r="IQ36" s="341" t="s">
        <v>364</v>
      </c>
      <c r="IR36" s="341" t="s">
        <v>2219</v>
      </c>
      <c r="IS36" s="341" t="s">
        <v>364</v>
      </c>
      <c r="IT36" s="341" t="s">
        <v>1669</v>
      </c>
      <c r="IU36" s="341" t="s">
        <v>382</v>
      </c>
      <c r="IV36" s="341" t="s">
        <v>364</v>
      </c>
      <c r="IW36" s="341" t="s">
        <v>411</v>
      </c>
      <c r="IX36" s="341" t="s">
        <v>1848</v>
      </c>
      <c r="IY36" s="341" t="s">
        <v>998</v>
      </c>
      <c r="IZ36" s="341" t="s">
        <v>2220</v>
      </c>
      <c r="JA36" s="341" t="s">
        <v>1850</v>
      </c>
      <c r="JB36" s="341" t="s">
        <v>562</v>
      </c>
      <c r="JC36" s="341" t="s">
        <v>2221</v>
      </c>
      <c r="JD36" s="341" t="s">
        <v>1853</v>
      </c>
      <c r="JE36" s="341" t="s">
        <v>2222</v>
      </c>
      <c r="JF36" s="341" t="s">
        <v>562</v>
      </c>
      <c r="JG36" s="341" t="s">
        <v>562</v>
      </c>
      <c r="JH36" s="341" t="s">
        <v>562</v>
      </c>
      <c r="JI36" s="341" t="s">
        <v>562</v>
      </c>
      <c r="JJ36" s="341" t="s">
        <v>2223</v>
      </c>
      <c r="JK36" s="255"/>
      <c r="JL36" s="255"/>
      <c r="JM36" s="255" t="s">
        <v>562</v>
      </c>
      <c r="JN36" s="255" t="s">
        <v>562</v>
      </c>
      <c r="JO36" s="255" t="s">
        <v>562</v>
      </c>
      <c r="JP36" s="255" t="s">
        <v>562</v>
      </c>
      <c r="JQ36" s="255" t="s">
        <v>562</v>
      </c>
      <c r="JR36" s="255" t="s">
        <v>562</v>
      </c>
      <c r="JS36" s="255" t="s">
        <v>562</v>
      </c>
      <c r="JT36" s="255" t="s">
        <v>562</v>
      </c>
      <c r="JU36" s="255" t="s">
        <v>562</v>
      </c>
      <c r="JV36" s="255" t="s">
        <v>562</v>
      </c>
      <c r="JW36" s="255" t="s">
        <v>562</v>
      </c>
      <c r="JX36" s="255" t="s">
        <v>562</v>
      </c>
      <c r="JY36" s="255" t="s">
        <v>562</v>
      </c>
      <c r="JZ36" s="255" t="s">
        <v>562</v>
      </c>
      <c r="KA36" s="255" t="s">
        <v>562</v>
      </c>
      <c r="KB36" s="271" t="s">
        <v>562</v>
      </c>
      <c r="KC36" s="271" t="s">
        <v>562</v>
      </c>
      <c r="KD36" s="271" t="s">
        <v>562</v>
      </c>
      <c r="KE36" s="271" t="s">
        <v>562</v>
      </c>
      <c r="KF36" s="271" t="s">
        <v>562</v>
      </c>
    </row>
    <row r="37" spans="1:292" s="3" customFormat="1" ht="15" customHeight="1" x14ac:dyDescent="0.25">
      <c r="A37" s="8"/>
      <c r="B37" s="8"/>
      <c r="C37" s="8"/>
      <c r="D37" s="8"/>
      <c r="E37" s="8"/>
      <c r="F37" s="8"/>
      <c r="G37" s="8"/>
      <c r="H37" s="8"/>
      <c r="I37" s="8"/>
      <c r="J37" s="8"/>
      <c r="K37" s="8"/>
      <c r="L37" s="8"/>
      <c r="M37" s="8"/>
      <c r="N37" s="8"/>
      <c r="O37" s="8"/>
      <c r="P37" s="8"/>
      <c r="Q37" s="8"/>
      <c r="R37" s="8"/>
      <c r="S37" s="8"/>
      <c r="T37" s="8"/>
      <c r="U37" s="8"/>
      <c r="V37" s="7"/>
      <c r="W37" s="7"/>
      <c r="X37" s="7"/>
      <c r="Y37" s="7"/>
      <c r="Z37" s="7"/>
      <c r="AA37" s="7"/>
      <c r="AB37" s="12"/>
      <c r="AC37" s="245" t="s">
        <v>345</v>
      </c>
      <c r="AD37" s="254" t="str">
        <f t="shared" ca="1" si="84"/>
        <v>-</v>
      </c>
      <c r="AE37" s="443" t="s">
        <v>562</v>
      </c>
      <c r="AF37" s="444" t="s">
        <v>562</v>
      </c>
      <c r="AG37" s="444" t="s">
        <v>562</v>
      </c>
      <c r="AH37" s="443" t="s">
        <v>562</v>
      </c>
      <c r="AI37" s="443" t="s">
        <v>562</v>
      </c>
      <c r="AJ37" s="443" t="s">
        <v>562</v>
      </c>
      <c r="AK37" s="401" t="s">
        <v>562</v>
      </c>
      <c r="AL37" s="401" t="s">
        <v>562</v>
      </c>
      <c r="AM37" s="401" t="s">
        <v>562</v>
      </c>
      <c r="AN37" s="401" t="s">
        <v>562</v>
      </c>
      <c r="AO37" s="401" t="s">
        <v>562</v>
      </c>
      <c r="AP37" s="401" t="s">
        <v>562</v>
      </c>
      <c r="AQ37" s="401" t="s">
        <v>562</v>
      </c>
      <c r="AR37" s="401" t="s">
        <v>562</v>
      </c>
      <c r="AS37" s="401" t="s">
        <v>562</v>
      </c>
      <c r="AT37" s="401" t="s">
        <v>562</v>
      </c>
      <c r="AU37" s="401" t="s">
        <v>562</v>
      </c>
      <c r="AV37" s="401" t="s">
        <v>562</v>
      </c>
      <c r="AW37" s="401" t="s">
        <v>562</v>
      </c>
      <c r="AX37" s="401" t="s">
        <v>562</v>
      </c>
      <c r="AY37" s="255"/>
      <c r="AZ37" s="229"/>
      <c r="BA37" s="401" t="s">
        <v>562</v>
      </c>
      <c r="BB37" s="401" t="s">
        <v>562</v>
      </c>
      <c r="BC37" s="401" t="s">
        <v>562</v>
      </c>
      <c r="BD37" s="401" t="s">
        <v>562</v>
      </c>
      <c r="BE37" s="401" t="s">
        <v>562</v>
      </c>
      <c r="BF37" s="401" t="s">
        <v>562</v>
      </c>
      <c r="BG37" s="401" t="s">
        <v>562</v>
      </c>
      <c r="BH37" s="401" t="s">
        <v>562</v>
      </c>
      <c r="BI37" s="401" t="s">
        <v>562</v>
      </c>
      <c r="BJ37" s="401" t="s">
        <v>562</v>
      </c>
      <c r="BK37" s="401" t="s">
        <v>562</v>
      </c>
      <c r="BL37" s="401" t="s">
        <v>562</v>
      </c>
      <c r="BM37" s="401" t="s">
        <v>562</v>
      </c>
      <c r="BN37" s="401" t="s">
        <v>562</v>
      </c>
      <c r="BO37" s="401" t="s">
        <v>562</v>
      </c>
      <c r="BP37" s="401" t="s">
        <v>562</v>
      </c>
      <c r="BQ37" s="401" t="s">
        <v>562</v>
      </c>
      <c r="BR37" s="401" t="s">
        <v>562</v>
      </c>
      <c r="BS37" s="401" t="s">
        <v>562</v>
      </c>
      <c r="BT37" s="401" t="s">
        <v>562</v>
      </c>
      <c r="BU37" s="255"/>
      <c r="BV37" s="229"/>
      <c r="BW37" s="401" t="s">
        <v>1859</v>
      </c>
      <c r="BX37" s="246" t="s">
        <v>2638</v>
      </c>
      <c r="BY37" s="246" t="s">
        <v>1157</v>
      </c>
      <c r="BZ37" s="246" t="s">
        <v>2639</v>
      </c>
      <c r="CA37" s="246" t="s">
        <v>2640</v>
      </c>
      <c r="CB37" s="246" t="s">
        <v>2641</v>
      </c>
      <c r="CC37" s="246" t="s">
        <v>936</v>
      </c>
      <c r="CD37" s="246" t="s">
        <v>1147</v>
      </c>
      <c r="CE37" s="246" t="s">
        <v>998</v>
      </c>
      <c r="CF37" s="246" t="s">
        <v>2642</v>
      </c>
      <c r="CG37" s="246" t="s">
        <v>3184</v>
      </c>
      <c r="CH37" s="246" t="s">
        <v>3209</v>
      </c>
      <c r="CI37" s="246" t="s">
        <v>2643</v>
      </c>
      <c r="CJ37" s="246" t="s">
        <v>2644</v>
      </c>
      <c r="CK37" s="246" t="s">
        <v>2645</v>
      </c>
      <c r="CL37" s="246" t="s">
        <v>562</v>
      </c>
      <c r="CM37" s="246" t="s">
        <v>562</v>
      </c>
      <c r="CN37" s="246" t="s">
        <v>2646</v>
      </c>
      <c r="CO37" s="246" t="s">
        <v>562</v>
      </c>
      <c r="CP37" s="246" t="s">
        <v>1862</v>
      </c>
      <c r="CQ37" s="255"/>
      <c r="CR37" s="229"/>
      <c r="CS37" s="341" t="s">
        <v>1859</v>
      </c>
      <c r="CT37" s="341" t="s">
        <v>1860</v>
      </c>
      <c r="CU37" s="341" t="s">
        <v>363</v>
      </c>
      <c r="CV37" s="341" t="s">
        <v>766</v>
      </c>
      <c r="CW37" s="341" t="s">
        <v>392</v>
      </c>
      <c r="CX37" s="341" t="s">
        <v>767</v>
      </c>
      <c r="CY37" s="341" t="s">
        <v>363</v>
      </c>
      <c r="CZ37" s="341" t="s">
        <v>1861</v>
      </c>
      <c r="DA37" s="341" t="s">
        <v>391</v>
      </c>
      <c r="DB37" s="341" t="s">
        <v>769</v>
      </c>
      <c r="DC37" s="341" t="s">
        <v>562</v>
      </c>
      <c r="DD37" s="341" t="s">
        <v>562</v>
      </c>
      <c r="DE37" s="341" t="s">
        <v>562</v>
      </c>
      <c r="DF37" s="341"/>
      <c r="DG37" s="341" t="s">
        <v>364</v>
      </c>
      <c r="DH37" s="341" t="s">
        <v>1442</v>
      </c>
      <c r="DI37" s="341" t="s">
        <v>1442</v>
      </c>
      <c r="DJ37" s="341" t="s">
        <v>1442</v>
      </c>
      <c r="DK37" s="341" t="s">
        <v>1442</v>
      </c>
      <c r="DL37" s="341" t="s">
        <v>1862</v>
      </c>
      <c r="DM37" s="255"/>
      <c r="DN37" s="229"/>
      <c r="DO37" s="255" t="s">
        <v>565</v>
      </c>
      <c r="DP37" s="255" t="s">
        <v>765</v>
      </c>
      <c r="DQ37" s="255" t="s">
        <v>363</v>
      </c>
      <c r="DR37" s="255" t="s">
        <v>766</v>
      </c>
      <c r="DS37" s="255" t="s">
        <v>392</v>
      </c>
      <c r="DT37" s="255" t="s">
        <v>767</v>
      </c>
      <c r="DU37" s="255" t="s">
        <v>363</v>
      </c>
      <c r="DV37" s="255" t="s">
        <v>768</v>
      </c>
      <c r="DW37" s="255" t="s">
        <v>391</v>
      </c>
      <c r="DX37" s="255" t="s">
        <v>769</v>
      </c>
      <c r="DY37" s="255" t="s">
        <v>562</v>
      </c>
      <c r="DZ37" s="255"/>
      <c r="EA37" s="255" t="s">
        <v>562</v>
      </c>
      <c r="EB37" s="255" t="s">
        <v>562</v>
      </c>
      <c r="EC37" s="255"/>
      <c r="ED37" s="271" t="s">
        <v>562</v>
      </c>
      <c r="EE37" s="271" t="s">
        <v>562</v>
      </c>
      <c r="EF37" s="271" t="s">
        <v>562</v>
      </c>
      <c r="EG37" s="271" t="s">
        <v>562</v>
      </c>
      <c r="EH37" s="271" t="s">
        <v>770</v>
      </c>
      <c r="EI37" s="255"/>
      <c r="EJ37" s="229"/>
      <c r="EK37" s="255" t="s">
        <v>562</v>
      </c>
      <c r="EL37" s="255" t="s">
        <v>562</v>
      </c>
      <c r="EM37" s="255" t="s">
        <v>562</v>
      </c>
      <c r="EN37" s="255" t="s">
        <v>562</v>
      </c>
      <c r="EO37" s="255" t="s">
        <v>562</v>
      </c>
      <c r="EP37" s="255" t="s">
        <v>562</v>
      </c>
      <c r="EQ37" s="255" t="s">
        <v>562</v>
      </c>
      <c r="ER37" s="255" t="s">
        <v>562</v>
      </c>
      <c r="ES37" s="255" t="s">
        <v>562</v>
      </c>
      <c r="ET37" s="255" t="s">
        <v>562</v>
      </c>
      <c r="EU37" s="255" t="s">
        <v>562</v>
      </c>
      <c r="EV37" s="255" t="s">
        <v>562</v>
      </c>
      <c r="EW37" s="255" t="s">
        <v>562</v>
      </c>
      <c r="EX37" s="255" t="s">
        <v>562</v>
      </c>
      <c r="EY37" s="255" t="s">
        <v>562</v>
      </c>
      <c r="EZ37" s="271" t="s">
        <v>562</v>
      </c>
      <c r="FA37" s="271" t="s">
        <v>562</v>
      </c>
      <c r="FB37" s="271" t="s">
        <v>562</v>
      </c>
      <c r="FC37" s="271" t="s">
        <v>562</v>
      </c>
      <c r="FD37" s="271" t="s">
        <v>562</v>
      </c>
      <c r="FE37" s="255"/>
      <c r="FF37" s="229"/>
      <c r="FG37" s="447" t="s">
        <v>4795</v>
      </c>
      <c r="FH37" s="447" t="s">
        <v>4796</v>
      </c>
      <c r="FI37" s="447" t="s">
        <v>379</v>
      </c>
      <c r="FJ37" s="447" t="s">
        <v>2923</v>
      </c>
      <c r="FK37" s="447" t="s">
        <v>4797</v>
      </c>
      <c r="FL37" s="447" t="s">
        <v>1175</v>
      </c>
      <c r="FM37" s="447" t="s">
        <v>409</v>
      </c>
      <c r="FN37" s="447" t="s">
        <v>4798</v>
      </c>
      <c r="FO37" s="447" t="s">
        <v>857</v>
      </c>
      <c r="FP37" s="447" t="s">
        <v>4799</v>
      </c>
      <c r="FQ37" s="447" t="s">
        <v>3184</v>
      </c>
      <c r="FR37" s="447" t="s">
        <v>4800</v>
      </c>
      <c r="FS37" s="447" t="s">
        <v>2643</v>
      </c>
      <c r="FT37" s="447" t="s">
        <v>4801</v>
      </c>
      <c r="FU37" s="447" t="s">
        <v>4802</v>
      </c>
      <c r="FV37" s="447" t="s">
        <v>1442</v>
      </c>
      <c r="FW37" s="447" t="s">
        <v>1442</v>
      </c>
      <c r="FX37" s="447" t="s">
        <v>4803</v>
      </c>
      <c r="FY37" s="447" t="s">
        <v>1442</v>
      </c>
      <c r="FZ37" s="447" t="s">
        <v>4804</v>
      </c>
      <c r="GA37" s="255"/>
      <c r="GB37" s="255"/>
      <c r="GC37" s="447" t="s">
        <v>562</v>
      </c>
      <c r="GD37" s="447" t="s">
        <v>562</v>
      </c>
      <c r="GE37" s="447" t="s">
        <v>562</v>
      </c>
      <c r="GF37" s="447" t="s">
        <v>562</v>
      </c>
      <c r="GG37" s="447" t="s">
        <v>562</v>
      </c>
      <c r="GH37" s="447" t="s">
        <v>562</v>
      </c>
      <c r="GI37" s="447" t="s">
        <v>562</v>
      </c>
      <c r="GJ37" s="447" t="s">
        <v>562</v>
      </c>
      <c r="GK37" s="447" t="s">
        <v>562</v>
      </c>
      <c r="GL37" s="447" t="s">
        <v>562</v>
      </c>
      <c r="GM37" s="447" t="s">
        <v>562</v>
      </c>
      <c r="GN37" s="447" t="s">
        <v>562</v>
      </c>
      <c r="GO37" s="447" t="s">
        <v>562</v>
      </c>
      <c r="GP37" s="447" t="s">
        <v>562</v>
      </c>
      <c r="GQ37" s="447" t="s">
        <v>562</v>
      </c>
      <c r="GR37" s="447" t="s">
        <v>562</v>
      </c>
      <c r="GS37" s="447" t="s">
        <v>562</v>
      </c>
      <c r="GT37" s="447" t="s">
        <v>562</v>
      </c>
      <c r="GU37" s="447" t="s">
        <v>562</v>
      </c>
      <c r="GV37" s="447" t="s">
        <v>562</v>
      </c>
      <c r="GW37" s="255"/>
      <c r="GX37" s="229"/>
      <c r="GY37" s="246" t="s">
        <v>562</v>
      </c>
      <c r="GZ37" s="246" t="s">
        <v>562</v>
      </c>
      <c r="HA37" s="246" t="s">
        <v>562</v>
      </c>
      <c r="HB37" s="246" t="s">
        <v>562</v>
      </c>
      <c r="HC37" s="246" t="s">
        <v>562</v>
      </c>
      <c r="HD37" s="246" t="s">
        <v>562</v>
      </c>
      <c r="HE37" s="246" t="s">
        <v>562</v>
      </c>
      <c r="HF37" s="246" t="s">
        <v>562</v>
      </c>
      <c r="HG37" s="246" t="s">
        <v>562</v>
      </c>
      <c r="HH37" s="246" t="s">
        <v>562</v>
      </c>
      <c r="HI37" s="246" t="s">
        <v>562</v>
      </c>
      <c r="HJ37" s="246" t="s">
        <v>562</v>
      </c>
      <c r="HK37" s="246" t="s">
        <v>562</v>
      </c>
      <c r="HL37" s="246" t="s">
        <v>562</v>
      </c>
      <c r="HM37" s="246" t="s">
        <v>562</v>
      </c>
      <c r="HN37" s="246" t="s">
        <v>562</v>
      </c>
      <c r="HO37" s="246" t="s">
        <v>562</v>
      </c>
      <c r="HP37" s="246" t="s">
        <v>562</v>
      </c>
      <c r="HQ37" s="246" t="s">
        <v>562</v>
      </c>
      <c r="HR37" s="246" t="s">
        <v>562</v>
      </c>
      <c r="HS37" s="255"/>
      <c r="HT37" s="229"/>
      <c r="HU37" s="246" t="s">
        <v>364</v>
      </c>
      <c r="HV37" s="246" t="s">
        <v>2198</v>
      </c>
      <c r="HW37" s="246" t="s">
        <v>1467</v>
      </c>
      <c r="HX37" s="246" t="s">
        <v>400</v>
      </c>
      <c r="HY37" s="246" t="s">
        <v>1455</v>
      </c>
      <c r="HZ37" s="246" t="s">
        <v>1432</v>
      </c>
      <c r="IA37" s="246" t="s">
        <v>1489</v>
      </c>
      <c r="IB37" s="246" t="s">
        <v>2938</v>
      </c>
      <c r="IC37" s="246" t="s">
        <v>365</v>
      </c>
      <c r="ID37" s="246" t="s">
        <v>2939</v>
      </c>
      <c r="IE37" s="246" t="s">
        <v>562</v>
      </c>
      <c r="IF37" s="246" t="s">
        <v>562</v>
      </c>
      <c r="IG37" s="246" t="s">
        <v>562</v>
      </c>
      <c r="IH37" s="246" t="s">
        <v>562</v>
      </c>
      <c r="II37" s="246" t="s">
        <v>562</v>
      </c>
      <c r="IJ37" s="246" t="s">
        <v>562</v>
      </c>
      <c r="IK37" s="246" t="s">
        <v>562</v>
      </c>
      <c r="IL37" s="246" t="s">
        <v>2646</v>
      </c>
      <c r="IM37" s="246" t="s">
        <v>562</v>
      </c>
      <c r="IN37" s="246" t="s">
        <v>1442</v>
      </c>
      <c r="IO37" s="255"/>
      <c r="IP37" s="229"/>
      <c r="IQ37" s="341" t="s">
        <v>2224</v>
      </c>
      <c r="IR37" s="341" t="s">
        <v>1468</v>
      </c>
      <c r="IS37" s="341" t="s">
        <v>364</v>
      </c>
      <c r="IT37" s="341" t="s">
        <v>364</v>
      </c>
      <c r="IU37" s="341" t="s">
        <v>364</v>
      </c>
      <c r="IV37" s="341" t="s">
        <v>364</v>
      </c>
      <c r="IW37" s="341" t="s">
        <v>364</v>
      </c>
      <c r="IX37" s="341" t="s">
        <v>1468</v>
      </c>
      <c r="IY37" s="341" t="s">
        <v>364</v>
      </c>
      <c r="IZ37" s="341" t="s">
        <v>364</v>
      </c>
      <c r="JA37" s="341" t="s">
        <v>562</v>
      </c>
      <c r="JB37" s="341" t="s">
        <v>562</v>
      </c>
      <c r="JC37" s="341" t="s">
        <v>562</v>
      </c>
      <c r="JD37" s="341" t="s">
        <v>562</v>
      </c>
      <c r="JE37" s="341" t="s">
        <v>562</v>
      </c>
      <c r="JF37" s="341" t="s">
        <v>562</v>
      </c>
      <c r="JG37" s="341" t="s">
        <v>562</v>
      </c>
      <c r="JH37" s="341" t="s">
        <v>562</v>
      </c>
      <c r="JI37" s="341" t="s">
        <v>562</v>
      </c>
      <c r="JJ37" s="341" t="s">
        <v>2225</v>
      </c>
      <c r="JK37" s="255"/>
      <c r="JL37" s="255"/>
      <c r="JM37" s="255" t="s">
        <v>562</v>
      </c>
      <c r="JN37" s="255" t="s">
        <v>562</v>
      </c>
      <c r="JO37" s="255" t="s">
        <v>562</v>
      </c>
      <c r="JP37" s="255" t="s">
        <v>562</v>
      </c>
      <c r="JQ37" s="255" t="s">
        <v>562</v>
      </c>
      <c r="JR37" s="255" t="s">
        <v>562</v>
      </c>
      <c r="JS37" s="255" t="s">
        <v>562</v>
      </c>
      <c r="JT37" s="255" t="s">
        <v>562</v>
      </c>
      <c r="JU37" s="255" t="s">
        <v>562</v>
      </c>
      <c r="JV37" s="255" t="s">
        <v>562</v>
      </c>
      <c r="JW37" s="255" t="s">
        <v>562</v>
      </c>
      <c r="JX37" s="255" t="s">
        <v>562</v>
      </c>
      <c r="JY37" s="255" t="s">
        <v>562</v>
      </c>
      <c r="JZ37" s="255" t="s">
        <v>562</v>
      </c>
      <c r="KA37" s="255" t="s">
        <v>562</v>
      </c>
      <c r="KB37" s="271" t="s">
        <v>562</v>
      </c>
      <c r="KC37" s="271" t="s">
        <v>562</v>
      </c>
      <c r="KD37" s="271" t="s">
        <v>562</v>
      </c>
      <c r="KE37" s="271" t="s">
        <v>562</v>
      </c>
      <c r="KF37" s="271" t="s">
        <v>562</v>
      </c>
    </row>
    <row r="38" spans="1:292" s="3" customFormat="1" ht="15" customHeight="1" x14ac:dyDescent="0.25">
      <c r="A38" s="8"/>
      <c r="B38" s="8"/>
      <c r="C38" s="8"/>
      <c r="D38" s="8"/>
      <c r="E38" s="8"/>
      <c r="F38" s="8"/>
      <c r="G38" s="8"/>
      <c r="H38" s="8"/>
      <c r="I38" s="8"/>
      <c r="J38" s="8"/>
      <c r="K38" s="8"/>
      <c r="L38" s="8"/>
      <c r="M38" s="8"/>
      <c r="N38" s="8"/>
      <c r="O38" s="8"/>
      <c r="P38" s="8"/>
      <c r="Q38" s="8"/>
      <c r="R38" s="8"/>
      <c r="S38" s="8"/>
      <c r="T38" s="8"/>
      <c r="U38" s="8"/>
      <c r="V38" s="7"/>
      <c r="W38" s="7"/>
      <c r="X38" s="7"/>
      <c r="Y38" s="7"/>
      <c r="Z38" s="7"/>
      <c r="AA38" s="7"/>
      <c r="AB38" s="12"/>
      <c r="AC38" s="245" t="s">
        <v>153</v>
      </c>
      <c r="AD38" s="254" t="str">
        <f t="shared" ca="1" si="84"/>
        <v>18,000</v>
      </c>
      <c r="AE38" s="443" t="s">
        <v>440</v>
      </c>
      <c r="AF38" s="444" t="s">
        <v>3357</v>
      </c>
      <c r="AG38" s="444" t="s">
        <v>364</v>
      </c>
      <c r="AH38" s="443" t="s">
        <v>791</v>
      </c>
      <c r="AI38" s="443" t="s">
        <v>1478</v>
      </c>
      <c r="AJ38" s="443" t="s">
        <v>367</v>
      </c>
      <c r="AK38" s="401" t="s">
        <v>1157</v>
      </c>
      <c r="AL38" s="401" t="s">
        <v>2648</v>
      </c>
      <c r="AM38" s="401" t="s">
        <v>378</v>
      </c>
      <c r="AN38" s="401" t="s">
        <v>2649</v>
      </c>
      <c r="AO38" s="401" t="s">
        <v>4319</v>
      </c>
      <c r="AP38" s="401" t="s">
        <v>4353</v>
      </c>
      <c r="AQ38" s="401" t="s">
        <v>414</v>
      </c>
      <c r="AR38" s="401" t="s">
        <v>456</v>
      </c>
      <c r="AS38" s="401" t="s">
        <v>2417</v>
      </c>
      <c r="AT38" s="401" t="s">
        <v>1609</v>
      </c>
      <c r="AU38" s="401" t="s">
        <v>4195</v>
      </c>
      <c r="AV38" s="401" t="s">
        <v>4196</v>
      </c>
      <c r="AW38" s="401" t="s">
        <v>2380</v>
      </c>
      <c r="AX38" s="401" t="s">
        <v>1079</v>
      </c>
      <c r="AY38" s="255"/>
      <c r="AZ38" s="229"/>
      <c r="BA38" s="401" t="s">
        <v>440</v>
      </c>
      <c r="BB38" s="401" t="s">
        <v>3354</v>
      </c>
      <c r="BC38" s="401" t="s">
        <v>364</v>
      </c>
      <c r="BD38" s="401" t="s">
        <v>3355</v>
      </c>
      <c r="BE38" s="401" t="s">
        <v>375</v>
      </c>
      <c r="BF38" s="401" t="s">
        <v>397</v>
      </c>
      <c r="BG38" s="401" t="s">
        <v>1157</v>
      </c>
      <c r="BH38" s="401" t="s">
        <v>2648</v>
      </c>
      <c r="BI38" s="401" t="s">
        <v>1157</v>
      </c>
      <c r="BJ38" s="401" t="s">
        <v>3356</v>
      </c>
      <c r="BK38" s="401" t="s">
        <v>3447</v>
      </c>
      <c r="BL38" s="401" t="s">
        <v>3448</v>
      </c>
      <c r="BM38" s="401" t="s">
        <v>3449</v>
      </c>
      <c r="BN38" s="401" t="s">
        <v>3450</v>
      </c>
      <c r="BO38" s="401" t="s">
        <v>3451</v>
      </c>
      <c r="BP38" s="401" t="s">
        <v>3452</v>
      </c>
      <c r="BQ38" s="401" t="s">
        <v>3453</v>
      </c>
      <c r="BR38" s="401" t="s">
        <v>3454</v>
      </c>
      <c r="BS38" s="401" t="s">
        <v>3455</v>
      </c>
      <c r="BT38" s="401" t="s">
        <v>1079</v>
      </c>
      <c r="BU38" s="255"/>
      <c r="BV38" s="229"/>
      <c r="BW38" s="401" t="s">
        <v>440</v>
      </c>
      <c r="BX38" s="246" t="s">
        <v>2647</v>
      </c>
      <c r="BY38" s="246" t="s">
        <v>364</v>
      </c>
      <c r="BZ38" s="246" t="s">
        <v>791</v>
      </c>
      <c r="CA38" s="246" t="s">
        <v>1478</v>
      </c>
      <c r="CB38" s="246" t="s">
        <v>367</v>
      </c>
      <c r="CC38" s="246" t="s">
        <v>1157</v>
      </c>
      <c r="CD38" s="246" t="s">
        <v>2648</v>
      </c>
      <c r="CE38" s="246" t="s">
        <v>378</v>
      </c>
      <c r="CF38" s="246" t="s">
        <v>2649</v>
      </c>
      <c r="CG38" s="246" t="s">
        <v>3185</v>
      </c>
      <c r="CH38" s="246" t="s">
        <v>3210</v>
      </c>
      <c r="CI38" s="246" t="s">
        <v>1467</v>
      </c>
      <c r="CJ38" s="246" t="s">
        <v>2650</v>
      </c>
      <c r="CK38" s="246" t="s">
        <v>2651</v>
      </c>
      <c r="CL38" s="246" t="s">
        <v>2652</v>
      </c>
      <c r="CM38" s="246" t="s">
        <v>2653</v>
      </c>
      <c r="CN38" s="246" t="s">
        <v>2654</v>
      </c>
      <c r="CO38" s="246" t="s">
        <v>2655</v>
      </c>
      <c r="CP38" s="246" t="s">
        <v>779</v>
      </c>
      <c r="CQ38" s="255"/>
      <c r="CR38" s="229"/>
      <c r="CS38" s="341" t="s">
        <v>440</v>
      </c>
      <c r="CT38" s="341" t="s">
        <v>1863</v>
      </c>
      <c r="CU38" s="341" t="s">
        <v>562</v>
      </c>
      <c r="CV38" s="341" t="s">
        <v>765</v>
      </c>
      <c r="CW38" s="341" t="s">
        <v>365</v>
      </c>
      <c r="CX38" s="341" t="s">
        <v>381</v>
      </c>
      <c r="CY38" s="341" t="s">
        <v>405</v>
      </c>
      <c r="CZ38" s="341" t="s">
        <v>942</v>
      </c>
      <c r="DA38" s="341" t="s">
        <v>1864</v>
      </c>
      <c r="DB38" s="341" t="s">
        <v>1865</v>
      </c>
      <c r="DC38" s="341" t="s">
        <v>1866</v>
      </c>
      <c r="DD38" s="341" t="s">
        <v>1867</v>
      </c>
      <c r="DE38" s="341" t="s">
        <v>414</v>
      </c>
      <c r="DF38" s="341" t="s">
        <v>1868</v>
      </c>
      <c r="DG38" s="341" t="s">
        <v>1869</v>
      </c>
      <c r="DH38" s="341" t="s">
        <v>776</v>
      </c>
      <c r="DI38" s="341" t="s">
        <v>1870</v>
      </c>
      <c r="DJ38" s="341" t="s">
        <v>1871</v>
      </c>
      <c r="DK38" s="341" t="s">
        <v>1872</v>
      </c>
      <c r="DL38" s="341" t="s">
        <v>779</v>
      </c>
      <c r="DM38" s="255"/>
      <c r="DN38" s="229"/>
      <c r="DO38" s="255" t="s">
        <v>440</v>
      </c>
      <c r="DP38" s="255" t="s">
        <v>771</v>
      </c>
      <c r="DQ38" s="255"/>
      <c r="DR38" s="255" t="s">
        <v>772</v>
      </c>
      <c r="DS38" s="255" t="s">
        <v>368</v>
      </c>
      <c r="DT38" s="255" t="s">
        <v>367</v>
      </c>
      <c r="DU38" s="255" t="s">
        <v>405</v>
      </c>
      <c r="DV38" s="255" t="s">
        <v>443</v>
      </c>
      <c r="DW38" s="255" t="s">
        <v>405</v>
      </c>
      <c r="DX38" s="255" t="s">
        <v>444</v>
      </c>
      <c r="DY38" s="255" t="s">
        <v>400</v>
      </c>
      <c r="DZ38" s="255" t="s">
        <v>386</v>
      </c>
      <c r="EA38" s="255" t="s">
        <v>773</v>
      </c>
      <c r="EB38" s="255" t="s">
        <v>774</v>
      </c>
      <c r="EC38" s="255" t="s">
        <v>775</v>
      </c>
      <c r="ED38" s="271" t="s">
        <v>776</v>
      </c>
      <c r="EE38" s="271" t="s">
        <v>777</v>
      </c>
      <c r="EF38" s="271" t="s">
        <v>777</v>
      </c>
      <c r="EG38" s="271" t="s">
        <v>778</v>
      </c>
      <c r="EH38" s="271" t="s">
        <v>779</v>
      </c>
      <c r="EI38" s="255"/>
      <c r="EJ38" s="229"/>
      <c r="EK38" s="255" t="s">
        <v>440</v>
      </c>
      <c r="EL38" s="255" t="s">
        <v>441</v>
      </c>
      <c r="EM38" s="255" t="s">
        <v>442</v>
      </c>
      <c r="EN38" s="255" t="s">
        <v>362</v>
      </c>
      <c r="EO38" s="255" t="s">
        <v>365</v>
      </c>
      <c r="EP38" s="255" t="s">
        <v>367</v>
      </c>
      <c r="EQ38" s="255" t="s">
        <v>405</v>
      </c>
      <c r="ER38" s="255" t="s">
        <v>443</v>
      </c>
      <c r="ES38" s="255" t="s">
        <v>405</v>
      </c>
      <c r="ET38" s="255" t="s">
        <v>444</v>
      </c>
      <c r="EU38" s="255" t="s">
        <v>564</v>
      </c>
      <c r="EV38" s="255" t="s">
        <v>564</v>
      </c>
      <c r="EW38" s="255"/>
      <c r="EX38" s="255" t="s">
        <v>565</v>
      </c>
      <c r="EY38" s="255" t="s">
        <v>566</v>
      </c>
      <c r="EZ38" s="271" t="s">
        <v>780</v>
      </c>
      <c r="FA38" s="271" t="s">
        <v>781</v>
      </c>
      <c r="FB38" s="271" t="s">
        <v>782</v>
      </c>
      <c r="FC38" s="271" t="s">
        <v>783</v>
      </c>
      <c r="FD38" s="271" t="s">
        <v>779</v>
      </c>
      <c r="FE38" s="255"/>
      <c r="FF38" s="229"/>
      <c r="FG38" s="447" t="s">
        <v>440</v>
      </c>
      <c r="FH38" s="447" t="s">
        <v>4805</v>
      </c>
      <c r="FI38" s="447" t="s">
        <v>364</v>
      </c>
      <c r="FJ38" s="447" t="s">
        <v>4806</v>
      </c>
      <c r="FK38" s="447" t="s">
        <v>368</v>
      </c>
      <c r="FL38" s="447" t="s">
        <v>381</v>
      </c>
      <c r="FM38" s="447" t="s">
        <v>378</v>
      </c>
      <c r="FN38" s="447" t="s">
        <v>4807</v>
      </c>
      <c r="FO38" s="447" t="s">
        <v>818</v>
      </c>
      <c r="FP38" s="447" t="s">
        <v>4808</v>
      </c>
      <c r="FQ38" s="447" t="s">
        <v>4809</v>
      </c>
      <c r="FR38" s="447" t="s">
        <v>4810</v>
      </c>
      <c r="FS38" s="447" t="s">
        <v>4811</v>
      </c>
      <c r="FT38" s="447" t="s">
        <v>4812</v>
      </c>
      <c r="FU38" s="447" t="s">
        <v>4813</v>
      </c>
      <c r="FV38" s="447" t="s">
        <v>4814</v>
      </c>
      <c r="FW38" s="447" t="s">
        <v>4815</v>
      </c>
      <c r="FX38" s="447" t="s">
        <v>4816</v>
      </c>
      <c r="FY38" s="447" t="s">
        <v>4817</v>
      </c>
      <c r="FZ38" s="447" t="s">
        <v>3706</v>
      </c>
      <c r="GA38" s="255"/>
      <c r="GB38" s="255"/>
      <c r="GC38" s="447" t="s">
        <v>364</v>
      </c>
      <c r="GD38" s="447" t="s">
        <v>448</v>
      </c>
      <c r="GE38" s="447" t="s">
        <v>364</v>
      </c>
      <c r="GF38" s="447" t="s">
        <v>4466</v>
      </c>
      <c r="GG38" s="447" t="s">
        <v>2319</v>
      </c>
      <c r="GH38" s="447" t="s">
        <v>1565</v>
      </c>
      <c r="GI38" s="447" t="s">
        <v>364</v>
      </c>
      <c r="GJ38" s="447" t="s">
        <v>364</v>
      </c>
      <c r="GK38" s="447" t="s">
        <v>1489</v>
      </c>
      <c r="GL38" s="447" t="s">
        <v>4467</v>
      </c>
      <c r="GM38" s="447" t="s">
        <v>4468</v>
      </c>
      <c r="GN38" s="447" t="s">
        <v>4468</v>
      </c>
      <c r="GO38" s="447" t="s">
        <v>4469</v>
      </c>
      <c r="GP38" s="447" t="s">
        <v>4470</v>
      </c>
      <c r="GQ38" s="447" t="s">
        <v>4471</v>
      </c>
      <c r="GR38" s="447" t="s">
        <v>4472</v>
      </c>
      <c r="GS38" s="447" t="s">
        <v>4473</v>
      </c>
      <c r="GT38" s="447" t="s">
        <v>4474</v>
      </c>
      <c r="GU38" s="447" t="s">
        <v>4475</v>
      </c>
      <c r="GV38" s="447" t="s">
        <v>1442</v>
      </c>
      <c r="GW38" s="255"/>
      <c r="GX38" s="229"/>
      <c r="GY38" s="246" t="s">
        <v>364</v>
      </c>
      <c r="GZ38" s="246" t="s">
        <v>3728</v>
      </c>
      <c r="HA38" s="246" t="s">
        <v>364</v>
      </c>
      <c r="HB38" s="246" t="s">
        <v>772</v>
      </c>
      <c r="HC38" s="246" t="s">
        <v>1478</v>
      </c>
      <c r="HD38" s="246" t="s">
        <v>367</v>
      </c>
      <c r="HE38" s="246" t="s">
        <v>364</v>
      </c>
      <c r="HF38" s="246" t="s">
        <v>364</v>
      </c>
      <c r="HG38" s="246" t="s">
        <v>397</v>
      </c>
      <c r="HH38" s="246" t="s">
        <v>3729</v>
      </c>
      <c r="HI38" s="246" t="s">
        <v>3730</v>
      </c>
      <c r="HJ38" s="246" t="s">
        <v>3731</v>
      </c>
      <c r="HK38" s="246" t="s">
        <v>3732</v>
      </c>
      <c r="HL38" s="246" t="s">
        <v>3733</v>
      </c>
      <c r="HM38" s="246" t="s">
        <v>3734</v>
      </c>
      <c r="HN38" s="246" t="s">
        <v>3735</v>
      </c>
      <c r="HO38" s="246" t="s">
        <v>3736</v>
      </c>
      <c r="HP38" s="246" t="s">
        <v>3737</v>
      </c>
      <c r="HQ38" s="246" t="s">
        <v>3738</v>
      </c>
      <c r="HR38" s="246" t="s">
        <v>3739</v>
      </c>
      <c r="HS38" s="255"/>
      <c r="HT38" s="229"/>
      <c r="HU38" s="246" t="s">
        <v>364</v>
      </c>
      <c r="HV38" s="246" t="s">
        <v>1991</v>
      </c>
      <c r="HW38" s="246" t="s">
        <v>562</v>
      </c>
      <c r="HX38" s="246" t="s">
        <v>1565</v>
      </c>
      <c r="HY38" s="246" t="s">
        <v>1468</v>
      </c>
      <c r="HZ38" s="246" t="s">
        <v>1468</v>
      </c>
      <c r="IA38" s="246" t="s">
        <v>391</v>
      </c>
      <c r="IB38" s="246" t="s">
        <v>2940</v>
      </c>
      <c r="IC38" s="246" t="s">
        <v>381</v>
      </c>
      <c r="ID38" s="246" t="s">
        <v>609</v>
      </c>
      <c r="IE38" s="246" t="s">
        <v>2941</v>
      </c>
      <c r="IF38" s="246" t="s">
        <v>2942</v>
      </c>
      <c r="IG38" s="246" t="s">
        <v>365</v>
      </c>
      <c r="IH38" s="246" t="s">
        <v>2943</v>
      </c>
      <c r="II38" s="246" t="s">
        <v>2944</v>
      </c>
      <c r="IJ38" s="246" t="s">
        <v>2945</v>
      </c>
      <c r="IK38" s="246" t="s">
        <v>2946</v>
      </c>
      <c r="IL38" s="246" t="s">
        <v>2947</v>
      </c>
      <c r="IM38" s="246" t="s">
        <v>2948</v>
      </c>
      <c r="IN38" s="246" t="s">
        <v>1442</v>
      </c>
      <c r="IO38" s="255"/>
      <c r="IP38" s="229"/>
      <c r="IQ38" s="341" t="s">
        <v>364</v>
      </c>
      <c r="IR38" s="341" t="s">
        <v>2226</v>
      </c>
      <c r="IS38" s="341" t="s">
        <v>562</v>
      </c>
      <c r="IT38" s="341" t="s">
        <v>1565</v>
      </c>
      <c r="IU38" s="341" t="s">
        <v>1468</v>
      </c>
      <c r="IV38" s="341" t="s">
        <v>1433</v>
      </c>
      <c r="IW38" s="341" t="s">
        <v>364</v>
      </c>
      <c r="IX38" s="341" t="s">
        <v>2227</v>
      </c>
      <c r="IY38" s="341" t="s">
        <v>367</v>
      </c>
      <c r="IZ38" s="341" t="s">
        <v>568</v>
      </c>
      <c r="JA38" s="341" t="s">
        <v>2228</v>
      </c>
      <c r="JB38" s="341" t="s">
        <v>2229</v>
      </c>
      <c r="JC38" s="341" t="s">
        <v>381</v>
      </c>
      <c r="JD38" s="341" t="s">
        <v>553</v>
      </c>
      <c r="JE38" s="341" t="s">
        <v>2230</v>
      </c>
      <c r="JF38" s="341" t="s">
        <v>1442</v>
      </c>
      <c r="JG38" s="341" t="s">
        <v>2231</v>
      </c>
      <c r="JH38" s="341" t="s">
        <v>2232</v>
      </c>
      <c r="JI38" s="341" t="s">
        <v>2233</v>
      </c>
      <c r="JJ38" s="341" t="s">
        <v>1442</v>
      </c>
      <c r="JK38" s="255"/>
      <c r="JL38" s="255"/>
      <c r="JM38" s="255" t="s">
        <v>364</v>
      </c>
      <c r="JN38" s="255" t="s">
        <v>1430</v>
      </c>
      <c r="JO38" s="255" t="s">
        <v>1431</v>
      </c>
      <c r="JP38" s="255" t="s">
        <v>1432</v>
      </c>
      <c r="JQ38" s="255" t="s">
        <v>1433</v>
      </c>
      <c r="JR38" s="255" t="s">
        <v>364</v>
      </c>
      <c r="JS38" s="255" t="s">
        <v>364</v>
      </c>
      <c r="JT38" s="255" t="s">
        <v>364</v>
      </c>
      <c r="JU38" s="255" t="s">
        <v>364</v>
      </c>
      <c r="JV38" s="255" t="s">
        <v>364</v>
      </c>
      <c r="JW38" s="255" t="s">
        <v>1434</v>
      </c>
      <c r="JX38" s="255" t="s">
        <v>1435</v>
      </c>
      <c r="JY38" s="255" t="s">
        <v>773</v>
      </c>
      <c r="JZ38" s="255" t="s">
        <v>1436</v>
      </c>
      <c r="KA38" s="255" t="s">
        <v>1437</v>
      </c>
      <c r="KB38" s="271" t="s">
        <v>1438</v>
      </c>
      <c r="KC38" s="271" t="s">
        <v>1439</v>
      </c>
      <c r="KD38" s="271" t="s">
        <v>1440</v>
      </c>
      <c r="KE38" s="271" t="s">
        <v>1441</v>
      </c>
      <c r="KF38" s="271" t="s">
        <v>1442</v>
      </c>
    </row>
    <row r="39" spans="1:292" s="3" customFormat="1" ht="15" customHeight="1" x14ac:dyDescent="0.25">
      <c r="A39" s="8"/>
      <c r="B39" s="8"/>
      <c r="C39" s="8"/>
      <c r="D39" s="8"/>
      <c r="E39" s="8"/>
      <c r="F39" s="8"/>
      <c r="G39" s="8"/>
      <c r="H39" s="8"/>
      <c r="I39" s="8"/>
      <c r="J39" s="8"/>
      <c r="K39" s="8"/>
      <c r="L39" s="8"/>
      <c r="M39" s="8"/>
      <c r="N39" s="8"/>
      <c r="O39" s="8"/>
      <c r="P39" s="8"/>
      <c r="Q39" s="8"/>
      <c r="R39" s="8"/>
      <c r="S39" s="8"/>
      <c r="T39" s="8"/>
      <c r="U39" s="8"/>
      <c r="V39" s="7"/>
      <c r="W39" s="7"/>
      <c r="X39" s="7"/>
      <c r="Y39" s="7"/>
      <c r="Z39" s="7"/>
      <c r="AA39" s="7"/>
      <c r="AB39" s="12"/>
      <c r="AC39" s="245" t="s">
        <v>154</v>
      </c>
      <c r="AD39" s="254" t="str">
        <f t="shared" ca="1" si="84"/>
        <v>-</v>
      </c>
      <c r="AE39" s="443" t="s">
        <v>562</v>
      </c>
      <c r="AF39" s="444" t="s">
        <v>562</v>
      </c>
      <c r="AG39" s="444" t="s">
        <v>562</v>
      </c>
      <c r="AH39" s="443" t="s">
        <v>562</v>
      </c>
      <c r="AI39" s="443" t="s">
        <v>562</v>
      </c>
      <c r="AJ39" s="443" t="s">
        <v>562</v>
      </c>
      <c r="AK39" s="401" t="s">
        <v>562</v>
      </c>
      <c r="AL39" s="401" t="s">
        <v>562</v>
      </c>
      <c r="AM39" s="401" t="s">
        <v>562</v>
      </c>
      <c r="AN39" s="401" t="s">
        <v>562</v>
      </c>
      <c r="AO39" s="401" t="s">
        <v>562</v>
      </c>
      <c r="AP39" s="401" t="s">
        <v>562</v>
      </c>
      <c r="AQ39" s="401" t="s">
        <v>562</v>
      </c>
      <c r="AR39" s="401" t="s">
        <v>562</v>
      </c>
      <c r="AS39" s="401" t="s">
        <v>562</v>
      </c>
      <c r="AT39" s="401" t="s">
        <v>562</v>
      </c>
      <c r="AU39" s="401" t="s">
        <v>562</v>
      </c>
      <c r="AV39" s="401" t="s">
        <v>562</v>
      </c>
      <c r="AW39" s="401" t="s">
        <v>562</v>
      </c>
      <c r="AX39" s="401" t="s">
        <v>562</v>
      </c>
      <c r="AY39" s="255"/>
      <c r="AZ39" s="229"/>
      <c r="BA39" s="401" t="s">
        <v>562</v>
      </c>
      <c r="BB39" s="401" t="s">
        <v>562</v>
      </c>
      <c r="BC39" s="401" t="s">
        <v>562</v>
      </c>
      <c r="BD39" s="401" t="s">
        <v>562</v>
      </c>
      <c r="BE39" s="401" t="s">
        <v>562</v>
      </c>
      <c r="BF39" s="401" t="s">
        <v>562</v>
      </c>
      <c r="BG39" s="401" t="s">
        <v>562</v>
      </c>
      <c r="BH39" s="401" t="s">
        <v>562</v>
      </c>
      <c r="BI39" s="401" t="s">
        <v>562</v>
      </c>
      <c r="BJ39" s="401" t="s">
        <v>562</v>
      </c>
      <c r="BK39" s="401" t="s">
        <v>562</v>
      </c>
      <c r="BL39" s="401" t="s">
        <v>562</v>
      </c>
      <c r="BM39" s="401" t="s">
        <v>562</v>
      </c>
      <c r="BN39" s="401" t="s">
        <v>562</v>
      </c>
      <c r="BO39" s="401" t="s">
        <v>562</v>
      </c>
      <c r="BP39" s="401" t="s">
        <v>562</v>
      </c>
      <c r="BQ39" s="401" t="s">
        <v>562</v>
      </c>
      <c r="BR39" s="401" t="s">
        <v>562</v>
      </c>
      <c r="BS39" s="401" t="s">
        <v>562</v>
      </c>
      <c r="BT39" s="401" t="s">
        <v>562</v>
      </c>
      <c r="BU39" s="255"/>
      <c r="BV39" s="229"/>
      <c r="BW39" s="401" t="s">
        <v>562</v>
      </c>
      <c r="BX39" s="246" t="s">
        <v>562</v>
      </c>
      <c r="BY39" s="246" t="s">
        <v>562</v>
      </c>
      <c r="BZ39" s="246" t="s">
        <v>562</v>
      </c>
      <c r="CA39" s="246" t="s">
        <v>562</v>
      </c>
      <c r="CB39" s="246" t="s">
        <v>562</v>
      </c>
      <c r="CC39" s="246" t="s">
        <v>562</v>
      </c>
      <c r="CD39" s="246" t="s">
        <v>562</v>
      </c>
      <c r="CE39" s="246" t="s">
        <v>562</v>
      </c>
      <c r="CF39" s="246" t="s">
        <v>562</v>
      </c>
      <c r="CG39" s="246" t="s">
        <v>562</v>
      </c>
      <c r="CH39" s="246" t="s">
        <v>562</v>
      </c>
      <c r="CI39" s="246" t="s">
        <v>562</v>
      </c>
      <c r="CJ39" s="246" t="s">
        <v>562</v>
      </c>
      <c r="CK39" s="246" t="s">
        <v>562</v>
      </c>
      <c r="CL39" s="246" t="s">
        <v>562</v>
      </c>
      <c r="CM39" s="246" t="s">
        <v>562</v>
      </c>
      <c r="CN39" s="246" t="s">
        <v>562</v>
      </c>
      <c r="CO39" s="246" t="s">
        <v>562</v>
      </c>
      <c r="CP39" s="246" t="s">
        <v>562</v>
      </c>
      <c r="CQ39" s="255"/>
      <c r="CR39" s="229"/>
      <c r="CS39" s="341" t="s">
        <v>562</v>
      </c>
      <c r="CT39" s="341" t="s">
        <v>562</v>
      </c>
      <c r="CU39" s="341" t="s">
        <v>562</v>
      </c>
      <c r="CV39" s="341" t="s">
        <v>562</v>
      </c>
      <c r="CW39" s="341" t="s">
        <v>562</v>
      </c>
      <c r="CX39" s="341" t="s">
        <v>562</v>
      </c>
      <c r="CY39" s="341" t="s">
        <v>562</v>
      </c>
      <c r="CZ39" s="341" t="s">
        <v>562</v>
      </c>
      <c r="DA39" s="341" t="s">
        <v>562</v>
      </c>
      <c r="DB39" s="341" t="s">
        <v>562</v>
      </c>
      <c r="DC39" s="341" t="s">
        <v>562</v>
      </c>
      <c r="DD39" s="341" t="s">
        <v>562</v>
      </c>
      <c r="DE39" s="341" t="s">
        <v>562</v>
      </c>
      <c r="DF39" s="341" t="s">
        <v>562</v>
      </c>
      <c r="DG39" s="341" t="s">
        <v>562</v>
      </c>
      <c r="DH39" s="341" t="s">
        <v>562</v>
      </c>
      <c r="DI39" s="341" t="s">
        <v>562</v>
      </c>
      <c r="DJ39" s="341" t="s">
        <v>562</v>
      </c>
      <c r="DK39" s="341" t="s">
        <v>562</v>
      </c>
      <c r="DL39" s="341" t="s">
        <v>562</v>
      </c>
      <c r="DM39" s="255"/>
      <c r="DN39" s="229"/>
      <c r="DO39" s="255" t="s">
        <v>562</v>
      </c>
      <c r="DP39" s="255" t="s">
        <v>562</v>
      </c>
      <c r="DQ39" s="255" t="s">
        <v>562</v>
      </c>
      <c r="DR39" s="255" t="s">
        <v>562</v>
      </c>
      <c r="DS39" s="255" t="s">
        <v>562</v>
      </c>
      <c r="DT39" s="255" t="s">
        <v>562</v>
      </c>
      <c r="DU39" s="255" t="s">
        <v>562</v>
      </c>
      <c r="DV39" s="255" t="s">
        <v>562</v>
      </c>
      <c r="DW39" s="255" t="s">
        <v>562</v>
      </c>
      <c r="DX39" s="255" t="s">
        <v>562</v>
      </c>
      <c r="DY39" s="255" t="s">
        <v>562</v>
      </c>
      <c r="DZ39" s="255" t="s">
        <v>562</v>
      </c>
      <c r="EA39" s="255" t="s">
        <v>562</v>
      </c>
      <c r="EB39" s="255" t="s">
        <v>562</v>
      </c>
      <c r="EC39" s="255" t="s">
        <v>562</v>
      </c>
      <c r="ED39" s="271" t="s">
        <v>562</v>
      </c>
      <c r="EE39" s="271" t="s">
        <v>562</v>
      </c>
      <c r="EF39" s="271" t="s">
        <v>562</v>
      </c>
      <c r="EG39" s="271" t="s">
        <v>562</v>
      </c>
      <c r="EH39" s="271" t="s">
        <v>562</v>
      </c>
      <c r="EI39" s="255"/>
      <c r="EJ39" s="229"/>
      <c r="EK39" s="255" t="s">
        <v>445</v>
      </c>
      <c r="EL39" s="255" t="s">
        <v>446</v>
      </c>
      <c r="EM39" s="255"/>
      <c r="EN39" s="255" t="s">
        <v>366</v>
      </c>
      <c r="EO39" s="255" t="s">
        <v>447</v>
      </c>
      <c r="EP39" s="255"/>
      <c r="EQ39" s="255" t="s">
        <v>448</v>
      </c>
      <c r="ER39" s="255" t="s">
        <v>449</v>
      </c>
      <c r="ES39" s="255" t="s">
        <v>443</v>
      </c>
      <c r="ET39" s="255" t="s">
        <v>450</v>
      </c>
      <c r="EU39" s="255" t="s">
        <v>508</v>
      </c>
      <c r="EV39" s="255" t="s">
        <v>567</v>
      </c>
      <c r="EW39" s="255" t="s">
        <v>568</v>
      </c>
      <c r="EX39" s="255" t="s">
        <v>569</v>
      </c>
      <c r="EY39" s="255" t="s">
        <v>570</v>
      </c>
      <c r="EZ39" s="271" t="s">
        <v>562</v>
      </c>
      <c r="FA39" s="271" t="s">
        <v>562</v>
      </c>
      <c r="FB39" s="271" t="s">
        <v>784</v>
      </c>
      <c r="FC39" s="271" t="s">
        <v>785</v>
      </c>
      <c r="FD39" s="271" t="s">
        <v>786</v>
      </c>
      <c r="FE39" s="255"/>
      <c r="FF39" s="229"/>
      <c r="FG39" s="447" t="s">
        <v>562</v>
      </c>
      <c r="FH39" s="447" t="s">
        <v>562</v>
      </c>
      <c r="FI39" s="447" t="s">
        <v>562</v>
      </c>
      <c r="FJ39" s="447" t="s">
        <v>562</v>
      </c>
      <c r="FK39" s="447" t="s">
        <v>562</v>
      </c>
      <c r="FL39" s="447" t="s">
        <v>562</v>
      </c>
      <c r="FM39" s="447" t="s">
        <v>562</v>
      </c>
      <c r="FN39" s="447" t="s">
        <v>562</v>
      </c>
      <c r="FO39" s="447" t="s">
        <v>562</v>
      </c>
      <c r="FP39" s="447" t="s">
        <v>562</v>
      </c>
      <c r="FQ39" s="447" t="s">
        <v>562</v>
      </c>
      <c r="FR39" s="447" t="s">
        <v>562</v>
      </c>
      <c r="FS39" s="447" t="s">
        <v>562</v>
      </c>
      <c r="FT39" s="447" t="s">
        <v>562</v>
      </c>
      <c r="FU39" s="447" t="s">
        <v>562</v>
      </c>
      <c r="FV39" s="447" t="s">
        <v>562</v>
      </c>
      <c r="FW39" s="447" t="s">
        <v>562</v>
      </c>
      <c r="FX39" s="447" t="s">
        <v>562</v>
      </c>
      <c r="FY39" s="447" t="s">
        <v>562</v>
      </c>
      <c r="FZ39" s="447" t="s">
        <v>562</v>
      </c>
      <c r="GA39" s="255"/>
      <c r="GB39" s="255"/>
      <c r="GC39" s="447" t="s">
        <v>562</v>
      </c>
      <c r="GD39" s="447" t="s">
        <v>562</v>
      </c>
      <c r="GE39" s="447" t="s">
        <v>562</v>
      </c>
      <c r="GF39" s="447" t="s">
        <v>562</v>
      </c>
      <c r="GG39" s="447" t="s">
        <v>562</v>
      </c>
      <c r="GH39" s="447" t="s">
        <v>562</v>
      </c>
      <c r="GI39" s="447" t="s">
        <v>562</v>
      </c>
      <c r="GJ39" s="447" t="s">
        <v>562</v>
      </c>
      <c r="GK39" s="447" t="s">
        <v>562</v>
      </c>
      <c r="GL39" s="447" t="s">
        <v>562</v>
      </c>
      <c r="GM39" s="447" t="s">
        <v>562</v>
      </c>
      <c r="GN39" s="447" t="s">
        <v>562</v>
      </c>
      <c r="GO39" s="447" t="s">
        <v>562</v>
      </c>
      <c r="GP39" s="447" t="s">
        <v>562</v>
      </c>
      <c r="GQ39" s="447" t="s">
        <v>562</v>
      </c>
      <c r="GR39" s="447" t="s">
        <v>562</v>
      </c>
      <c r="GS39" s="447" t="s">
        <v>562</v>
      </c>
      <c r="GT39" s="447" t="s">
        <v>562</v>
      </c>
      <c r="GU39" s="447" t="s">
        <v>562</v>
      </c>
      <c r="GV39" s="447" t="s">
        <v>562</v>
      </c>
      <c r="GW39" s="255"/>
      <c r="GX39" s="229"/>
      <c r="GY39" s="246" t="s">
        <v>562</v>
      </c>
      <c r="GZ39" s="246" t="s">
        <v>562</v>
      </c>
      <c r="HA39" s="246" t="s">
        <v>562</v>
      </c>
      <c r="HB39" s="246" t="s">
        <v>562</v>
      </c>
      <c r="HC39" s="246" t="s">
        <v>562</v>
      </c>
      <c r="HD39" s="246" t="s">
        <v>562</v>
      </c>
      <c r="HE39" s="246" t="s">
        <v>562</v>
      </c>
      <c r="HF39" s="246" t="s">
        <v>562</v>
      </c>
      <c r="HG39" s="246" t="s">
        <v>562</v>
      </c>
      <c r="HH39" s="246" t="s">
        <v>562</v>
      </c>
      <c r="HI39" s="246" t="s">
        <v>562</v>
      </c>
      <c r="HJ39" s="246" t="s">
        <v>562</v>
      </c>
      <c r="HK39" s="246" t="s">
        <v>562</v>
      </c>
      <c r="HL39" s="246" t="s">
        <v>562</v>
      </c>
      <c r="HM39" s="246" t="s">
        <v>562</v>
      </c>
      <c r="HN39" s="246" t="s">
        <v>562</v>
      </c>
      <c r="HO39" s="246" t="s">
        <v>562</v>
      </c>
      <c r="HP39" s="246" t="s">
        <v>562</v>
      </c>
      <c r="HQ39" s="246" t="s">
        <v>562</v>
      </c>
      <c r="HR39" s="246" t="s">
        <v>562</v>
      </c>
      <c r="HS39" s="255"/>
      <c r="HT39" s="229"/>
      <c r="HU39" s="246" t="s">
        <v>562</v>
      </c>
      <c r="HV39" s="246" t="s">
        <v>562</v>
      </c>
      <c r="HW39" s="246" t="s">
        <v>562</v>
      </c>
      <c r="HX39" s="246" t="s">
        <v>562</v>
      </c>
      <c r="HY39" s="246" t="s">
        <v>562</v>
      </c>
      <c r="HZ39" s="246" t="s">
        <v>562</v>
      </c>
      <c r="IA39" s="246" t="s">
        <v>562</v>
      </c>
      <c r="IB39" s="246" t="s">
        <v>562</v>
      </c>
      <c r="IC39" s="246" t="s">
        <v>562</v>
      </c>
      <c r="ID39" s="246" t="s">
        <v>562</v>
      </c>
      <c r="IE39" s="246" t="s">
        <v>562</v>
      </c>
      <c r="IF39" s="246" t="s">
        <v>562</v>
      </c>
      <c r="IG39" s="246" t="s">
        <v>562</v>
      </c>
      <c r="IH39" s="246" t="s">
        <v>562</v>
      </c>
      <c r="II39" s="246" t="s">
        <v>562</v>
      </c>
      <c r="IJ39" s="246" t="s">
        <v>562</v>
      </c>
      <c r="IK39" s="246" t="s">
        <v>562</v>
      </c>
      <c r="IL39" s="246" t="s">
        <v>562</v>
      </c>
      <c r="IM39" s="246" t="s">
        <v>562</v>
      </c>
      <c r="IN39" s="246" t="s">
        <v>562</v>
      </c>
      <c r="IO39" s="255"/>
      <c r="IP39" s="229"/>
      <c r="IQ39" s="341" t="s">
        <v>562</v>
      </c>
      <c r="IR39" s="341" t="s">
        <v>562</v>
      </c>
      <c r="IS39" s="341" t="s">
        <v>562</v>
      </c>
      <c r="IT39" s="341" t="s">
        <v>562</v>
      </c>
      <c r="IU39" s="341" t="s">
        <v>562</v>
      </c>
      <c r="IV39" s="341" t="s">
        <v>562</v>
      </c>
      <c r="IW39" s="341" t="s">
        <v>562</v>
      </c>
      <c r="IX39" s="341" t="s">
        <v>562</v>
      </c>
      <c r="IY39" s="341" t="s">
        <v>562</v>
      </c>
      <c r="IZ39" s="341" t="s">
        <v>562</v>
      </c>
      <c r="JA39" s="341" t="s">
        <v>562</v>
      </c>
      <c r="JB39" s="341" t="s">
        <v>562</v>
      </c>
      <c r="JC39" s="341" t="s">
        <v>562</v>
      </c>
      <c r="JD39" s="341" t="s">
        <v>562</v>
      </c>
      <c r="JE39" s="341" t="s">
        <v>562</v>
      </c>
      <c r="JF39" s="341" t="s">
        <v>562</v>
      </c>
      <c r="JG39" s="341" t="s">
        <v>562</v>
      </c>
      <c r="JH39" s="341" t="s">
        <v>562</v>
      </c>
      <c r="JI39" s="341" t="s">
        <v>562</v>
      </c>
      <c r="JJ39" s="341" t="s">
        <v>562</v>
      </c>
      <c r="JK39" s="255"/>
      <c r="JL39" s="255"/>
      <c r="JM39" s="255" t="s">
        <v>562</v>
      </c>
      <c r="JN39" s="255" t="s">
        <v>562</v>
      </c>
      <c r="JO39" s="255" t="s">
        <v>562</v>
      </c>
      <c r="JP39" s="255" t="s">
        <v>562</v>
      </c>
      <c r="JQ39" s="255" t="s">
        <v>562</v>
      </c>
      <c r="JR39" s="255" t="s">
        <v>562</v>
      </c>
      <c r="JS39" s="255" t="s">
        <v>562</v>
      </c>
      <c r="JT39" s="255" t="s">
        <v>562</v>
      </c>
      <c r="JU39" s="255" t="s">
        <v>562</v>
      </c>
      <c r="JV39" s="255" t="s">
        <v>562</v>
      </c>
      <c r="JW39" s="255" t="s">
        <v>562</v>
      </c>
      <c r="JX39" s="255" t="s">
        <v>562</v>
      </c>
      <c r="JY39" s="255" t="s">
        <v>562</v>
      </c>
      <c r="JZ39" s="255" t="s">
        <v>562</v>
      </c>
      <c r="KA39" s="255" t="s">
        <v>562</v>
      </c>
      <c r="KB39" s="271" t="s">
        <v>562</v>
      </c>
      <c r="KC39" s="271" t="s">
        <v>562</v>
      </c>
      <c r="KD39" s="271" t="s">
        <v>562</v>
      </c>
      <c r="KE39" s="271" t="s">
        <v>562</v>
      </c>
      <c r="KF39" s="271" t="s">
        <v>562</v>
      </c>
    </row>
    <row r="40" spans="1:292" s="3" customFormat="1" ht="12" customHeight="1" x14ac:dyDescent="0.25">
      <c r="A40" s="8"/>
      <c r="B40" s="8"/>
      <c r="C40" s="8"/>
      <c r="D40" s="8"/>
      <c r="E40" s="8"/>
      <c r="F40" s="8"/>
      <c r="G40" s="8"/>
      <c r="H40" s="8"/>
      <c r="I40" s="8"/>
      <c r="J40" s="8"/>
      <c r="K40" s="8"/>
      <c r="L40" s="8"/>
      <c r="N40" s="8"/>
      <c r="O40" s="8"/>
      <c r="P40" s="8"/>
      <c r="Q40" s="8"/>
      <c r="R40" s="8"/>
      <c r="S40" s="8"/>
      <c r="T40" s="8"/>
      <c r="U40" s="8"/>
      <c r="V40" s="7"/>
      <c r="W40" s="8"/>
      <c r="X40" s="8"/>
      <c r="Y40" s="8"/>
      <c r="Z40" s="8"/>
      <c r="AA40" s="8"/>
      <c r="AB40" s="12"/>
      <c r="AC40" s="245" t="s">
        <v>131</v>
      </c>
      <c r="AD40" s="254" t="str">
        <f t="shared" ca="1" si="84"/>
        <v>18,000</v>
      </c>
      <c r="AE40" s="443" t="s">
        <v>4100</v>
      </c>
      <c r="AF40" s="444" t="s">
        <v>2656</v>
      </c>
      <c r="AG40" s="444" t="s">
        <v>789</v>
      </c>
      <c r="AH40" s="443" t="s">
        <v>2657</v>
      </c>
      <c r="AI40" s="443" t="s">
        <v>791</v>
      </c>
      <c r="AJ40" s="443" t="s">
        <v>792</v>
      </c>
      <c r="AK40" s="401" t="s">
        <v>4159</v>
      </c>
      <c r="AL40" s="401" t="s">
        <v>4160</v>
      </c>
      <c r="AM40" s="401" t="s">
        <v>858</v>
      </c>
      <c r="AN40" s="401" t="s">
        <v>4161</v>
      </c>
      <c r="AO40" s="401" t="s">
        <v>4319</v>
      </c>
      <c r="AP40" s="401" t="s">
        <v>4354</v>
      </c>
      <c r="AQ40" s="401" t="s">
        <v>566</v>
      </c>
      <c r="AR40" s="401" t="s">
        <v>4392</v>
      </c>
      <c r="AS40" s="401" t="s">
        <v>4392</v>
      </c>
      <c r="AT40" s="401" t="s">
        <v>4197</v>
      </c>
      <c r="AU40" s="401" t="s">
        <v>4198</v>
      </c>
      <c r="AV40" s="401" t="s">
        <v>4199</v>
      </c>
      <c r="AW40" s="401" t="s">
        <v>4200</v>
      </c>
      <c r="AX40" s="401" t="s">
        <v>779</v>
      </c>
      <c r="AY40" s="255"/>
      <c r="AZ40" s="229"/>
      <c r="BA40" s="401" t="s">
        <v>787</v>
      </c>
      <c r="BB40" s="401" t="s">
        <v>2656</v>
      </c>
      <c r="BC40" s="401" t="s">
        <v>3357</v>
      </c>
      <c r="BD40" s="401" t="s">
        <v>3358</v>
      </c>
      <c r="BE40" s="401" t="s">
        <v>791</v>
      </c>
      <c r="BF40" s="401" t="s">
        <v>792</v>
      </c>
      <c r="BG40" s="401" t="s">
        <v>362</v>
      </c>
      <c r="BH40" s="401" t="s">
        <v>609</v>
      </c>
      <c r="BI40" s="401" t="s">
        <v>858</v>
      </c>
      <c r="BJ40" s="401" t="s">
        <v>566</v>
      </c>
      <c r="BK40" s="401" t="s">
        <v>3456</v>
      </c>
      <c r="BL40" s="401" t="s">
        <v>3456</v>
      </c>
      <c r="BM40" s="401" t="s">
        <v>3457</v>
      </c>
      <c r="BN40" s="401" t="s">
        <v>3458</v>
      </c>
      <c r="BO40" s="401" t="s">
        <v>3459</v>
      </c>
      <c r="BP40" s="401" t="s">
        <v>3460</v>
      </c>
      <c r="BQ40" s="401" t="s">
        <v>3461</v>
      </c>
      <c r="BR40" s="401" t="s">
        <v>3462</v>
      </c>
      <c r="BS40" s="401" t="s">
        <v>562</v>
      </c>
      <c r="BT40" s="401" t="s">
        <v>779</v>
      </c>
      <c r="BU40" s="255"/>
      <c r="BV40" s="229"/>
      <c r="BW40" s="401" t="s">
        <v>787</v>
      </c>
      <c r="BX40" s="246" t="s">
        <v>2656</v>
      </c>
      <c r="BY40" s="246" t="s">
        <v>789</v>
      </c>
      <c r="BZ40" s="246" t="s">
        <v>2657</v>
      </c>
      <c r="CA40" s="246" t="s">
        <v>791</v>
      </c>
      <c r="CB40" s="246" t="s">
        <v>792</v>
      </c>
      <c r="CC40" s="246" t="s">
        <v>362</v>
      </c>
      <c r="CD40" s="246" t="s">
        <v>609</v>
      </c>
      <c r="CE40" s="246" t="s">
        <v>998</v>
      </c>
      <c r="CF40" s="246" t="s">
        <v>2658</v>
      </c>
      <c r="CG40" s="246" t="s">
        <v>384</v>
      </c>
      <c r="CH40" s="246" t="s">
        <v>537</v>
      </c>
      <c r="CI40" s="246" t="s">
        <v>2659</v>
      </c>
      <c r="CJ40" s="246" t="s">
        <v>2660</v>
      </c>
      <c r="CK40" s="246" t="s">
        <v>2661</v>
      </c>
      <c r="CL40" s="246" t="s">
        <v>1878</v>
      </c>
      <c r="CM40" s="246" t="s">
        <v>1879</v>
      </c>
      <c r="CN40" s="246" t="s">
        <v>1880</v>
      </c>
      <c r="CO40" s="246" t="s">
        <v>2662</v>
      </c>
      <c r="CP40" s="246" t="s">
        <v>779</v>
      </c>
      <c r="CQ40" s="255"/>
      <c r="CR40" s="229"/>
      <c r="CS40" s="341" t="s">
        <v>1873</v>
      </c>
      <c r="CT40" s="341" t="s">
        <v>788</v>
      </c>
      <c r="CU40" s="341" t="s">
        <v>789</v>
      </c>
      <c r="CV40" s="341" t="s">
        <v>790</v>
      </c>
      <c r="CW40" s="341" t="s">
        <v>791</v>
      </c>
      <c r="CX40" s="341" t="s">
        <v>792</v>
      </c>
      <c r="CY40" s="341" t="s">
        <v>1200</v>
      </c>
      <c r="CZ40" s="341" t="s">
        <v>609</v>
      </c>
      <c r="DA40" s="341" t="s">
        <v>375</v>
      </c>
      <c r="DB40" s="341" t="s">
        <v>1491</v>
      </c>
      <c r="DC40" s="341" t="s">
        <v>1874</v>
      </c>
      <c r="DD40" s="341" t="s">
        <v>1875</v>
      </c>
      <c r="DE40" s="341" t="s">
        <v>1876</v>
      </c>
      <c r="DF40" s="341" t="s">
        <v>1877</v>
      </c>
      <c r="DG40" s="341" t="s">
        <v>1877</v>
      </c>
      <c r="DH40" s="341" t="s">
        <v>1878</v>
      </c>
      <c r="DI40" s="341" t="s">
        <v>1879</v>
      </c>
      <c r="DJ40" s="341" t="s">
        <v>1880</v>
      </c>
      <c r="DK40" s="341" t="s">
        <v>1881</v>
      </c>
      <c r="DL40" s="341" t="s">
        <v>562</v>
      </c>
      <c r="DM40" s="255"/>
      <c r="DN40" s="229"/>
      <c r="DO40" s="255" t="s">
        <v>787</v>
      </c>
      <c r="DP40" s="255" t="s">
        <v>788</v>
      </c>
      <c r="DQ40" s="255" t="s">
        <v>789</v>
      </c>
      <c r="DR40" s="255" t="s">
        <v>790</v>
      </c>
      <c r="DS40" s="255" t="s">
        <v>791</v>
      </c>
      <c r="DT40" s="255" t="s">
        <v>792</v>
      </c>
      <c r="DU40" s="255" t="s">
        <v>552</v>
      </c>
      <c r="DV40" s="255" t="s">
        <v>562</v>
      </c>
      <c r="DW40" s="255" t="s">
        <v>562</v>
      </c>
      <c r="DX40" s="255" t="s">
        <v>562</v>
      </c>
      <c r="DY40" s="255" t="s">
        <v>793</v>
      </c>
      <c r="DZ40" s="255" t="s">
        <v>794</v>
      </c>
      <c r="EA40" s="255" t="s">
        <v>795</v>
      </c>
      <c r="EB40" s="255" t="s">
        <v>796</v>
      </c>
      <c r="EC40" s="255" t="s">
        <v>796</v>
      </c>
      <c r="ED40" s="271" t="s">
        <v>797</v>
      </c>
      <c r="EE40" s="271" t="s">
        <v>798</v>
      </c>
      <c r="EF40" s="271" t="s">
        <v>799</v>
      </c>
      <c r="EG40" s="271" t="s">
        <v>800</v>
      </c>
      <c r="EH40" s="271" t="s">
        <v>562</v>
      </c>
      <c r="EI40" s="255"/>
      <c r="EJ40" s="229"/>
      <c r="EK40" s="255" t="s">
        <v>801</v>
      </c>
      <c r="EL40" s="255" t="s">
        <v>802</v>
      </c>
      <c r="EM40" s="255" t="s">
        <v>803</v>
      </c>
      <c r="EN40" s="255" t="s">
        <v>790</v>
      </c>
      <c r="EO40" s="255" t="s">
        <v>791</v>
      </c>
      <c r="EP40" s="255" t="s">
        <v>792</v>
      </c>
      <c r="EQ40" s="255" t="s">
        <v>448</v>
      </c>
      <c r="ER40" s="255" t="s">
        <v>804</v>
      </c>
      <c r="ES40" s="255" t="s">
        <v>391</v>
      </c>
      <c r="ET40" s="255" t="s">
        <v>805</v>
      </c>
      <c r="EU40" s="255" t="s">
        <v>806</v>
      </c>
      <c r="EV40" s="255" t="s">
        <v>806</v>
      </c>
      <c r="EW40" s="255" t="s">
        <v>807</v>
      </c>
      <c r="EX40" s="255" t="s">
        <v>808</v>
      </c>
      <c r="EY40" s="255" t="s">
        <v>809</v>
      </c>
      <c r="EZ40" s="271" t="s">
        <v>810</v>
      </c>
      <c r="FA40" s="271" t="s">
        <v>811</v>
      </c>
      <c r="FB40" s="271" t="s">
        <v>812</v>
      </c>
      <c r="FC40" s="271" t="s">
        <v>813</v>
      </c>
      <c r="FD40" s="271" t="s">
        <v>814</v>
      </c>
      <c r="FE40" s="255"/>
      <c r="FF40" s="229"/>
      <c r="FG40" s="447" t="s">
        <v>4818</v>
      </c>
      <c r="FH40" s="447" t="s">
        <v>4819</v>
      </c>
      <c r="FI40" s="447" t="s">
        <v>3435</v>
      </c>
      <c r="FJ40" s="447" t="s">
        <v>4820</v>
      </c>
      <c r="FK40" s="447" t="s">
        <v>791</v>
      </c>
      <c r="FL40" s="447" t="s">
        <v>792</v>
      </c>
      <c r="FM40" s="447" t="s">
        <v>4821</v>
      </c>
      <c r="FN40" s="447" t="s">
        <v>4822</v>
      </c>
      <c r="FO40" s="447" t="s">
        <v>773</v>
      </c>
      <c r="FP40" s="447" t="s">
        <v>4823</v>
      </c>
      <c r="FQ40" s="447" t="s">
        <v>4824</v>
      </c>
      <c r="FR40" s="447" t="s">
        <v>4825</v>
      </c>
      <c r="FS40" s="447" t="s">
        <v>4826</v>
      </c>
      <c r="FT40" s="447" t="s">
        <v>4827</v>
      </c>
      <c r="FU40" s="447" t="s">
        <v>4828</v>
      </c>
      <c r="FV40" s="447" t="s">
        <v>4829</v>
      </c>
      <c r="FW40" s="447" t="s">
        <v>4830</v>
      </c>
      <c r="FX40" s="447" t="s">
        <v>4831</v>
      </c>
      <c r="FY40" s="447" t="s">
        <v>4832</v>
      </c>
      <c r="FZ40" s="447" t="s">
        <v>779</v>
      </c>
      <c r="GA40" s="255"/>
      <c r="GB40" s="255"/>
      <c r="GC40" s="447" t="s">
        <v>1327</v>
      </c>
      <c r="GD40" s="447" t="s">
        <v>364</v>
      </c>
      <c r="GE40" s="447" t="s">
        <v>544</v>
      </c>
      <c r="GF40" s="447" t="s">
        <v>4476</v>
      </c>
      <c r="GG40" s="447" t="s">
        <v>364</v>
      </c>
      <c r="GH40" s="447" t="s">
        <v>364</v>
      </c>
      <c r="GI40" s="447" t="s">
        <v>4477</v>
      </c>
      <c r="GJ40" s="447" t="s">
        <v>2778</v>
      </c>
      <c r="GK40" s="447" t="s">
        <v>364</v>
      </c>
      <c r="GL40" s="447" t="s">
        <v>4478</v>
      </c>
      <c r="GM40" s="447" t="s">
        <v>4479</v>
      </c>
      <c r="GN40" s="447" t="s">
        <v>4480</v>
      </c>
      <c r="GO40" s="447" t="s">
        <v>4481</v>
      </c>
      <c r="GP40" s="447" t="s">
        <v>4482</v>
      </c>
      <c r="GQ40" s="447" t="s">
        <v>4483</v>
      </c>
      <c r="GR40" s="447" t="s">
        <v>4484</v>
      </c>
      <c r="GS40" s="447" t="s">
        <v>4485</v>
      </c>
      <c r="GT40" s="447" t="s">
        <v>4486</v>
      </c>
      <c r="GU40" s="447" t="s">
        <v>562</v>
      </c>
      <c r="GV40" s="447" t="s">
        <v>1442</v>
      </c>
      <c r="GW40" s="255"/>
      <c r="GX40" s="229"/>
      <c r="GY40" s="246" t="s">
        <v>364</v>
      </c>
      <c r="GZ40" s="246" t="s">
        <v>364</v>
      </c>
      <c r="HA40" s="246" t="s">
        <v>2957</v>
      </c>
      <c r="HB40" s="246" t="s">
        <v>3740</v>
      </c>
      <c r="HC40" s="246" t="s">
        <v>364</v>
      </c>
      <c r="HD40" s="246" t="s">
        <v>364</v>
      </c>
      <c r="HE40" s="246" t="s">
        <v>364</v>
      </c>
      <c r="HF40" s="246" t="s">
        <v>364</v>
      </c>
      <c r="HG40" s="246" t="s">
        <v>381</v>
      </c>
      <c r="HH40" s="246" t="s">
        <v>565</v>
      </c>
      <c r="HI40" s="246" t="s">
        <v>3741</v>
      </c>
      <c r="HJ40" s="246" t="s">
        <v>3741</v>
      </c>
      <c r="HK40" s="246" t="s">
        <v>3742</v>
      </c>
      <c r="HL40" s="246" t="s">
        <v>3743</v>
      </c>
      <c r="HM40" s="246" t="s">
        <v>3744</v>
      </c>
      <c r="HN40" s="246" t="s">
        <v>3745</v>
      </c>
      <c r="HO40" s="246" t="s">
        <v>3746</v>
      </c>
      <c r="HP40" s="246" t="s">
        <v>3747</v>
      </c>
      <c r="HQ40" s="246" t="s">
        <v>562</v>
      </c>
      <c r="HR40" s="246" t="s">
        <v>1442</v>
      </c>
      <c r="HS40" s="255"/>
      <c r="HT40" s="229"/>
      <c r="HU40" s="246" t="s">
        <v>2949</v>
      </c>
      <c r="HV40" s="246" t="s">
        <v>2950</v>
      </c>
      <c r="HW40" s="246" t="s">
        <v>364</v>
      </c>
      <c r="HX40" s="246" t="s">
        <v>1359</v>
      </c>
      <c r="HY40" s="246" t="s">
        <v>364</v>
      </c>
      <c r="HZ40" s="246" t="s">
        <v>364</v>
      </c>
      <c r="IA40" s="246" t="s">
        <v>1504</v>
      </c>
      <c r="IB40" s="246" t="s">
        <v>364</v>
      </c>
      <c r="IC40" s="246" t="s">
        <v>397</v>
      </c>
      <c r="ID40" s="246" t="s">
        <v>568</v>
      </c>
      <c r="IE40" s="246" t="s">
        <v>2951</v>
      </c>
      <c r="IF40" s="246" t="s">
        <v>2952</v>
      </c>
      <c r="IG40" s="246" t="s">
        <v>1258</v>
      </c>
      <c r="IH40" s="246" t="s">
        <v>2953</v>
      </c>
      <c r="II40" s="246" t="s">
        <v>2954</v>
      </c>
      <c r="IJ40" s="246" t="s">
        <v>1442</v>
      </c>
      <c r="IK40" s="246" t="s">
        <v>1442</v>
      </c>
      <c r="IL40" s="246" t="s">
        <v>1442</v>
      </c>
      <c r="IM40" s="246" t="s">
        <v>2955</v>
      </c>
      <c r="IN40" s="246" t="s">
        <v>562</v>
      </c>
      <c r="IO40" s="255"/>
      <c r="IP40" s="229"/>
      <c r="IQ40" s="341" t="s">
        <v>2234</v>
      </c>
      <c r="IR40" s="341" t="s">
        <v>364</v>
      </c>
      <c r="IS40" s="341" t="s">
        <v>364</v>
      </c>
      <c r="IT40" s="341" t="s">
        <v>364</v>
      </c>
      <c r="IU40" s="341" t="s">
        <v>364</v>
      </c>
      <c r="IV40" s="341" t="s">
        <v>364</v>
      </c>
      <c r="IW40" s="341" t="s">
        <v>2235</v>
      </c>
      <c r="IX40" s="341" t="s">
        <v>562</v>
      </c>
      <c r="IY40" s="341" t="s">
        <v>562</v>
      </c>
      <c r="IZ40" s="341" t="s">
        <v>562</v>
      </c>
      <c r="JA40" s="341" t="s">
        <v>2236</v>
      </c>
      <c r="JB40" s="341" t="s">
        <v>2237</v>
      </c>
      <c r="JC40" s="341" t="s">
        <v>2238</v>
      </c>
      <c r="JD40" s="341" t="s">
        <v>2239</v>
      </c>
      <c r="JE40" s="341" t="s">
        <v>2239</v>
      </c>
      <c r="JF40" s="341" t="s">
        <v>2240</v>
      </c>
      <c r="JG40" s="341" t="s">
        <v>2241</v>
      </c>
      <c r="JH40" s="341" t="s">
        <v>2242</v>
      </c>
      <c r="JI40" s="341" t="s">
        <v>2243</v>
      </c>
      <c r="JJ40" s="341" t="s">
        <v>562</v>
      </c>
      <c r="JK40" s="255"/>
      <c r="JL40" s="255"/>
      <c r="JM40" s="255" t="s">
        <v>1443</v>
      </c>
      <c r="JN40" s="255" t="s">
        <v>1444</v>
      </c>
      <c r="JO40" s="255" t="s">
        <v>1429</v>
      </c>
      <c r="JP40" s="255" t="s">
        <v>364</v>
      </c>
      <c r="JQ40" s="255" t="s">
        <v>364</v>
      </c>
      <c r="JR40" s="255" t="s">
        <v>364</v>
      </c>
      <c r="JS40" s="255" t="s">
        <v>1445</v>
      </c>
      <c r="JT40" s="255" t="s">
        <v>562</v>
      </c>
      <c r="JU40" s="255" t="s">
        <v>562</v>
      </c>
      <c r="JV40" s="255" t="s">
        <v>562</v>
      </c>
      <c r="JW40" s="255" t="s">
        <v>1446</v>
      </c>
      <c r="JX40" s="255" t="s">
        <v>1447</v>
      </c>
      <c r="JY40" s="255" t="s">
        <v>1448</v>
      </c>
      <c r="JZ40" s="255" t="s">
        <v>1449</v>
      </c>
      <c r="KA40" s="255" t="s">
        <v>1450</v>
      </c>
      <c r="KB40" s="271" t="s">
        <v>1451</v>
      </c>
      <c r="KC40" s="271" t="s">
        <v>1452</v>
      </c>
      <c r="KD40" s="271" t="s">
        <v>1453</v>
      </c>
      <c r="KE40" s="271" t="s">
        <v>1454</v>
      </c>
      <c r="KF40" s="271" t="s">
        <v>562</v>
      </c>
    </row>
    <row r="41" spans="1:292" s="3" customFormat="1" ht="15" x14ac:dyDescent="0.2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12"/>
      <c r="AC41" s="245" t="s">
        <v>132</v>
      </c>
      <c r="AD41" s="254" t="str">
        <f t="shared" ca="1" si="84"/>
        <v>266,853</v>
      </c>
      <c r="AE41" s="443" t="s">
        <v>451</v>
      </c>
      <c r="AF41" s="444" t="s">
        <v>4114</v>
      </c>
      <c r="AG41" s="444" t="s">
        <v>2201</v>
      </c>
      <c r="AH41" s="443" t="s">
        <v>377</v>
      </c>
      <c r="AI41" s="443" t="s">
        <v>366</v>
      </c>
      <c r="AJ41" s="443" t="s">
        <v>1407</v>
      </c>
      <c r="AK41" s="401" t="s">
        <v>1860</v>
      </c>
      <c r="AL41" s="401" t="s">
        <v>1882</v>
      </c>
      <c r="AM41" s="401" t="s">
        <v>3361</v>
      </c>
      <c r="AN41" s="401" t="s">
        <v>3362</v>
      </c>
      <c r="AO41" s="401" t="s">
        <v>4320</v>
      </c>
      <c r="AP41" s="401" t="s">
        <v>4355</v>
      </c>
      <c r="AQ41" s="401" t="s">
        <v>4356</v>
      </c>
      <c r="AR41" s="401" t="s">
        <v>4426</v>
      </c>
      <c r="AS41" s="401" t="s">
        <v>4393</v>
      </c>
      <c r="AT41" s="401" t="s">
        <v>4201</v>
      </c>
      <c r="AU41" s="401" t="s">
        <v>4202</v>
      </c>
      <c r="AV41" s="401" t="s">
        <v>4203</v>
      </c>
      <c r="AW41" s="401" t="s">
        <v>4204</v>
      </c>
      <c r="AX41" s="401" t="s">
        <v>2917</v>
      </c>
      <c r="AY41" s="255"/>
      <c r="AZ41" s="229"/>
      <c r="BA41" s="401" t="s">
        <v>451</v>
      </c>
      <c r="BB41" s="401" t="s">
        <v>3359</v>
      </c>
      <c r="BC41" s="401" t="s">
        <v>1430</v>
      </c>
      <c r="BD41" s="401" t="s">
        <v>3360</v>
      </c>
      <c r="BE41" s="401" t="s">
        <v>448</v>
      </c>
      <c r="BF41" s="401" t="s">
        <v>378</v>
      </c>
      <c r="BG41" s="401" t="s">
        <v>1860</v>
      </c>
      <c r="BH41" s="401" t="s">
        <v>1882</v>
      </c>
      <c r="BI41" s="401" t="s">
        <v>3361</v>
      </c>
      <c r="BJ41" s="401" t="s">
        <v>3362</v>
      </c>
      <c r="BK41" s="401" t="s">
        <v>3463</v>
      </c>
      <c r="BL41" s="401" t="s">
        <v>3464</v>
      </c>
      <c r="BM41" s="401" t="s">
        <v>879</v>
      </c>
      <c r="BN41" s="401" t="s">
        <v>3465</v>
      </c>
      <c r="BO41" s="401" t="s">
        <v>3466</v>
      </c>
      <c r="BP41" s="401" t="s">
        <v>3467</v>
      </c>
      <c r="BQ41" s="401" t="s">
        <v>3468</v>
      </c>
      <c r="BR41" s="401" t="s">
        <v>3469</v>
      </c>
      <c r="BS41" s="401" t="s">
        <v>3470</v>
      </c>
      <c r="BT41" s="401" t="s">
        <v>3706</v>
      </c>
      <c r="BU41" s="255"/>
      <c r="BV41" s="229"/>
      <c r="BW41" s="401" t="s">
        <v>451</v>
      </c>
      <c r="BX41" s="246" t="s">
        <v>2663</v>
      </c>
      <c r="BY41" s="246" t="s">
        <v>530</v>
      </c>
      <c r="BZ41" s="246" t="s">
        <v>2664</v>
      </c>
      <c r="CA41" s="246" t="s">
        <v>457</v>
      </c>
      <c r="CB41" s="246" t="s">
        <v>1009</v>
      </c>
      <c r="CC41" s="246" t="s">
        <v>765</v>
      </c>
      <c r="CD41" s="246" t="s">
        <v>1868</v>
      </c>
      <c r="CE41" s="246" t="s">
        <v>2026</v>
      </c>
      <c r="CF41" s="246" t="s">
        <v>2665</v>
      </c>
      <c r="CG41" s="246" t="s">
        <v>3186</v>
      </c>
      <c r="CH41" s="246" t="s">
        <v>3211</v>
      </c>
      <c r="CI41" s="246" t="s">
        <v>2666</v>
      </c>
      <c r="CJ41" s="246" t="s">
        <v>2667</v>
      </c>
      <c r="CK41" s="246" t="s">
        <v>2668</v>
      </c>
      <c r="CL41" s="246" t="s">
        <v>2669</v>
      </c>
      <c r="CM41" s="246" t="s">
        <v>2670</v>
      </c>
      <c r="CN41" s="246" t="s">
        <v>2671</v>
      </c>
      <c r="CO41" s="246" t="s">
        <v>2672</v>
      </c>
      <c r="CP41" s="246" t="s">
        <v>2917</v>
      </c>
      <c r="CQ41" s="255"/>
      <c r="CR41" s="229"/>
      <c r="CS41" s="341" t="s">
        <v>451</v>
      </c>
      <c r="CT41" s="341" t="s">
        <v>815</v>
      </c>
      <c r="CU41" s="341" t="s">
        <v>816</v>
      </c>
      <c r="CV41" s="341" t="s">
        <v>377</v>
      </c>
      <c r="CW41" s="341" t="s">
        <v>463</v>
      </c>
      <c r="CX41" s="341" t="s">
        <v>2184</v>
      </c>
      <c r="CY41" s="341" t="s">
        <v>1860</v>
      </c>
      <c r="CZ41" s="341" t="s">
        <v>1882</v>
      </c>
      <c r="DA41" s="341" t="s">
        <v>1883</v>
      </c>
      <c r="DB41" s="341" t="s">
        <v>1884</v>
      </c>
      <c r="DC41" s="341" t="s">
        <v>1885</v>
      </c>
      <c r="DD41" s="341" t="s">
        <v>1886</v>
      </c>
      <c r="DE41" s="341" t="s">
        <v>1887</v>
      </c>
      <c r="DF41" s="341" t="s">
        <v>1888</v>
      </c>
      <c r="DG41" s="341" t="s">
        <v>1889</v>
      </c>
      <c r="DH41" s="341" t="s">
        <v>1890</v>
      </c>
      <c r="DI41" s="341" t="s">
        <v>1891</v>
      </c>
      <c r="DJ41" s="341" t="s">
        <v>1892</v>
      </c>
      <c r="DK41" s="341" t="s">
        <v>1893</v>
      </c>
      <c r="DL41" s="341" t="s">
        <v>1294</v>
      </c>
      <c r="DM41" s="255"/>
      <c r="DN41" s="229"/>
      <c r="DO41" s="255" t="s">
        <v>451</v>
      </c>
      <c r="DP41" s="255" t="s">
        <v>815</v>
      </c>
      <c r="DQ41" s="255" t="s">
        <v>816</v>
      </c>
      <c r="DR41" s="255" t="s">
        <v>817</v>
      </c>
      <c r="DS41" s="255" t="s">
        <v>448</v>
      </c>
      <c r="DT41" s="255" t="s">
        <v>818</v>
      </c>
      <c r="DU41" s="255" t="s">
        <v>519</v>
      </c>
      <c r="DV41" s="255" t="s">
        <v>819</v>
      </c>
      <c r="DW41" s="255" t="s">
        <v>820</v>
      </c>
      <c r="DX41" s="255" t="s">
        <v>821</v>
      </c>
      <c r="DY41" s="255" t="s">
        <v>822</v>
      </c>
      <c r="DZ41" s="255" t="s">
        <v>823</v>
      </c>
      <c r="EA41" s="255" t="s">
        <v>824</v>
      </c>
      <c r="EB41" s="255" t="s">
        <v>825</v>
      </c>
      <c r="EC41" s="255" t="s">
        <v>826</v>
      </c>
      <c r="ED41" s="271" t="s">
        <v>827</v>
      </c>
      <c r="EE41" s="271" t="s">
        <v>828</v>
      </c>
      <c r="EF41" s="271" t="s">
        <v>829</v>
      </c>
      <c r="EG41" s="271" t="s">
        <v>830</v>
      </c>
      <c r="EH41" s="271" t="s">
        <v>831</v>
      </c>
      <c r="EI41" s="255"/>
      <c r="EJ41" s="229"/>
      <c r="EK41" s="255" t="s">
        <v>451</v>
      </c>
      <c r="EL41" s="255" t="s">
        <v>815</v>
      </c>
      <c r="EM41" s="255" t="s">
        <v>816</v>
      </c>
      <c r="EN41" s="255" t="s">
        <v>832</v>
      </c>
      <c r="EO41" s="255" t="s">
        <v>457</v>
      </c>
      <c r="EP41" s="255" t="s">
        <v>818</v>
      </c>
      <c r="EQ41" s="255" t="s">
        <v>519</v>
      </c>
      <c r="ER41" s="255" t="s">
        <v>833</v>
      </c>
      <c r="ES41" s="255" t="s">
        <v>820</v>
      </c>
      <c r="ET41" s="255" t="s">
        <v>834</v>
      </c>
      <c r="EU41" s="255" t="s">
        <v>571</v>
      </c>
      <c r="EV41" s="255" t="s">
        <v>572</v>
      </c>
      <c r="EW41" s="255" t="s">
        <v>573</v>
      </c>
      <c r="EX41" s="255" t="s">
        <v>574</v>
      </c>
      <c r="EY41" s="255" t="s">
        <v>575</v>
      </c>
      <c r="EZ41" s="271" t="s">
        <v>835</v>
      </c>
      <c r="FA41" s="271" t="s">
        <v>836</v>
      </c>
      <c r="FB41" s="271" t="s">
        <v>837</v>
      </c>
      <c r="FC41" s="271" t="s">
        <v>838</v>
      </c>
      <c r="FD41" s="271" t="s">
        <v>831</v>
      </c>
      <c r="FE41" s="255"/>
      <c r="FF41" s="229"/>
      <c r="FG41" s="447" t="s">
        <v>451</v>
      </c>
      <c r="FH41" s="447" t="s">
        <v>4833</v>
      </c>
      <c r="FI41" s="447" t="s">
        <v>1430</v>
      </c>
      <c r="FJ41" s="447" t="s">
        <v>4834</v>
      </c>
      <c r="FK41" s="447" t="s">
        <v>448</v>
      </c>
      <c r="FL41" s="447" t="s">
        <v>378</v>
      </c>
      <c r="FM41" s="447" t="s">
        <v>772</v>
      </c>
      <c r="FN41" s="447" t="s">
        <v>4835</v>
      </c>
      <c r="FO41" s="447" t="s">
        <v>3365</v>
      </c>
      <c r="FP41" s="447" t="s">
        <v>4836</v>
      </c>
      <c r="FQ41" s="447" t="s">
        <v>4837</v>
      </c>
      <c r="FR41" s="447" t="s">
        <v>4838</v>
      </c>
      <c r="FS41" s="447" t="s">
        <v>2215</v>
      </c>
      <c r="FT41" s="447" t="s">
        <v>4839</v>
      </c>
      <c r="FU41" s="447" t="s">
        <v>4840</v>
      </c>
      <c r="FV41" s="447" t="s">
        <v>4841</v>
      </c>
      <c r="FW41" s="447" t="s">
        <v>4842</v>
      </c>
      <c r="FX41" s="447" t="s">
        <v>4843</v>
      </c>
      <c r="FY41" s="447" t="s">
        <v>4844</v>
      </c>
      <c r="FZ41" s="447" t="s">
        <v>4845</v>
      </c>
      <c r="GA41" s="255"/>
      <c r="GB41" s="255"/>
      <c r="GC41" s="447" t="s">
        <v>364</v>
      </c>
      <c r="GD41" s="447" t="s">
        <v>3042</v>
      </c>
      <c r="GE41" s="447" t="s">
        <v>2299</v>
      </c>
      <c r="GF41" s="447" t="s">
        <v>858</v>
      </c>
      <c r="GG41" s="447" t="s">
        <v>1565</v>
      </c>
      <c r="GH41" s="447" t="s">
        <v>2319</v>
      </c>
      <c r="GI41" s="447" t="s">
        <v>364</v>
      </c>
      <c r="GJ41" s="447" t="s">
        <v>364</v>
      </c>
      <c r="GK41" s="447" t="s">
        <v>364</v>
      </c>
      <c r="GL41" s="447" t="s">
        <v>364</v>
      </c>
      <c r="GM41" s="447" t="s">
        <v>4487</v>
      </c>
      <c r="GN41" s="447" t="s">
        <v>3741</v>
      </c>
      <c r="GO41" s="447" t="s">
        <v>2745</v>
      </c>
      <c r="GP41" s="447" t="s">
        <v>4488</v>
      </c>
      <c r="GQ41" s="447" t="s">
        <v>4489</v>
      </c>
      <c r="GR41" s="447" t="s">
        <v>4490</v>
      </c>
      <c r="GS41" s="447" t="s">
        <v>4491</v>
      </c>
      <c r="GT41" s="447" t="s">
        <v>4492</v>
      </c>
      <c r="GU41" s="447" t="s">
        <v>4493</v>
      </c>
      <c r="GV41" s="447" t="s">
        <v>2225</v>
      </c>
      <c r="GW41" s="255"/>
      <c r="GX41" s="229"/>
      <c r="GY41" s="246" t="s">
        <v>364</v>
      </c>
      <c r="GZ41" s="246" t="s">
        <v>3748</v>
      </c>
      <c r="HA41" s="246" t="s">
        <v>1516</v>
      </c>
      <c r="HB41" s="246" t="s">
        <v>1359</v>
      </c>
      <c r="HC41" s="246" t="s">
        <v>1433</v>
      </c>
      <c r="HD41" s="246" t="s">
        <v>1432</v>
      </c>
      <c r="HE41" s="246" t="s">
        <v>1468</v>
      </c>
      <c r="HF41" s="246" t="s">
        <v>3749</v>
      </c>
      <c r="HG41" s="246" t="s">
        <v>400</v>
      </c>
      <c r="HH41" s="246" t="s">
        <v>3750</v>
      </c>
      <c r="HI41" s="246" t="s">
        <v>3751</v>
      </c>
      <c r="HJ41" s="246" t="s">
        <v>3752</v>
      </c>
      <c r="HK41" s="246" t="s">
        <v>3753</v>
      </c>
      <c r="HL41" s="246" t="s">
        <v>3754</v>
      </c>
      <c r="HM41" s="246" t="s">
        <v>3755</v>
      </c>
      <c r="HN41" s="246" t="s">
        <v>3756</v>
      </c>
      <c r="HO41" s="246" t="s">
        <v>3757</v>
      </c>
      <c r="HP41" s="246" t="s">
        <v>3758</v>
      </c>
      <c r="HQ41" s="246" t="s">
        <v>3759</v>
      </c>
      <c r="HR41" s="246" t="s">
        <v>3727</v>
      </c>
      <c r="HS41" s="255"/>
      <c r="HT41" s="229"/>
      <c r="HU41" s="246" t="s">
        <v>364</v>
      </c>
      <c r="HV41" s="246" t="s">
        <v>2956</v>
      </c>
      <c r="HW41" s="246" t="s">
        <v>1432</v>
      </c>
      <c r="HX41" s="246" t="s">
        <v>2957</v>
      </c>
      <c r="HY41" s="246" t="s">
        <v>1565</v>
      </c>
      <c r="HZ41" s="246" t="s">
        <v>1565</v>
      </c>
      <c r="IA41" s="246" t="s">
        <v>1433</v>
      </c>
      <c r="IB41" s="246" t="s">
        <v>2958</v>
      </c>
      <c r="IC41" s="246" t="s">
        <v>1433</v>
      </c>
      <c r="ID41" s="246" t="s">
        <v>2959</v>
      </c>
      <c r="IE41" s="246" t="s">
        <v>2960</v>
      </c>
      <c r="IF41" s="246" t="s">
        <v>2961</v>
      </c>
      <c r="IG41" s="246" t="s">
        <v>2962</v>
      </c>
      <c r="IH41" s="246" t="s">
        <v>2963</v>
      </c>
      <c r="II41" s="246" t="s">
        <v>2964</v>
      </c>
      <c r="IJ41" s="246" t="s">
        <v>2965</v>
      </c>
      <c r="IK41" s="246" t="s">
        <v>2966</v>
      </c>
      <c r="IL41" s="246" t="s">
        <v>2967</v>
      </c>
      <c r="IM41" s="246" t="s">
        <v>2968</v>
      </c>
      <c r="IN41" s="246" t="s">
        <v>2926</v>
      </c>
      <c r="IO41" s="255"/>
      <c r="IP41" s="229"/>
      <c r="IQ41" s="341" t="s">
        <v>364</v>
      </c>
      <c r="IR41" s="341" t="s">
        <v>364</v>
      </c>
      <c r="IS41" s="341" t="s">
        <v>364</v>
      </c>
      <c r="IT41" s="341" t="s">
        <v>363</v>
      </c>
      <c r="IU41" s="341" t="s">
        <v>1433</v>
      </c>
      <c r="IV41" s="341" t="s">
        <v>1478</v>
      </c>
      <c r="IW41" s="341" t="s">
        <v>1675</v>
      </c>
      <c r="IX41" s="341" t="s">
        <v>2244</v>
      </c>
      <c r="IY41" s="341" t="s">
        <v>2214</v>
      </c>
      <c r="IZ41" s="341" t="s">
        <v>2245</v>
      </c>
      <c r="JA41" s="341" t="s">
        <v>2246</v>
      </c>
      <c r="JB41" s="341" t="s">
        <v>2247</v>
      </c>
      <c r="JC41" s="341" t="s">
        <v>2218</v>
      </c>
      <c r="JD41" s="341" t="s">
        <v>2248</v>
      </c>
      <c r="JE41" s="341" t="s">
        <v>2249</v>
      </c>
      <c r="JF41" s="341" t="s">
        <v>2250</v>
      </c>
      <c r="JG41" s="341" t="s">
        <v>2251</v>
      </c>
      <c r="JH41" s="341" t="s">
        <v>2252</v>
      </c>
      <c r="JI41" s="341" t="s">
        <v>2253</v>
      </c>
      <c r="JJ41" s="341" t="s">
        <v>2254</v>
      </c>
      <c r="JK41" s="255"/>
      <c r="JL41" s="255"/>
      <c r="JM41" s="255" t="s">
        <v>364</v>
      </c>
      <c r="JN41" s="255" t="s">
        <v>364</v>
      </c>
      <c r="JO41" s="255" t="s">
        <v>364</v>
      </c>
      <c r="JP41" s="255" t="s">
        <v>1455</v>
      </c>
      <c r="JQ41" s="255" t="s">
        <v>1433</v>
      </c>
      <c r="JR41" s="255" t="s">
        <v>364</v>
      </c>
      <c r="JS41" s="255" t="s">
        <v>364</v>
      </c>
      <c r="JT41" s="255" t="s">
        <v>1456</v>
      </c>
      <c r="JU41" s="255" t="s">
        <v>364</v>
      </c>
      <c r="JV41" s="255" t="s">
        <v>1457</v>
      </c>
      <c r="JW41" s="255" t="s">
        <v>1458</v>
      </c>
      <c r="JX41" s="255" t="s">
        <v>1459</v>
      </c>
      <c r="JY41" s="255" t="s">
        <v>1460</v>
      </c>
      <c r="JZ41" s="255" t="s">
        <v>1461</v>
      </c>
      <c r="KA41" s="255" t="s">
        <v>1462</v>
      </c>
      <c r="KB41" s="271" t="s">
        <v>1463</v>
      </c>
      <c r="KC41" s="271" t="s">
        <v>1464</v>
      </c>
      <c r="KD41" s="271" t="s">
        <v>1465</v>
      </c>
      <c r="KE41" s="271" t="s">
        <v>1466</v>
      </c>
      <c r="KF41" s="271" t="s">
        <v>1442</v>
      </c>
    </row>
    <row r="42" spans="1:292" s="3" customFormat="1" ht="12.75" customHeight="1" x14ac:dyDescent="0.2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12"/>
      <c r="AC42" s="245" t="s">
        <v>133</v>
      </c>
      <c r="AD42" s="254" t="str">
        <f t="shared" ca="1" si="84"/>
        <v>107,981</v>
      </c>
      <c r="AE42" s="443" t="s">
        <v>452</v>
      </c>
      <c r="AF42" s="444" t="s">
        <v>4115</v>
      </c>
      <c r="AG42" s="444" t="s">
        <v>364</v>
      </c>
      <c r="AH42" s="443" t="s">
        <v>2674</v>
      </c>
      <c r="AI42" s="443" t="s">
        <v>367</v>
      </c>
      <c r="AJ42" s="443" t="s">
        <v>773</v>
      </c>
      <c r="AK42" s="401" t="s">
        <v>841</v>
      </c>
      <c r="AL42" s="401" t="s">
        <v>456</v>
      </c>
      <c r="AM42" s="401" t="s">
        <v>366</v>
      </c>
      <c r="AN42" s="401" t="s">
        <v>842</v>
      </c>
      <c r="AO42" s="401" t="s">
        <v>4321</v>
      </c>
      <c r="AP42" s="401" t="s">
        <v>4321</v>
      </c>
      <c r="AQ42" s="401" t="s">
        <v>364</v>
      </c>
      <c r="AR42" s="401" t="s">
        <v>4427</v>
      </c>
      <c r="AS42" s="401" t="s">
        <v>4394</v>
      </c>
      <c r="AT42" s="401" t="s">
        <v>4205</v>
      </c>
      <c r="AU42" s="401" t="s">
        <v>4206</v>
      </c>
      <c r="AV42" s="401" t="s">
        <v>4207</v>
      </c>
      <c r="AW42" s="401" t="s">
        <v>4208</v>
      </c>
      <c r="AX42" s="401" t="s">
        <v>1026</v>
      </c>
      <c r="AY42" s="255"/>
      <c r="AZ42" s="229"/>
      <c r="BA42" s="401" t="s">
        <v>452</v>
      </c>
      <c r="BB42" s="401" t="s">
        <v>2673</v>
      </c>
      <c r="BC42" s="401" t="s">
        <v>364</v>
      </c>
      <c r="BD42" s="401" t="s">
        <v>2674</v>
      </c>
      <c r="BE42" s="401" t="s">
        <v>367</v>
      </c>
      <c r="BF42" s="401" t="s">
        <v>773</v>
      </c>
      <c r="BG42" s="401" t="s">
        <v>841</v>
      </c>
      <c r="BH42" s="401" t="s">
        <v>456</v>
      </c>
      <c r="BI42" s="401" t="s">
        <v>366</v>
      </c>
      <c r="BJ42" s="401" t="s">
        <v>842</v>
      </c>
      <c r="BK42" s="401" t="s">
        <v>3471</v>
      </c>
      <c r="BL42" s="401" t="s">
        <v>3471</v>
      </c>
      <c r="BM42" s="401" t="s">
        <v>364</v>
      </c>
      <c r="BN42" s="401" t="s">
        <v>3472</v>
      </c>
      <c r="BO42" s="401" t="s">
        <v>3473</v>
      </c>
      <c r="BP42" s="401" t="s">
        <v>3474</v>
      </c>
      <c r="BQ42" s="401" t="s">
        <v>3475</v>
      </c>
      <c r="BR42" s="401" t="s">
        <v>3476</v>
      </c>
      <c r="BS42" s="401" t="s">
        <v>3477</v>
      </c>
      <c r="BT42" s="401" t="s">
        <v>1153</v>
      </c>
      <c r="BU42" s="255"/>
      <c r="BV42" s="229"/>
      <c r="BW42" s="401" t="s">
        <v>452</v>
      </c>
      <c r="BX42" s="246" t="s">
        <v>2673</v>
      </c>
      <c r="BY42" s="246" t="s">
        <v>364</v>
      </c>
      <c r="BZ42" s="246" t="s">
        <v>2674</v>
      </c>
      <c r="CA42" s="246" t="s">
        <v>367</v>
      </c>
      <c r="CB42" s="246" t="s">
        <v>773</v>
      </c>
      <c r="CC42" s="246" t="s">
        <v>841</v>
      </c>
      <c r="CD42" s="246" t="s">
        <v>456</v>
      </c>
      <c r="CE42" s="246" t="s">
        <v>366</v>
      </c>
      <c r="CF42" s="246" t="s">
        <v>842</v>
      </c>
      <c r="CG42" s="246" t="s">
        <v>2675</v>
      </c>
      <c r="CH42" s="246" t="s">
        <v>2675</v>
      </c>
      <c r="CI42" s="246" t="s">
        <v>364</v>
      </c>
      <c r="CJ42" s="246" t="s">
        <v>2676</v>
      </c>
      <c r="CK42" s="246" t="s">
        <v>2677</v>
      </c>
      <c r="CL42" s="246" t="s">
        <v>2678</v>
      </c>
      <c r="CM42" s="246" t="s">
        <v>2679</v>
      </c>
      <c r="CN42" s="246" t="s">
        <v>2680</v>
      </c>
      <c r="CO42" s="246" t="s">
        <v>2681</v>
      </c>
      <c r="CP42" s="246" t="s">
        <v>1153</v>
      </c>
      <c r="CQ42" s="255"/>
      <c r="CR42" s="229"/>
      <c r="CS42" s="341" t="s">
        <v>452</v>
      </c>
      <c r="CT42" s="341" t="s">
        <v>1894</v>
      </c>
      <c r="CU42" s="341" t="s">
        <v>364</v>
      </c>
      <c r="CV42" s="341" t="s">
        <v>2185</v>
      </c>
      <c r="CW42" s="341" t="s">
        <v>367</v>
      </c>
      <c r="CX42" s="341" t="s">
        <v>454</v>
      </c>
      <c r="CY42" s="341" t="s">
        <v>841</v>
      </c>
      <c r="CZ42" s="341" t="s">
        <v>456</v>
      </c>
      <c r="DA42" s="341" t="s">
        <v>366</v>
      </c>
      <c r="DB42" s="341" t="s">
        <v>842</v>
      </c>
      <c r="DC42" s="341" t="s">
        <v>1895</v>
      </c>
      <c r="DD42" s="341" t="s">
        <v>1895</v>
      </c>
      <c r="DE42" s="341" t="s">
        <v>364</v>
      </c>
      <c r="DF42" s="341" t="s">
        <v>1896</v>
      </c>
      <c r="DG42" s="341" t="s">
        <v>1897</v>
      </c>
      <c r="DH42" s="341" t="s">
        <v>1898</v>
      </c>
      <c r="DI42" s="341" t="s">
        <v>1899</v>
      </c>
      <c r="DJ42" s="341" t="s">
        <v>1900</v>
      </c>
      <c r="DK42" s="341" t="s">
        <v>1901</v>
      </c>
      <c r="DL42" s="341" t="s">
        <v>1042</v>
      </c>
      <c r="DM42" s="255"/>
      <c r="DN42" s="229"/>
      <c r="DO42" s="255" t="s">
        <v>452</v>
      </c>
      <c r="DP42" s="255" t="s">
        <v>839</v>
      </c>
      <c r="DQ42" s="255"/>
      <c r="DR42" s="255" t="s">
        <v>840</v>
      </c>
      <c r="DS42" s="255" t="s">
        <v>367</v>
      </c>
      <c r="DT42" s="255" t="s">
        <v>454</v>
      </c>
      <c r="DU42" s="255" t="s">
        <v>841</v>
      </c>
      <c r="DV42" s="255" t="s">
        <v>456</v>
      </c>
      <c r="DW42" s="255" t="s">
        <v>366</v>
      </c>
      <c r="DX42" s="255" t="s">
        <v>842</v>
      </c>
      <c r="DY42" s="255" t="s">
        <v>843</v>
      </c>
      <c r="DZ42" s="255" t="s">
        <v>843</v>
      </c>
      <c r="EA42" s="255"/>
      <c r="EB42" s="255" t="s">
        <v>844</v>
      </c>
      <c r="EC42" s="255" t="s">
        <v>845</v>
      </c>
      <c r="ED42" s="271" t="s">
        <v>846</v>
      </c>
      <c r="EE42" s="271" t="s">
        <v>847</v>
      </c>
      <c r="EF42" s="271" t="s">
        <v>848</v>
      </c>
      <c r="EG42" s="271" t="s">
        <v>849</v>
      </c>
      <c r="EH42" s="271" t="s">
        <v>850</v>
      </c>
      <c r="EI42" s="255"/>
      <c r="EJ42" s="229"/>
      <c r="EK42" s="255" t="s">
        <v>452</v>
      </c>
      <c r="EL42" s="255" t="s">
        <v>453</v>
      </c>
      <c r="EM42" s="255"/>
      <c r="EN42" s="255" t="s">
        <v>370</v>
      </c>
      <c r="EO42" s="255" t="s">
        <v>367</v>
      </c>
      <c r="EP42" s="255" t="s">
        <v>454</v>
      </c>
      <c r="EQ42" s="255" t="s">
        <v>455</v>
      </c>
      <c r="ER42" s="255" t="s">
        <v>456</v>
      </c>
      <c r="ES42" s="255" t="s">
        <v>457</v>
      </c>
      <c r="ET42" s="255" t="s">
        <v>458</v>
      </c>
      <c r="EU42" s="255" t="s">
        <v>576</v>
      </c>
      <c r="EV42" s="255" t="s">
        <v>576</v>
      </c>
      <c r="EW42" s="255"/>
      <c r="EX42" s="255" t="s">
        <v>577</v>
      </c>
      <c r="EY42" s="255" t="s">
        <v>578</v>
      </c>
      <c r="EZ42" s="271" t="s">
        <v>851</v>
      </c>
      <c r="FA42" s="271" t="s">
        <v>562</v>
      </c>
      <c r="FB42" s="271" t="s">
        <v>852</v>
      </c>
      <c r="FC42" s="271" t="s">
        <v>853</v>
      </c>
      <c r="FD42" s="271" t="s">
        <v>854</v>
      </c>
      <c r="FE42" s="255"/>
      <c r="FF42" s="229"/>
      <c r="FG42" s="447" t="s">
        <v>452</v>
      </c>
      <c r="FH42" s="447" t="s">
        <v>4846</v>
      </c>
      <c r="FI42" s="447" t="s">
        <v>364</v>
      </c>
      <c r="FJ42" s="447" t="s">
        <v>4847</v>
      </c>
      <c r="FK42" s="447" t="s">
        <v>367</v>
      </c>
      <c r="FL42" s="447" t="s">
        <v>998</v>
      </c>
      <c r="FM42" s="447" t="s">
        <v>841</v>
      </c>
      <c r="FN42" s="447" t="s">
        <v>456</v>
      </c>
      <c r="FO42" s="447" t="s">
        <v>366</v>
      </c>
      <c r="FP42" s="447" t="s">
        <v>842</v>
      </c>
      <c r="FQ42" s="447" t="s">
        <v>4848</v>
      </c>
      <c r="FR42" s="447" t="s">
        <v>4848</v>
      </c>
      <c r="FS42" s="447" t="s">
        <v>364</v>
      </c>
      <c r="FT42" s="447" t="s">
        <v>4849</v>
      </c>
      <c r="FU42" s="447" t="s">
        <v>4850</v>
      </c>
      <c r="FV42" s="447" t="s">
        <v>4851</v>
      </c>
      <c r="FW42" s="447" t="s">
        <v>4852</v>
      </c>
      <c r="FX42" s="447" t="s">
        <v>4853</v>
      </c>
      <c r="FY42" s="447" t="s">
        <v>4854</v>
      </c>
      <c r="FZ42" s="447" t="s">
        <v>902</v>
      </c>
      <c r="GA42" s="255"/>
      <c r="GB42" s="255"/>
      <c r="GC42" s="447" t="s">
        <v>364</v>
      </c>
      <c r="GD42" s="447" t="s">
        <v>395</v>
      </c>
      <c r="GE42" s="447" t="s">
        <v>364</v>
      </c>
      <c r="GF42" s="447" t="s">
        <v>364</v>
      </c>
      <c r="GG42" s="447" t="s">
        <v>364</v>
      </c>
      <c r="GH42" s="447" t="s">
        <v>364</v>
      </c>
      <c r="GI42" s="447" t="s">
        <v>364</v>
      </c>
      <c r="GJ42" s="447" t="s">
        <v>364</v>
      </c>
      <c r="GK42" s="447" t="s">
        <v>364</v>
      </c>
      <c r="GL42" s="447" t="s">
        <v>364</v>
      </c>
      <c r="GM42" s="447" t="s">
        <v>4494</v>
      </c>
      <c r="GN42" s="447" t="s">
        <v>4494</v>
      </c>
      <c r="GO42" s="447" t="s">
        <v>364</v>
      </c>
      <c r="GP42" s="447" t="s">
        <v>4495</v>
      </c>
      <c r="GQ42" s="447" t="s">
        <v>4496</v>
      </c>
      <c r="GR42" s="447" t="s">
        <v>4497</v>
      </c>
      <c r="GS42" s="447" t="s">
        <v>4498</v>
      </c>
      <c r="GT42" s="447" t="s">
        <v>4499</v>
      </c>
      <c r="GU42" s="447" t="s">
        <v>4500</v>
      </c>
      <c r="GV42" s="447" t="s">
        <v>1486</v>
      </c>
      <c r="GW42" s="255"/>
      <c r="GX42" s="229"/>
      <c r="GY42" s="246" t="s">
        <v>364</v>
      </c>
      <c r="GZ42" s="246" t="s">
        <v>364</v>
      </c>
      <c r="HA42" s="246" t="s">
        <v>364</v>
      </c>
      <c r="HB42" s="246" t="s">
        <v>364</v>
      </c>
      <c r="HC42" s="246" t="s">
        <v>364</v>
      </c>
      <c r="HD42" s="246" t="s">
        <v>364</v>
      </c>
      <c r="HE42" s="246" t="s">
        <v>364</v>
      </c>
      <c r="HF42" s="246" t="s">
        <v>364</v>
      </c>
      <c r="HG42" s="246" t="s">
        <v>364</v>
      </c>
      <c r="HH42" s="246" t="s">
        <v>364</v>
      </c>
      <c r="HI42" s="246" t="s">
        <v>3760</v>
      </c>
      <c r="HJ42" s="246" t="s">
        <v>3760</v>
      </c>
      <c r="HK42" s="246" t="s">
        <v>364</v>
      </c>
      <c r="HL42" s="246" t="s">
        <v>3761</v>
      </c>
      <c r="HM42" s="246" t="s">
        <v>3762</v>
      </c>
      <c r="HN42" s="246" t="s">
        <v>3763</v>
      </c>
      <c r="HO42" s="246" t="s">
        <v>3764</v>
      </c>
      <c r="HP42" s="246" t="s">
        <v>3765</v>
      </c>
      <c r="HQ42" s="246" t="s">
        <v>3766</v>
      </c>
      <c r="HR42" s="246" t="s">
        <v>1442</v>
      </c>
      <c r="HS42" s="255"/>
      <c r="HT42" s="229"/>
      <c r="HU42" s="246" t="s">
        <v>364</v>
      </c>
      <c r="HV42" s="246" t="s">
        <v>2969</v>
      </c>
      <c r="HW42" s="246" t="s">
        <v>364</v>
      </c>
      <c r="HX42" s="246" t="s">
        <v>364</v>
      </c>
      <c r="HY42" s="246" t="s">
        <v>364</v>
      </c>
      <c r="HZ42" s="246" t="s">
        <v>367</v>
      </c>
      <c r="IA42" s="246" t="s">
        <v>364</v>
      </c>
      <c r="IB42" s="246" t="s">
        <v>364</v>
      </c>
      <c r="IC42" s="246" t="s">
        <v>364</v>
      </c>
      <c r="ID42" s="246" t="s">
        <v>364</v>
      </c>
      <c r="IE42" s="246" t="s">
        <v>2970</v>
      </c>
      <c r="IF42" s="246" t="s">
        <v>2970</v>
      </c>
      <c r="IG42" s="246" t="s">
        <v>364</v>
      </c>
      <c r="IH42" s="246" t="s">
        <v>2971</v>
      </c>
      <c r="II42" s="246" t="s">
        <v>2972</v>
      </c>
      <c r="IJ42" s="246" t="s">
        <v>2973</v>
      </c>
      <c r="IK42" s="246" t="s">
        <v>2974</v>
      </c>
      <c r="IL42" s="246" t="s">
        <v>2975</v>
      </c>
      <c r="IM42" s="246" t="s">
        <v>2976</v>
      </c>
      <c r="IN42" s="246" t="s">
        <v>2254</v>
      </c>
      <c r="IO42" s="255"/>
      <c r="IP42" s="229"/>
      <c r="IQ42" s="341" t="s">
        <v>364</v>
      </c>
      <c r="IR42" s="341" t="s">
        <v>376</v>
      </c>
      <c r="IS42" s="341" t="s">
        <v>364</v>
      </c>
      <c r="IT42" s="341" t="s">
        <v>364</v>
      </c>
      <c r="IU42" s="341" t="s">
        <v>364</v>
      </c>
      <c r="IV42" s="341" t="s">
        <v>364</v>
      </c>
      <c r="IW42" s="341" t="s">
        <v>364</v>
      </c>
      <c r="IX42" s="341" t="s">
        <v>364</v>
      </c>
      <c r="IY42" s="341" t="s">
        <v>364</v>
      </c>
      <c r="IZ42" s="341" t="s">
        <v>364</v>
      </c>
      <c r="JA42" s="341" t="s">
        <v>2255</v>
      </c>
      <c r="JB42" s="341" t="s">
        <v>2255</v>
      </c>
      <c r="JC42" s="341" t="s">
        <v>364</v>
      </c>
      <c r="JD42" s="341" t="s">
        <v>2256</v>
      </c>
      <c r="JE42" s="341" t="s">
        <v>2257</v>
      </c>
      <c r="JF42" s="341" t="s">
        <v>2258</v>
      </c>
      <c r="JG42" s="341" t="s">
        <v>2259</v>
      </c>
      <c r="JH42" s="341" t="s">
        <v>2260</v>
      </c>
      <c r="JI42" s="341" t="s">
        <v>2261</v>
      </c>
      <c r="JJ42" s="341" t="s">
        <v>1562</v>
      </c>
      <c r="JK42" s="255"/>
      <c r="JL42" s="255"/>
      <c r="JM42" s="255" t="s">
        <v>364</v>
      </c>
      <c r="JN42" s="255" t="s">
        <v>464</v>
      </c>
      <c r="JO42" s="255" t="s">
        <v>364</v>
      </c>
      <c r="JP42" s="255" t="s">
        <v>1467</v>
      </c>
      <c r="JQ42" s="255" t="s">
        <v>364</v>
      </c>
      <c r="JR42" s="255" t="s">
        <v>364</v>
      </c>
      <c r="JS42" s="255" t="s">
        <v>367</v>
      </c>
      <c r="JT42" s="255" t="s">
        <v>364</v>
      </c>
      <c r="JU42" s="255" t="s">
        <v>1468</v>
      </c>
      <c r="JV42" s="255" t="s">
        <v>1469</v>
      </c>
      <c r="JW42" s="255" t="s">
        <v>1470</v>
      </c>
      <c r="JX42" s="255" t="s">
        <v>1470</v>
      </c>
      <c r="JY42" s="255" t="s">
        <v>364</v>
      </c>
      <c r="JZ42" s="255" t="s">
        <v>1471</v>
      </c>
      <c r="KA42" s="255" t="s">
        <v>1472</v>
      </c>
      <c r="KB42" s="271" t="s">
        <v>1473</v>
      </c>
      <c r="KC42" s="271" t="s">
        <v>562</v>
      </c>
      <c r="KD42" s="271" t="s">
        <v>1474</v>
      </c>
      <c r="KE42" s="271" t="s">
        <v>1475</v>
      </c>
      <c r="KF42" s="271" t="s">
        <v>1476</v>
      </c>
    </row>
    <row r="43" spans="1:292" s="3" customFormat="1" ht="12.75" customHeight="1" x14ac:dyDescent="0.2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12"/>
      <c r="AC43" s="245" t="s">
        <v>134</v>
      </c>
      <c r="AD43" s="254" t="str">
        <f t="shared" ca="1" si="84"/>
        <v>6,150</v>
      </c>
      <c r="AE43" s="443" t="s">
        <v>459</v>
      </c>
      <c r="AF43" s="444" t="s">
        <v>415</v>
      </c>
      <c r="AG43" s="444" t="s">
        <v>1082</v>
      </c>
      <c r="AH43" s="443" t="s">
        <v>2682</v>
      </c>
      <c r="AI43" s="443" t="s">
        <v>857</v>
      </c>
      <c r="AJ43" s="443" t="s">
        <v>562</v>
      </c>
      <c r="AK43" s="401" t="s">
        <v>400</v>
      </c>
      <c r="AL43" s="401" t="s">
        <v>3363</v>
      </c>
      <c r="AM43" s="401" t="s">
        <v>858</v>
      </c>
      <c r="AN43" s="401" t="s">
        <v>3364</v>
      </c>
      <c r="AO43" s="401" t="s">
        <v>4322</v>
      </c>
      <c r="AP43" s="401" t="s">
        <v>4322</v>
      </c>
      <c r="AQ43" s="401" t="s">
        <v>562</v>
      </c>
      <c r="AR43" s="401" t="s">
        <v>4395</v>
      </c>
      <c r="AS43" s="401" t="s">
        <v>4395</v>
      </c>
      <c r="AT43" s="401" t="s">
        <v>4209</v>
      </c>
      <c r="AU43" s="401" t="s">
        <v>4210</v>
      </c>
      <c r="AV43" s="401" t="s">
        <v>4211</v>
      </c>
      <c r="AW43" s="401" t="s">
        <v>4212</v>
      </c>
      <c r="AX43" s="401" t="s">
        <v>867</v>
      </c>
      <c r="AY43" s="255"/>
      <c r="AZ43" s="229"/>
      <c r="BA43" s="401" t="s">
        <v>459</v>
      </c>
      <c r="BB43" s="401" t="s">
        <v>415</v>
      </c>
      <c r="BC43" s="401" t="s">
        <v>1082</v>
      </c>
      <c r="BD43" s="401" t="s">
        <v>2682</v>
      </c>
      <c r="BE43" s="401" t="s">
        <v>857</v>
      </c>
      <c r="BF43" s="401" t="s">
        <v>364</v>
      </c>
      <c r="BG43" s="401" t="s">
        <v>400</v>
      </c>
      <c r="BH43" s="401" t="s">
        <v>3363</v>
      </c>
      <c r="BI43" s="401" t="s">
        <v>858</v>
      </c>
      <c r="BJ43" s="401" t="s">
        <v>3364</v>
      </c>
      <c r="BK43" s="401" t="s">
        <v>3478</v>
      </c>
      <c r="BL43" s="401" t="s">
        <v>3478</v>
      </c>
      <c r="BM43" s="401" t="s">
        <v>562</v>
      </c>
      <c r="BN43" s="401" t="s">
        <v>3479</v>
      </c>
      <c r="BO43" s="401" t="s">
        <v>3479</v>
      </c>
      <c r="BP43" s="401" t="s">
        <v>3480</v>
      </c>
      <c r="BQ43" s="401" t="s">
        <v>3481</v>
      </c>
      <c r="BR43" s="401" t="s">
        <v>3482</v>
      </c>
      <c r="BS43" s="401" t="s">
        <v>3483</v>
      </c>
      <c r="BT43" s="401" t="s">
        <v>1141</v>
      </c>
      <c r="BU43" s="255"/>
      <c r="BV43" s="229"/>
      <c r="BW43" s="401" t="s">
        <v>459</v>
      </c>
      <c r="BX43" s="246" t="s">
        <v>562</v>
      </c>
      <c r="BY43" s="246" t="s">
        <v>562</v>
      </c>
      <c r="BZ43" s="246" t="s">
        <v>2682</v>
      </c>
      <c r="CA43" s="246" t="s">
        <v>857</v>
      </c>
      <c r="CB43" s="246" t="s">
        <v>562</v>
      </c>
      <c r="CC43" s="246" t="s">
        <v>382</v>
      </c>
      <c r="CD43" s="246" t="s">
        <v>2245</v>
      </c>
      <c r="CE43" s="246" t="s">
        <v>363</v>
      </c>
      <c r="CF43" s="246" t="s">
        <v>2683</v>
      </c>
      <c r="CG43" s="246" t="s">
        <v>2684</v>
      </c>
      <c r="CH43" s="246" t="s">
        <v>2684</v>
      </c>
      <c r="CI43" s="246" t="s">
        <v>562</v>
      </c>
      <c r="CJ43" s="246" t="s">
        <v>2685</v>
      </c>
      <c r="CK43" s="246" t="s">
        <v>2685</v>
      </c>
      <c r="CL43" s="246" t="s">
        <v>2686</v>
      </c>
      <c r="CM43" s="246" t="s">
        <v>2687</v>
      </c>
      <c r="CN43" s="246" t="s">
        <v>2688</v>
      </c>
      <c r="CO43" s="246" t="s">
        <v>2689</v>
      </c>
      <c r="CP43" s="246" t="s">
        <v>1026</v>
      </c>
      <c r="CQ43" s="255"/>
      <c r="CR43" s="229"/>
      <c r="CS43" s="341" t="s">
        <v>459</v>
      </c>
      <c r="CT43" s="341" t="s">
        <v>855</v>
      </c>
      <c r="CU43" s="341" t="s">
        <v>416</v>
      </c>
      <c r="CV43" s="341" t="s">
        <v>856</v>
      </c>
      <c r="CW43" s="341" t="s">
        <v>857</v>
      </c>
      <c r="CX43" s="341" t="s">
        <v>562</v>
      </c>
      <c r="CY43" s="341" t="s">
        <v>1172</v>
      </c>
      <c r="CZ43" s="341" t="s">
        <v>1902</v>
      </c>
      <c r="DA43" s="341" t="s">
        <v>363</v>
      </c>
      <c r="DB43" s="341" t="s">
        <v>860</v>
      </c>
      <c r="DC43" s="341" t="s">
        <v>1903</v>
      </c>
      <c r="DD43" s="341" t="s">
        <v>1903</v>
      </c>
      <c r="DE43" s="341" t="s">
        <v>364</v>
      </c>
      <c r="DF43" s="341" t="s">
        <v>1904</v>
      </c>
      <c r="DG43" s="341" t="s">
        <v>1904</v>
      </c>
      <c r="DH43" s="341" t="s">
        <v>1905</v>
      </c>
      <c r="DI43" s="341" t="s">
        <v>1906</v>
      </c>
      <c r="DJ43" s="341" t="s">
        <v>1907</v>
      </c>
      <c r="DK43" s="341" t="s">
        <v>1908</v>
      </c>
      <c r="DL43" s="341" t="s">
        <v>1026</v>
      </c>
      <c r="DM43" s="255"/>
      <c r="DN43" s="229"/>
      <c r="DO43" s="255" t="s">
        <v>459</v>
      </c>
      <c r="DP43" s="255" t="s">
        <v>855</v>
      </c>
      <c r="DQ43" s="255" t="s">
        <v>416</v>
      </c>
      <c r="DR43" s="255" t="s">
        <v>856</v>
      </c>
      <c r="DS43" s="255" t="s">
        <v>857</v>
      </c>
      <c r="DT43" s="255" t="s">
        <v>857</v>
      </c>
      <c r="DU43" s="255" t="s">
        <v>858</v>
      </c>
      <c r="DV43" s="255" t="s">
        <v>859</v>
      </c>
      <c r="DW43" s="255" t="s">
        <v>363</v>
      </c>
      <c r="DX43" s="255" t="s">
        <v>860</v>
      </c>
      <c r="DY43" s="255" t="s">
        <v>861</v>
      </c>
      <c r="DZ43" s="255" t="s">
        <v>861</v>
      </c>
      <c r="EA43" s="255" t="s">
        <v>562</v>
      </c>
      <c r="EB43" s="255" t="s">
        <v>862</v>
      </c>
      <c r="EC43" s="255" t="s">
        <v>862</v>
      </c>
      <c r="ED43" s="271" t="s">
        <v>863</v>
      </c>
      <c r="EE43" s="271" t="s">
        <v>864</v>
      </c>
      <c r="EF43" s="271" t="s">
        <v>865</v>
      </c>
      <c r="EG43" s="271" t="s">
        <v>866</v>
      </c>
      <c r="EH43" s="271" t="s">
        <v>867</v>
      </c>
      <c r="EI43" s="255"/>
      <c r="EJ43" s="229"/>
      <c r="EK43" s="255" t="s">
        <v>459</v>
      </c>
      <c r="EL43" s="255" t="s">
        <v>855</v>
      </c>
      <c r="EM43" s="255" t="s">
        <v>416</v>
      </c>
      <c r="EN43" s="255" t="s">
        <v>868</v>
      </c>
      <c r="EO43" s="255" t="s">
        <v>857</v>
      </c>
      <c r="EP43" s="255" t="s">
        <v>394</v>
      </c>
      <c r="EQ43" s="255" t="s">
        <v>858</v>
      </c>
      <c r="ER43" s="255" t="s">
        <v>859</v>
      </c>
      <c r="ES43" s="255" t="s">
        <v>363</v>
      </c>
      <c r="ET43" s="255" t="s">
        <v>869</v>
      </c>
      <c r="EU43" s="255" t="s">
        <v>579</v>
      </c>
      <c r="EV43" s="255" t="s">
        <v>579</v>
      </c>
      <c r="EW43" s="255" t="s">
        <v>580</v>
      </c>
      <c r="EX43" s="255" t="s">
        <v>581</v>
      </c>
      <c r="EY43" s="255" t="s">
        <v>581</v>
      </c>
      <c r="EZ43" s="271" t="s">
        <v>870</v>
      </c>
      <c r="FA43" s="271" t="s">
        <v>871</v>
      </c>
      <c r="FB43" s="271" t="s">
        <v>872</v>
      </c>
      <c r="FC43" s="271" t="s">
        <v>873</v>
      </c>
      <c r="FD43" s="271" t="s">
        <v>874</v>
      </c>
      <c r="FE43" s="255"/>
      <c r="FF43" s="229"/>
      <c r="FG43" s="447" t="s">
        <v>459</v>
      </c>
      <c r="FH43" s="447" t="s">
        <v>3437</v>
      </c>
      <c r="FI43" s="447" t="s">
        <v>1359</v>
      </c>
      <c r="FJ43" s="447" t="s">
        <v>2682</v>
      </c>
      <c r="FK43" s="447" t="s">
        <v>857</v>
      </c>
      <c r="FL43" s="447" t="s">
        <v>1478</v>
      </c>
      <c r="FM43" s="447" t="s">
        <v>400</v>
      </c>
      <c r="FN43" s="447" t="s">
        <v>4855</v>
      </c>
      <c r="FO43" s="447" t="s">
        <v>998</v>
      </c>
      <c r="FP43" s="447" t="s">
        <v>4856</v>
      </c>
      <c r="FQ43" s="447" t="s">
        <v>4857</v>
      </c>
      <c r="FR43" s="447" t="s">
        <v>4857</v>
      </c>
      <c r="FS43" s="447" t="s">
        <v>364</v>
      </c>
      <c r="FT43" s="447" t="s">
        <v>4858</v>
      </c>
      <c r="FU43" s="447" t="s">
        <v>4858</v>
      </c>
      <c r="FV43" s="447" t="s">
        <v>4859</v>
      </c>
      <c r="FW43" s="447" t="s">
        <v>4860</v>
      </c>
      <c r="FX43" s="447" t="s">
        <v>4861</v>
      </c>
      <c r="FY43" s="447" t="s">
        <v>4862</v>
      </c>
      <c r="FZ43" s="447" t="s">
        <v>1141</v>
      </c>
      <c r="GA43" s="255"/>
      <c r="GB43" s="255"/>
      <c r="GC43" s="447" t="s">
        <v>364</v>
      </c>
      <c r="GD43" s="447" t="s">
        <v>364</v>
      </c>
      <c r="GE43" s="447" t="s">
        <v>364</v>
      </c>
      <c r="GF43" s="447" t="s">
        <v>364</v>
      </c>
      <c r="GG43" s="447" t="s">
        <v>364</v>
      </c>
      <c r="GH43" s="447" t="s">
        <v>562</v>
      </c>
      <c r="GI43" s="447" t="s">
        <v>364</v>
      </c>
      <c r="GJ43" s="447" t="s">
        <v>364</v>
      </c>
      <c r="GK43" s="447" t="s">
        <v>364</v>
      </c>
      <c r="GL43" s="447" t="s">
        <v>364</v>
      </c>
      <c r="GM43" s="447" t="s">
        <v>4501</v>
      </c>
      <c r="GN43" s="447" t="s">
        <v>4501</v>
      </c>
      <c r="GO43" s="447" t="s">
        <v>562</v>
      </c>
      <c r="GP43" s="447" t="s">
        <v>4502</v>
      </c>
      <c r="GQ43" s="447" t="s">
        <v>4502</v>
      </c>
      <c r="GR43" s="447" t="s">
        <v>4503</v>
      </c>
      <c r="GS43" s="447" t="s">
        <v>4504</v>
      </c>
      <c r="GT43" s="447" t="s">
        <v>4505</v>
      </c>
      <c r="GU43" s="447" t="s">
        <v>4506</v>
      </c>
      <c r="GV43" s="447" t="s">
        <v>1562</v>
      </c>
      <c r="GW43" s="255"/>
      <c r="GX43" s="229"/>
      <c r="GY43" s="246" t="s">
        <v>364</v>
      </c>
      <c r="GZ43" s="246" t="s">
        <v>562</v>
      </c>
      <c r="HA43" s="246" t="s">
        <v>562</v>
      </c>
      <c r="HB43" s="246" t="s">
        <v>364</v>
      </c>
      <c r="HC43" s="246" t="s">
        <v>364</v>
      </c>
      <c r="HD43" s="246" t="s">
        <v>562</v>
      </c>
      <c r="HE43" s="246" t="s">
        <v>1432</v>
      </c>
      <c r="HF43" s="246" t="s">
        <v>487</v>
      </c>
      <c r="HG43" s="246" t="s">
        <v>394</v>
      </c>
      <c r="HH43" s="246" t="s">
        <v>3767</v>
      </c>
      <c r="HI43" s="246" t="s">
        <v>3768</v>
      </c>
      <c r="HJ43" s="246" t="s">
        <v>3768</v>
      </c>
      <c r="HK43" s="246" t="s">
        <v>562</v>
      </c>
      <c r="HL43" s="246" t="s">
        <v>3769</v>
      </c>
      <c r="HM43" s="246" t="s">
        <v>3769</v>
      </c>
      <c r="HN43" s="246" t="s">
        <v>3770</v>
      </c>
      <c r="HO43" s="246" t="s">
        <v>3771</v>
      </c>
      <c r="HP43" s="246" t="s">
        <v>3772</v>
      </c>
      <c r="HQ43" s="246" t="s">
        <v>3773</v>
      </c>
      <c r="HR43" s="246" t="s">
        <v>1562</v>
      </c>
      <c r="HS43" s="255"/>
      <c r="HT43" s="229"/>
      <c r="HU43" s="246" t="s">
        <v>364</v>
      </c>
      <c r="HV43" s="246" t="s">
        <v>562</v>
      </c>
      <c r="HW43" s="246" t="s">
        <v>562</v>
      </c>
      <c r="HX43" s="246" t="s">
        <v>1468</v>
      </c>
      <c r="HY43" s="246" t="s">
        <v>2929</v>
      </c>
      <c r="HZ43" s="246" t="s">
        <v>562</v>
      </c>
      <c r="IA43" s="246" t="s">
        <v>397</v>
      </c>
      <c r="IB43" s="246" t="s">
        <v>2977</v>
      </c>
      <c r="IC43" s="246" t="s">
        <v>364</v>
      </c>
      <c r="ID43" s="246" t="s">
        <v>2978</v>
      </c>
      <c r="IE43" s="246" t="s">
        <v>2979</v>
      </c>
      <c r="IF43" s="246" t="s">
        <v>2979</v>
      </c>
      <c r="IG43" s="246" t="s">
        <v>562</v>
      </c>
      <c r="IH43" s="246" t="s">
        <v>2980</v>
      </c>
      <c r="II43" s="246" t="s">
        <v>2980</v>
      </c>
      <c r="IJ43" s="246" t="s">
        <v>2981</v>
      </c>
      <c r="IK43" s="246" t="s">
        <v>2982</v>
      </c>
      <c r="IL43" s="246" t="s">
        <v>2983</v>
      </c>
      <c r="IM43" s="246" t="s">
        <v>2984</v>
      </c>
      <c r="IN43" s="246" t="s">
        <v>1442</v>
      </c>
      <c r="IO43" s="255"/>
      <c r="IP43" s="229"/>
      <c r="IQ43" s="341" t="s">
        <v>364</v>
      </c>
      <c r="IR43" s="341" t="s">
        <v>364</v>
      </c>
      <c r="IS43" s="341" t="s">
        <v>364</v>
      </c>
      <c r="IT43" s="341" t="s">
        <v>364</v>
      </c>
      <c r="IU43" s="341" t="s">
        <v>364</v>
      </c>
      <c r="IV43" s="341" t="s">
        <v>562</v>
      </c>
      <c r="IW43" s="341" t="s">
        <v>367</v>
      </c>
      <c r="IX43" s="341" t="s">
        <v>2262</v>
      </c>
      <c r="IY43" s="341" t="s">
        <v>364</v>
      </c>
      <c r="IZ43" s="341" t="s">
        <v>364</v>
      </c>
      <c r="JA43" s="341" t="s">
        <v>2263</v>
      </c>
      <c r="JB43" s="341" t="s">
        <v>2263</v>
      </c>
      <c r="JC43" s="341" t="s">
        <v>562</v>
      </c>
      <c r="JD43" s="341" t="s">
        <v>2264</v>
      </c>
      <c r="JE43" s="341" t="s">
        <v>2264</v>
      </c>
      <c r="JF43" s="341" t="s">
        <v>2265</v>
      </c>
      <c r="JG43" s="341" t="s">
        <v>2266</v>
      </c>
      <c r="JH43" s="341" t="s">
        <v>2267</v>
      </c>
      <c r="JI43" s="341" t="s">
        <v>2268</v>
      </c>
      <c r="JJ43" s="341" t="s">
        <v>1500</v>
      </c>
      <c r="JK43" s="255"/>
      <c r="JL43" s="255"/>
      <c r="JM43" s="255" t="s">
        <v>364</v>
      </c>
      <c r="JN43" s="255" t="s">
        <v>364</v>
      </c>
      <c r="JO43" s="255" t="s">
        <v>364</v>
      </c>
      <c r="JP43" s="255" t="s">
        <v>1477</v>
      </c>
      <c r="JQ43" s="255" t="s">
        <v>364</v>
      </c>
      <c r="JR43" s="255" t="s">
        <v>1478</v>
      </c>
      <c r="JS43" s="255" t="s">
        <v>364</v>
      </c>
      <c r="JT43" s="255" t="s">
        <v>364</v>
      </c>
      <c r="JU43" s="255" t="s">
        <v>364</v>
      </c>
      <c r="JV43" s="255" t="s">
        <v>1479</v>
      </c>
      <c r="JW43" s="255" t="s">
        <v>1480</v>
      </c>
      <c r="JX43" s="255" t="s">
        <v>1480</v>
      </c>
      <c r="JY43" s="255" t="s">
        <v>562</v>
      </c>
      <c r="JZ43" s="255" t="s">
        <v>1481</v>
      </c>
      <c r="KA43" s="255" t="s">
        <v>1481</v>
      </c>
      <c r="KB43" s="271" t="s">
        <v>1482</v>
      </c>
      <c r="KC43" s="271" t="s">
        <v>1483</v>
      </c>
      <c r="KD43" s="271" t="s">
        <v>1484</v>
      </c>
      <c r="KE43" s="271" t="s">
        <v>1485</v>
      </c>
      <c r="KF43" s="271" t="s">
        <v>1486</v>
      </c>
    </row>
    <row r="44" spans="1:292" s="2" customFormat="1" ht="12.75" customHeight="1" x14ac:dyDescent="0.2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12"/>
      <c r="AC44" s="245" t="s">
        <v>347</v>
      </c>
      <c r="AD44" s="254" t="str">
        <f t="shared" ca="1" si="84"/>
        <v>-</v>
      </c>
      <c r="AE44" s="443" t="s">
        <v>562</v>
      </c>
      <c r="AF44" s="444" t="s">
        <v>562</v>
      </c>
      <c r="AG44" s="444" t="s">
        <v>562</v>
      </c>
      <c r="AH44" s="443" t="s">
        <v>562</v>
      </c>
      <c r="AI44" s="443" t="s">
        <v>562</v>
      </c>
      <c r="AJ44" s="443" t="s">
        <v>562</v>
      </c>
      <c r="AK44" s="401" t="s">
        <v>562</v>
      </c>
      <c r="AL44" s="401" t="s">
        <v>562</v>
      </c>
      <c r="AM44" s="401" t="s">
        <v>562</v>
      </c>
      <c r="AN44" s="401" t="s">
        <v>562</v>
      </c>
      <c r="AO44" s="401" t="s">
        <v>562</v>
      </c>
      <c r="AP44" s="401" t="s">
        <v>562</v>
      </c>
      <c r="AQ44" s="401" t="s">
        <v>562</v>
      </c>
      <c r="AR44" s="401" t="s">
        <v>562</v>
      </c>
      <c r="AS44" s="401" t="s">
        <v>562</v>
      </c>
      <c r="AT44" s="401" t="s">
        <v>562</v>
      </c>
      <c r="AU44" s="401" t="s">
        <v>562</v>
      </c>
      <c r="AV44" s="401" t="s">
        <v>562</v>
      </c>
      <c r="AW44" s="401" t="s">
        <v>562</v>
      </c>
      <c r="AX44" s="401" t="s">
        <v>562</v>
      </c>
      <c r="AY44" s="255"/>
      <c r="AZ44" s="257"/>
      <c r="BA44" s="401" t="s">
        <v>562</v>
      </c>
      <c r="BB44" s="401" t="s">
        <v>562</v>
      </c>
      <c r="BC44" s="401" t="s">
        <v>562</v>
      </c>
      <c r="BD44" s="401" t="s">
        <v>562</v>
      </c>
      <c r="BE44" s="401" t="s">
        <v>562</v>
      </c>
      <c r="BF44" s="401" t="s">
        <v>562</v>
      </c>
      <c r="BG44" s="401" t="s">
        <v>562</v>
      </c>
      <c r="BH44" s="401" t="s">
        <v>562</v>
      </c>
      <c r="BI44" s="401" t="s">
        <v>562</v>
      </c>
      <c r="BJ44" s="401" t="s">
        <v>562</v>
      </c>
      <c r="BK44" s="401" t="s">
        <v>562</v>
      </c>
      <c r="BL44" s="401" t="s">
        <v>562</v>
      </c>
      <c r="BM44" s="401" t="s">
        <v>562</v>
      </c>
      <c r="BN44" s="401" t="s">
        <v>562</v>
      </c>
      <c r="BO44" s="401" t="s">
        <v>562</v>
      </c>
      <c r="BP44" s="401" t="s">
        <v>562</v>
      </c>
      <c r="BQ44" s="401" t="s">
        <v>562</v>
      </c>
      <c r="BR44" s="401" t="s">
        <v>562</v>
      </c>
      <c r="BS44" s="401" t="s">
        <v>562</v>
      </c>
      <c r="BT44" s="401" t="s">
        <v>562</v>
      </c>
      <c r="BU44" s="255"/>
      <c r="BV44" s="257"/>
      <c r="BW44" s="401" t="s">
        <v>562</v>
      </c>
      <c r="BX44" s="246" t="s">
        <v>562</v>
      </c>
      <c r="BY44" s="246" t="s">
        <v>562</v>
      </c>
      <c r="BZ44" s="246" t="s">
        <v>562</v>
      </c>
      <c r="CA44" s="246" t="s">
        <v>562</v>
      </c>
      <c r="CB44" s="246" t="s">
        <v>562</v>
      </c>
      <c r="CC44" s="246" t="s">
        <v>562</v>
      </c>
      <c r="CD44" s="246" t="s">
        <v>562</v>
      </c>
      <c r="CE44" s="246" t="s">
        <v>562</v>
      </c>
      <c r="CF44" s="246" t="s">
        <v>562</v>
      </c>
      <c r="CG44" s="246" t="s">
        <v>562</v>
      </c>
      <c r="CH44" s="246" t="s">
        <v>562</v>
      </c>
      <c r="CI44" s="246" t="s">
        <v>562</v>
      </c>
      <c r="CJ44" s="246" t="s">
        <v>562</v>
      </c>
      <c r="CK44" s="246" t="s">
        <v>562</v>
      </c>
      <c r="CL44" s="246" t="s">
        <v>562</v>
      </c>
      <c r="CM44" s="246" t="s">
        <v>562</v>
      </c>
      <c r="CN44" s="246" t="s">
        <v>562</v>
      </c>
      <c r="CO44" s="246" t="s">
        <v>562</v>
      </c>
      <c r="CP44" s="246" t="s">
        <v>562</v>
      </c>
      <c r="CQ44" s="255"/>
      <c r="CR44" s="257"/>
      <c r="CS44" s="341" t="s">
        <v>562</v>
      </c>
      <c r="CT44" s="341" t="s">
        <v>562</v>
      </c>
      <c r="CU44" s="341" t="s">
        <v>562</v>
      </c>
      <c r="CV44" s="341" t="s">
        <v>562</v>
      </c>
      <c r="CW44" s="341" t="s">
        <v>562</v>
      </c>
      <c r="CX44" s="341" t="s">
        <v>562</v>
      </c>
      <c r="CY44" s="341" t="s">
        <v>562</v>
      </c>
      <c r="CZ44" s="341" t="s">
        <v>562</v>
      </c>
      <c r="DA44" s="341" t="s">
        <v>562</v>
      </c>
      <c r="DB44" s="341" t="s">
        <v>562</v>
      </c>
      <c r="DC44" s="341" t="s">
        <v>562</v>
      </c>
      <c r="DD44" s="341" t="s">
        <v>562</v>
      </c>
      <c r="DE44" s="341" t="s">
        <v>562</v>
      </c>
      <c r="DF44" s="341" t="s">
        <v>562</v>
      </c>
      <c r="DG44" s="341" t="s">
        <v>562</v>
      </c>
      <c r="DH44" s="341" t="s">
        <v>562</v>
      </c>
      <c r="DI44" s="341" t="s">
        <v>562</v>
      </c>
      <c r="DJ44" s="341" t="s">
        <v>562</v>
      </c>
      <c r="DK44" s="341" t="s">
        <v>562</v>
      </c>
      <c r="DL44" s="341" t="s">
        <v>562</v>
      </c>
      <c r="DM44" s="255"/>
      <c r="DN44" s="257"/>
      <c r="DO44" s="255" t="s">
        <v>562</v>
      </c>
      <c r="DP44" s="255" t="s">
        <v>562</v>
      </c>
      <c r="DQ44" s="255" t="s">
        <v>562</v>
      </c>
      <c r="DR44" s="255" t="s">
        <v>562</v>
      </c>
      <c r="DS44" s="255" t="s">
        <v>562</v>
      </c>
      <c r="DT44" s="255" t="s">
        <v>562</v>
      </c>
      <c r="DU44" s="255" t="s">
        <v>562</v>
      </c>
      <c r="DV44" s="255" t="s">
        <v>562</v>
      </c>
      <c r="DW44" s="255" t="s">
        <v>562</v>
      </c>
      <c r="DX44" s="255" t="s">
        <v>562</v>
      </c>
      <c r="DY44" s="255" t="s">
        <v>562</v>
      </c>
      <c r="DZ44" s="255" t="s">
        <v>562</v>
      </c>
      <c r="EA44" s="255" t="s">
        <v>562</v>
      </c>
      <c r="EB44" s="255" t="s">
        <v>562</v>
      </c>
      <c r="EC44" s="255" t="s">
        <v>562</v>
      </c>
      <c r="ED44" s="271" t="s">
        <v>562</v>
      </c>
      <c r="EE44" s="271" t="s">
        <v>562</v>
      </c>
      <c r="EF44" s="271" t="s">
        <v>562</v>
      </c>
      <c r="EG44" s="271" t="s">
        <v>562</v>
      </c>
      <c r="EH44" s="271" t="s">
        <v>562</v>
      </c>
      <c r="EI44" s="255"/>
      <c r="EJ44" s="257"/>
      <c r="EK44" s="255" t="s">
        <v>562</v>
      </c>
      <c r="EL44" s="255" t="s">
        <v>562</v>
      </c>
      <c r="EM44" s="255" t="s">
        <v>562</v>
      </c>
      <c r="EN44" s="255" t="s">
        <v>562</v>
      </c>
      <c r="EO44" s="255" t="s">
        <v>562</v>
      </c>
      <c r="EP44" s="255" t="s">
        <v>562</v>
      </c>
      <c r="EQ44" s="255" t="s">
        <v>562</v>
      </c>
      <c r="ER44" s="255" t="s">
        <v>562</v>
      </c>
      <c r="ES44" s="255" t="s">
        <v>562</v>
      </c>
      <c r="ET44" s="255" t="s">
        <v>562</v>
      </c>
      <c r="EU44" s="255" t="s">
        <v>562</v>
      </c>
      <c r="EV44" s="255" t="s">
        <v>562</v>
      </c>
      <c r="EW44" s="255" t="s">
        <v>562</v>
      </c>
      <c r="EX44" s="255" t="s">
        <v>562</v>
      </c>
      <c r="EY44" s="255" t="s">
        <v>562</v>
      </c>
      <c r="EZ44" s="271" t="s">
        <v>562</v>
      </c>
      <c r="FA44" s="271" t="s">
        <v>562</v>
      </c>
      <c r="FB44" s="271" t="s">
        <v>562</v>
      </c>
      <c r="FC44" s="271" t="s">
        <v>562</v>
      </c>
      <c r="FD44" s="271" t="s">
        <v>562</v>
      </c>
      <c r="FE44" s="255"/>
      <c r="FF44" s="257"/>
      <c r="FG44" s="447" t="s">
        <v>562</v>
      </c>
      <c r="FH44" s="447" t="s">
        <v>562</v>
      </c>
      <c r="FI44" s="447" t="s">
        <v>562</v>
      </c>
      <c r="FJ44" s="447" t="s">
        <v>562</v>
      </c>
      <c r="FK44" s="447" t="s">
        <v>562</v>
      </c>
      <c r="FL44" s="447" t="s">
        <v>562</v>
      </c>
      <c r="FM44" s="447" t="s">
        <v>562</v>
      </c>
      <c r="FN44" s="447" t="s">
        <v>562</v>
      </c>
      <c r="FO44" s="447" t="s">
        <v>562</v>
      </c>
      <c r="FP44" s="447" t="s">
        <v>562</v>
      </c>
      <c r="FQ44" s="447" t="s">
        <v>562</v>
      </c>
      <c r="FR44" s="447" t="s">
        <v>562</v>
      </c>
      <c r="FS44" s="447" t="s">
        <v>562</v>
      </c>
      <c r="FT44" s="447" t="s">
        <v>562</v>
      </c>
      <c r="FU44" s="447" t="s">
        <v>562</v>
      </c>
      <c r="FV44" s="447" t="s">
        <v>562</v>
      </c>
      <c r="FW44" s="447" t="s">
        <v>562</v>
      </c>
      <c r="FX44" s="447" t="s">
        <v>562</v>
      </c>
      <c r="FY44" s="447" t="s">
        <v>562</v>
      </c>
      <c r="FZ44" s="447" t="s">
        <v>562</v>
      </c>
      <c r="GA44" s="255"/>
      <c r="GB44" s="255"/>
      <c r="GC44" s="447" t="s">
        <v>562</v>
      </c>
      <c r="GD44" s="447" t="s">
        <v>562</v>
      </c>
      <c r="GE44" s="447" t="s">
        <v>562</v>
      </c>
      <c r="GF44" s="447" t="s">
        <v>562</v>
      </c>
      <c r="GG44" s="447" t="s">
        <v>562</v>
      </c>
      <c r="GH44" s="447" t="s">
        <v>562</v>
      </c>
      <c r="GI44" s="447" t="s">
        <v>562</v>
      </c>
      <c r="GJ44" s="447" t="s">
        <v>562</v>
      </c>
      <c r="GK44" s="447" t="s">
        <v>562</v>
      </c>
      <c r="GL44" s="447" t="s">
        <v>562</v>
      </c>
      <c r="GM44" s="447" t="s">
        <v>562</v>
      </c>
      <c r="GN44" s="447" t="s">
        <v>562</v>
      </c>
      <c r="GO44" s="447" t="s">
        <v>562</v>
      </c>
      <c r="GP44" s="447" t="s">
        <v>562</v>
      </c>
      <c r="GQ44" s="447" t="s">
        <v>562</v>
      </c>
      <c r="GR44" s="447" t="s">
        <v>562</v>
      </c>
      <c r="GS44" s="447" t="s">
        <v>562</v>
      </c>
      <c r="GT44" s="447" t="s">
        <v>562</v>
      </c>
      <c r="GU44" s="447" t="s">
        <v>562</v>
      </c>
      <c r="GV44" s="447" t="s">
        <v>562</v>
      </c>
      <c r="GW44" s="255"/>
      <c r="GX44" s="257"/>
      <c r="GY44" s="246" t="s">
        <v>562</v>
      </c>
      <c r="GZ44" s="246" t="s">
        <v>562</v>
      </c>
      <c r="HA44" s="246" t="s">
        <v>562</v>
      </c>
      <c r="HB44" s="246" t="s">
        <v>562</v>
      </c>
      <c r="HC44" s="246" t="s">
        <v>562</v>
      </c>
      <c r="HD44" s="246" t="s">
        <v>562</v>
      </c>
      <c r="HE44" s="246" t="s">
        <v>562</v>
      </c>
      <c r="HF44" s="246" t="s">
        <v>562</v>
      </c>
      <c r="HG44" s="246" t="s">
        <v>562</v>
      </c>
      <c r="HH44" s="246" t="s">
        <v>562</v>
      </c>
      <c r="HI44" s="246" t="s">
        <v>562</v>
      </c>
      <c r="HJ44" s="246" t="s">
        <v>562</v>
      </c>
      <c r="HK44" s="246" t="s">
        <v>562</v>
      </c>
      <c r="HL44" s="246" t="s">
        <v>562</v>
      </c>
      <c r="HM44" s="246" t="s">
        <v>562</v>
      </c>
      <c r="HN44" s="246" t="s">
        <v>562</v>
      </c>
      <c r="HO44" s="246" t="s">
        <v>562</v>
      </c>
      <c r="HP44" s="246" t="s">
        <v>562</v>
      </c>
      <c r="HQ44" s="246" t="s">
        <v>562</v>
      </c>
      <c r="HR44" s="246" t="s">
        <v>562</v>
      </c>
      <c r="HS44" s="255"/>
      <c r="HT44" s="257"/>
      <c r="HU44" s="246" t="s">
        <v>562</v>
      </c>
      <c r="HV44" s="246" t="s">
        <v>562</v>
      </c>
      <c r="HW44" s="246" t="s">
        <v>562</v>
      </c>
      <c r="HX44" s="246" t="s">
        <v>562</v>
      </c>
      <c r="HY44" s="246" t="s">
        <v>562</v>
      </c>
      <c r="HZ44" s="246" t="s">
        <v>562</v>
      </c>
      <c r="IA44" s="246" t="s">
        <v>562</v>
      </c>
      <c r="IB44" s="246" t="s">
        <v>562</v>
      </c>
      <c r="IC44" s="246" t="s">
        <v>562</v>
      </c>
      <c r="ID44" s="246" t="s">
        <v>562</v>
      </c>
      <c r="IE44" s="246" t="s">
        <v>562</v>
      </c>
      <c r="IF44" s="246" t="s">
        <v>562</v>
      </c>
      <c r="IG44" s="246" t="s">
        <v>562</v>
      </c>
      <c r="IH44" s="246" t="s">
        <v>562</v>
      </c>
      <c r="II44" s="246" t="s">
        <v>562</v>
      </c>
      <c r="IJ44" s="246" t="s">
        <v>562</v>
      </c>
      <c r="IK44" s="246" t="s">
        <v>562</v>
      </c>
      <c r="IL44" s="246" t="s">
        <v>562</v>
      </c>
      <c r="IM44" s="246" t="s">
        <v>562</v>
      </c>
      <c r="IN44" s="246" t="s">
        <v>562</v>
      </c>
      <c r="IO44" s="255"/>
      <c r="IP44" s="257"/>
      <c r="IQ44" s="341" t="s">
        <v>562</v>
      </c>
      <c r="IR44" s="341" t="s">
        <v>562</v>
      </c>
      <c r="IS44" s="341" t="s">
        <v>562</v>
      </c>
      <c r="IT44" s="341" t="s">
        <v>562</v>
      </c>
      <c r="IU44" s="341" t="s">
        <v>562</v>
      </c>
      <c r="IV44" s="341" t="s">
        <v>562</v>
      </c>
      <c r="IW44" s="341" t="s">
        <v>562</v>
      </c>
      <c r="IX44" s="341" t="s">
        <v>562</v>
      </c>
      <c r="IY44" s="341" t="s">
        <v>562</v>
      </c>
      <c r="IZ44" s="341" t="s">
        <v>562</v>
      </c>
      <c r="JA44" s="341" t="s">
        <v>562</v>
      </c>
      <c r="JB44" s="341" t="s">
        <v>562</v>
      </c>
      <c r="JC44" s="341" t="s">
        <v>562</v>
      </c>
      <c r="JD44" s="341" t="s">
        <v>562</v>
      </c>
      <c r="JE44" s="341" t="s">
        <v>562</v>
      </c>
      <c r="JF44" s="341" t="s">
        <v>562</v>
      </c>
      <c r="JG44" s="341" t="s">
        <v>562</v>
      </c>
      <c r="JH44" s="341" t="s">
        <v>562</v>
      </c>
      <c r="JI44" s="341" t="s">
        <v>562</v>
      </c>
      <c r="JJ44" s="341" t="s">
        <v>562</v>
      </c>
      <c r="JK44" s="255"/>
      <c r="JL44" s="255"/>
      <c r="JM44" s="255" t="s">
        <v>562</v>
      </c>
      <c r="JN44" s="255" t="s">
        <v>562</v>
      </c>
      <c r="JO44" s="255" t="s">
        <v>562</v>
      </c>
      <c r="JP44" s="255" t="s">
        <v>562</v>
      </c>
      <c r="JQ44" s="255" t="s">
        <v>562</v>
      </c>
      <c r="JR44" s="255" t="s">
        <v>562</v>
      </c>
      <c r="JS44" s="255" t="s">
        <v>562</v>
      </c>
      <c r="JT44" s="255" t="s">
        <v>562</v>
      </c>
      <c r="JU44" s="255" t="s">
        <v>562</v>
      </c>
      <c r="JV44" s="255" t="s">
        <v>562</v>
      </c>
      <c r="JW44" s="255" t="s">
        <v>562</v>
      </c>
      <c r="JX44" s="255" t="s">
        <v>562</v>
      </c>
      <c r="JY44" s="255" t="s">
        <v>562</v>
      </c>
      <c r="JZ44" s="255" t="s">
        <v>562</v>
      </c>
      <c r="KA44" s="255" t="s">
        <v>562</v>
      </c>
      <c r="KB44" s="271" t="s">
        <v>562</v>
      </c>
      <c r="KC44" s="271" t="s">
        <v>562</v>
      </c>
      <c r="KD44" s="271" t="s">
        <v>562</v>
      </c>
      <c r="KE44" s="271" t="s">
        <v>562</v>
      </c>
      <c r="KF44" s="271" t="s">
        <v>562</v>
      </c>
    </row>
    <row r="45" spans="1:292" s="2" customFormat="1" ht="12.75" customHeight="1" x14ac:dyDescent="0.2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12"/>
      <c r="AC45" s="245" t="s">
        <v>348</v>
      </c>
      <c r="AD45" s="254" t="str">
        <f t="shared" ca="1" si="84"/>
        <v>-</v>
      </c>
      <c r="AE45" s="443" t="s">
        <v>562</v>
      </c>
      <c r="AF45" s="444" t="s">
        <v>562</v>
      </c>
      <c r="AG45" s="444" t="s">
        <v>562</v>
      </c>
      <c r="AH45" s="443" t="s">
        <v>562</v>
      </c>
      <c r="AI45" s="443" t="s">
        <v>562</v>
      </c>
      <c r="AJ45" s="443" t="s">
        <v>562</v>
      </c>
      <c r="AK45" s="401" t="s">
        <v>562</v>
      </c>
      <c r="AL45" s="401" t="s">
        <v>562</v>
      </c>
      <c r="AM45" s="401" t="s">
        <v>562</v>
      </c>
      <c r="AN45" s="401" t="s">
        <v>562</v>
      </c>
      <c r="AO45" s="401" t="s">
        <v>562</v>
      </c>
      <c r="AP45" s="401" t="s">
        <v>562</v>
      </c>
      <c r="AQ45" s="401" t="s">
        <v>562</v>
      </c>
      <c r="AR45" s="401" t="s">
        <v>562</v>
      </c>
      <c r="AS45" s="401" t="s">
        <v>562</v>
      </c>
      <c r="AT45" s="401" t="s">
        <v>562</v>
      </c>
      <c r="AU45" s="401" t="s">
        <v>562</v>
      </c>
      <c r="AV45" s="401" t="s">
        <v>562</v>
      </c>
      <c r="AW45" s="401" t="s">
        <v>562</v>
      </c>
      <c r="AX45" s="401" t="s">
        <v>562</v>
      </c>
      <c r="AY45" s="255"/>
      <c r="AZ45" s="257"/>
      <c r="BA45" s="401" t="s">
        <v>562</v>
      </c>
      <c r="BB45" s="401" t="s">
        <v>562</v>
      </c>
      <c r="BC45" s="401" t="s">
        <v>562</v>
      </c>
      <c r="BD45" s="401" t="s">
        <v>562</v>
      </c>
      <c r="BE45" s="401" t="s">
        <v>562</v>
      </c>
      <c r="BF45" s="401" t="s">
        <v>562</v>
      </c>
      <c r="BG45" s="401" t="s">
        <v>562</v>
      </c>
      <c r="BH45" s="401" t="s">
        <v>562</v>
      </c>
      <c r="BI45" s="401" t="s">
        <v>562</v>
      </c>
      <c r="BJ45" s="401" t="s">
        <v>562</v>
      </c>
      <c r="BK45" s="401" t="s">
        <v>562</v>
      </c>
      <c r="BL45" s="401" t="s">
        <v>562</v>
      </c>
      <c r="BM45" s="401" t="s">
        <v>562</v>
      </c>
      <c r="BN45" s="401" t="s">
        <v>562</v>
      </c>
      <c r="BO45" s="401" t="s">
        <v>562</v>
      </c>
      <c r="BP45" s="401" t="s">
        <v>562</v>
      </c>
      <c r="BQ45" s="401" t="s">
        <v>562</v>
      </c>
      <c r="BR45" s="401" t="s">
        <v>562</v>
      </c>
      <c r="BS45" s="401" t="s">
        <v>562</v>
      </c>
      <c r="BT45" s="401" t="s">
        <v>562</v>
      </c>
      <c r="BU45" s="255"/>
      <c r="BV45" s="257"/>
      <c r="BW45" s="401" t="s">
        <v>562</v>
      </c>
      <c r="BX45" s="246" t="s">
        <v>562</v>
      </c>
      <c r="BY45" s="246" t="s">
        <v>562</v>
      </c>
      <c r="BZ45" s="246" t="s">
        <v>562</v>
      </c>
      <c r="CA45" s="246" t="s">
        <v>562</v>
      </c>
      <c r="CB45" s="246" t="s">
        <v>562</v>
      </c>
      <c r="CC45" s="246" t="s">
        <v>562</v>
      </c>
      <c r="CD45" s="246" t="s">
        <v>562</v>
      </c>
      <c r="CE45" s="246" t="s">
        <v>562</v>
      </c>
      <c r="CF45" s="246" t="s">
        <v>562</v>
      </c>
      <c r="CG45" s="246" t="s">
        <v>562</v>
      </c>
      <c r="CH45" s="246" t="s">
        <v>562</v>
      </c>
      <c r="CI45" s="246" t="s">
        <v>562</v>
      </c>
      <c r="CJ45" s="246" t="s">
        <v>562</v>
      </c>
      <c r="CK45" s="246" t="s">
        <v>562</v>
      </c>
      <c r="CL45" s="246" t="s">
        <v>562</v>
      </c>
      <c r="CM45" s="246" t="s">
        <v>562</v>
      </c>
      <c r="CN45" s="246" t="s">
        <v>562</v>
      </c>
      <c r="CO45" s="246" t="s">
        <v>562</v>
      </c>
      <c r="CP45" s="246" t="s">
        <v>562</v>
      </c>
      <c r="CQ45" s="255"/>
      <c r="CR45" s="257"/>
      <c r="CS45" s="341" t="s">
        <v>562</v>
      </c>
      <c r="CT45" s="341" t="s">
        <v>562</v>
      </c>
      <c r="CU45" s="341" t="s">
        <v>562</v>
      </c>
      <c r="CV45" s="341" t="s">
        <v>562</v>
      </c>
      <c r="CW45" s="341" t="s">
        <v>562</v>
      </c>
      <c r="CX45" s="341" t="s">
        <v>562</v>
      </c>
      <c r="CY45" s="341" t="s">
        <v>562</v>
      </c>
      <c r="CZ45" s="341" t="s">
        <v>562</v>
      </c>
      <c r="DA45" s="341" t="s">
        <v>562</v>
      </c>
      <c r="DB45" s="341" t="s">
        <v>562</v>
      </c>
      <c r="DC45" s="341" t="s">
        <v>562</v>
      </c>
      <c r="DD45" s="341" t="s">
        <v>562</v>
      </c>
      <c r="DE45" s="341" t="s">
        <v>562</v>
      </c>
      <c r="DF45" s="341" t="s">
        <v>562</v>
      </c>
      <c r="DG45" s="341" t="s">
        <v>562</v>
      </c>
      <c r="DH45" s="341" t="s">
        <v>562</v>
      </c>
      <c r="DI45" s="341" t="s">
        <v>562</v>
      </c>
      <c r="DJ45" s="341" t="s">
        <v>562</v>
      </c>
      <c r="DK45" s="341" t="s">
        <v>562</v>
      </c>
      <c r="DL45" s="341" t="s">
        <v>562</v>
      </c>
      <c r="DM45" s="255"/>
      <c r="DN45" s="257"/>
      <c r="DO45" s="255" t="s">
        <v>562</v>
      </c>
      <c r="DP45" s="255" t="s">
        <v>562</v>
      </c>
      <c r="DQ45" s="255" t="s">
        <v>562</v>
      </c>
      <c r="DR45" s="255" t="s">
        <v>562</v>
      </c>
      <c r="DS45" s="255" t="s">
        <v>562</v>
      </c>
      <c r="DT45" s="255" t="s">
        <v>562</v>
      </c>
      <c r="DU45" s="255" t="s">
        <v>562</v>
      </c>
      <c r="DV45" s="255" t="s">
        <v>562</v>
      </c>
      <c r="DW45" s="255" t="s">
        <v>562</v>
      </c>
      <c r="DX45" s="255" t="s">
        <v>562</v>
      </c>
      <c r="DY45" s="255" t="s">
        <v>562</v>
      </c>
      <c r="DZ45" s="255" t="s">
        <v>562</v>
      </c>
      <c r="EA45" s="255" t="s">
        <v>562</v>
      </c>
      <c r="EB45" s="255" t="s">
        <v>562</v>
      </c>
      <c r="EC45" s="255" t="s">
        <v>562</v>
      </c>
      <c r="ED45" s="271" t="s">
        <v>562</v>
      </c>
      <c r="EE45" s="271" t="s">
        <v>562</v>
      </c>
      <c r="EF45" s="271" t="s">
        <v>562</v>
      </c>
      <c r="EG45" s="271" t="s">
        <v>562</v>
      </c>
      <c r="EH45" s="271" t="s">
        <v>562</v>
      </c>
      <c r="EI45" s="255"/>
      <c r="EJ45" s="257"/>
      <c r="EK45" s="255" t="s">
        <v>562</v>
      </c>
      <c r="EL45" s="255" t="s">
        <v>562</v>
      </c>
      <c r="EM45" s="255" t="s">
        <v>562</v>
      </c>
      <c r="EN45" s="255" t="s">
        <v>562</v>
      </c>
      <c r="EO45" s="255" t="s">
        <v>562</v>
      </c>
      <c r="EP45" s="255" t="s">
        <v>562</v>
      </c>
      <c r="EQ45" s="255" t="s">
        <v>562</v>
      </c>
      <c r="ER45" s="255" t="s">
        <v>562</v>
      </c>
      <c r="ES45" s="255" t="s">
        <v>562</v>
      </c>
      <c r="ET45" s="255" t="s">
        <v>562</v>
      </c>
      <c r="EU45" s="255" t="s">
        <v>562</v>
      </c>
      <c r="EV45" s="255" t="s">
        <v>562</v>
      </c>
      <c r="EW45" s="255" t="s">
        <v>562</v>
      </c>
      <c r="EX45" s="255" t="s">
        <v>562</v>
      </c>
      <c r="EY45" s="255" t="s">
        <v>562</v>
      </c>
      <c r="EZ45" s="271" t="s">
        <v>562</v>
      </c>
      <c r="FA45" s="271" t="s">
        <v>562</v>
      </c>
      <c r="FB45" s="271" t="s">
        <v>562</v>
      </c>
      <c r="FC45" s="271" t="s">
        <v>562</v>
      </c>
      <c r="FD45" s="271" t="s">
        <v>562</v>
      </c>
      <c r="FE45" s="255"/>
      <c r="FF45" s="257"/>
      <c r="FG45" s="447" t="s">
        <v>562</v>
      </c>
      <c r="FH45" s="447" t="s">
        <v>562</v>
      </c>
      <c r="FI45" s="447" t="s">
        <v>562</v>
      </c>
      <c r="FJ45" s="447" t="s">
        <v>562</v>
      </c>
      <c r="FK45" s="447" t="s">
        <v>562</v>
      </c>
      <c r="FL45" s="447" t="s">
        <v>562</v>
      </c>
      <c r="FM45" s="447" t="s">
        <v>562</v>
      </c>
      <c r="FN45" s="447" t="s">
        <v>562</v>
      </c>
      <c r="FO45" s="447" t="s">
        <v>562</v>
      </c>
      <c r="FP45" s="447" t="s">
        <v>562</v>
      </c>
      <c r="FQ45" s="447" t="s">
        <v>562</v>
      </c>
      <c r="FR45" s="447" t="s">
        <v>562</v>
      </c>
      <c r="FS45" s="447" t="s">
        <v>562</v>
      </c>
      <c r="FT45" s="447" t="s">
        <v>562</v>
      </c>
      <c r="FU45" s="447" t="s">
        <v>562</v>
      </c>
      <c r="FV45" s="447" t="s">
        <v>562</v>
      </c>
      <c r="FW45" s="447" t="s">
        <v>562</v>
      </c>
      <c r="FX45" s="447" t="s">
        <v>562</v>
      </c>
      <c r="FY45" s="447" t="s">
        <v>562</v>
      </c>
      <c r="FZ45" s="447" t="s">
        <v>562</v>
      </c>
      <c r="GA45" s="255"/>
      <c r="GB45" s="255"/>
      <c r="GC45" s="447" t="s">
        <v>562</v>
      </c>
      <c r="GD45" s="447" t="s">
        <v>562</v>
      </c>
      <c r="GE45" s="447" t="s">
        <v>562</v>
      </c>
      <c r="GF45" s="447" t="s">
        <v>562</v>
      </c>
      <c r="GG45" s="447" t="s">
        <v>562</v>
      </c>
      <c r="GH45" s="447" t="s">
        <v>562</v>
      </c>
      <c r="GI45" s="447" t="s">
        <v>562</v>
      </c>
      <c r="GJ45" s="447" t="s">
        <v>562</v>
      </c>
      <c r="GK45" s="447" t="s">
        <v>562</v>
      </c>
      <c r="GL45" s="447" t="s">
        <v>562</v>
      </c>
      <c r="GM45" s="447" t="s">
        <v>562</v>
      </c>
      <c r="GN45" s="447" t="s">
        <v>562</v>
      </c>
      <c r="GO45" s="447" t="s">
        <v>562</v>
      </c>
      <c r="GP45" s="447" t="s">
        <v>562</v>
      </c>
      <c r="GQ45" s="447" t="s">
        <v>562</v>
      </c>
      <c r="GR45" s="447" t="s">
        <v>562</v>
      </c>
      <c r="GS45" s="447" t="s">
        <v>562</v>
      </c>
      <c r="GT45" s="447" t="s">
        <v>562</v>
      </c>
      <c r="GU45" s="447" t="s">
        <v>562</v>
      </c>
      <c r="GV45" s="447" t="s">
        <v>562</v>
      </c>
      <c r="GW45" s="255"/>
      <c r="GX45" s="257"/>
      <c r="GY45" s="246" t="s">
        <v>562</v>
      </c>
      <c r="GZ45" s="246" t="s">
        <v>562</v>
      </c>
      <c r="HA45" s="246" t="s">
        <v>562</v>
      </c>
      <c r="HB45" s="246" t="s">
        <v>562</v>
      </c>
      <c r="HC45" s="246" t="s">
        <v>562</v>
      </c>
      <c r="HD45" s="246" t="s">
        <v>562</v>
      </c>
      <c r="HE45" s="246" t="s">
        <v>562</v>
      </c>
      <c r="HF45" s="246" t="s">
        <v>562</v>
      </c>
      <c r="HG45" s="246" t="s">
        <v>562</v>
      </c>
      <c r="HH45" s="246" t="s">
        <v>562</v>
      </c>
      <c r="HI45" s="246" t="s">
        <v>562</v>
      </c>
      <c r="HJ45" s="246" t="s">
        <v>562</v>
      </c>
      <c r="HK45" s="246" t="s">
        <v>562</v>
      </c>
      <c r="HL45" s="246" t="s">
        <v>562</v>
      </c>
      <c r="HM45" s="246" t="s">
        <v>562</v>
      </c>
      <c r="HN45" s="246" t="s">
        <v>562</v>
      </c>
      <c r="HO45" s="246" t="s">
        <v>562</v>
      </c>
      <c r="HP45" s="246" t="s">
        <v>562</v>
      </c>
      <c r="HQ45" s="246" t="s">
        <v>562</v>
      </c>
      <c r="HR45" s="246" t="s">
        <v>562</v>
      </c>
      <c r="HS45" s="255"/>
      <c r="HT45" s="257"/>
      <c r="HU45" s="246" t="s">
        <v>562</v>
      </c>
      <c r="HV45" s="246" t="s">
        <v>562</v>
      </c>
      <c r="HW45" s="246" t="s">
        <v>562</v>
      </c>
      <c r="HX45" s="246" t="s">
        <v>562</v>
      </c>
      <c r="HY45" s="246" t="s">
        <v>562</v>
      </c>
      <c r="HZ45" s="246" t="s">
        <v>562</v>
      </c>
      <c r="IA45" s="246" t="s">
        <v>562</v>
      </c>
      <c r="IB45" s="246" t="s">
        <v>562</v>
      </c>
      <c r="IC45" s="246" t="s">
        <v>562</v>
      </c>
      <c r="ID45" s="246" t="s">
        <v>562</v>
      </c>
      <c r="IE45" s="246" t="s">
        <v>562</v>
      </c>
      <c r="IF45" s="246" t="s">
        <v>562</v>
      </c>
      <c r="IG45" s="246" t="s">
        <v>562</v>
      </c>
      <c r="IH45" s="246" t="s">
        <v>562</v>
      </c>
      <c r="II45" s="246" t="s">
        <v>562</v>
      </c>
      <c r="IJ45" s="246" t="s">
        <v>562</v>
      </c>
      <c r="IK45" s="246" t="s">
        <v>562</v>
      </c>
      <c r="IL45" s="246" t="s">
        <v>562</v>
      </c>
      <c r="IM45" s="246" t="s">
        <v>562</v>
      </c>
      <c r="IN45" s="246" t="s">
        <v>562</v>
      </c>
      <c r="IO45" s="255"/>
      <c r="IP45" s="257"/>
      <c r="IQ45" s="341" t="s">
        <v>562</v>
      </c>
      <c r="IR45" s="341" t="s">
        <v>562</v>
      </c>
      <c r="IS45" s="341" t="s">
        <v>562</v>
      </c>
      <c r="IT45" s="341" t="s">
        <v>562</v>
      </c>
      <c r="IU45" s="341" t="s">
        <v>562</v>
      </c>
      <c r="IV45" s="341" t="s">
        <v>562</v>
      </c>
      <c r="IW45" s="341" t="s">
        <v>562</v>
      </c>
      <c r="IX45" s="341" t="s">
        <v>562</v>
      </c>
      <c r="IY45" s="341" t="s">
        <v>562</v>
      </c>
      <c r="IZ45" s="341" t="s">
        <v>562</v>
      </c>
      <c r="JA45" s="341" t="s">
        <v>562</v>
      </c>
      <c r="JB45" s="341" t="s">
        <v>562</v>
      </c>
      <c r="JC45" s="341" t="s">
        <v>562</v>
      </c>
      <c r="JD45" s="341" t="s">
        <v>562</v>
      </c>
      <c r="JE45" s="341" t="s">
        <v>562</v>
      </c>
      <c r="JF45" s="341" t="s">
        <v>562</v>
      </c>
      <c r="JG45" s="341" t="s">
        <v>562</v>
      </c>
      <c r="JH45" s="341" t="s">
        <v>562</v>
      </c>
      <c r="JI45" s="341" t="s">
        <v>562</v>
      </c>
      <c r="JJ45" s="341" t="s">
        <v>562</v>
      </c>
      <c r="JK45" s="255"/>
      <c r="JL45" s="255"/>
      <c r="JM45" s="255" t="s">
        <v>562</v>
      </c>
      <c r="JN45" s="255" t="s">
        <v>562</v>
      </c>
      <c r="JO45" s="255" t="s">
        <v>562</v>
      </c>
      <c r="JP45" s="255" t="s">
        <v>562</v>
      </c>
      <c r="JQ45" s="255" t="s">
        <v>562</v>
      </c>
      <c r="JR45" s="255" t="s">
        <v>562</v>
      </c>
      <c r="JS45" s="255" t="s">
        <v>562</v>
      </c>
      <c r="JT45" s="255" t="s">
        <v>562</v>
      </c>
      <c r="JU45" s="255" t="s">
        <v>562</v>
      </c>
      <c r="JV45" s="255" t="s">
        <v>562</v>
      </c>
      <c r="JW45" s="255" t="s">
        <v>562</v>
      </c>
      <c r="JX45" s="255" t="s">
        <v>562</v>
      </c>
      <c r="JY45" s="255" t="s">
        <v>562</v>
      </c>
      <c r="JZ45" s="255" t="s">
        <v>562</v>
      </c>
      <c r="KA45" s="255" t="s">
        <v>562</v>
      </c>
      <c r="KB45" s="271" t="s">
        <v>562</v>
      </c>
      <c r="KC45" s="271" t="s">
        <v>562</v>
      </c>
      <c r="KD45" s="271" t="s">
        <v>562</v>
      </c>
      <c r="KE45" s="271" t="s">
        <v>562</v>
      </c>
      <c r="KF45" s="271" t="s">
        <v>562</v>
      </c>
    </row>
    <row r="46" spans="1:292" s="2" customFormat="1" ht="12.75" customHeight="1" x14ac:dyDescent="0.2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12"/>
      <c r="AC46" s="245" t="s">
        <v>349</v>
      </c>
      <c r="AD46" s="254" t="str">
        <f t="shared" ca="1" si="84"/>
        <v>3,994</v>
      </c>
      <c r="AE46" s="443" t="s">
        <v>4101</v>
      </c>
      <c r="AF46" s="444" t="s">
        <v>2690</v>
      </c>
      <c r="AG46" s="444" t="s">
        <v>364</v>
      </c>
      <c r="AH46" s="443" t="s">
        <v>4134</v>
      </c>
      <c r="AI46" s="443" t="s">
        <v>2209</v>
      </c>
      <c r="AJ46" s="443" t="s">
        <v>4135</v>
      </c>
      <c r="AK46" s="401" t="s">
        <v>2691</v>
      </c>
      <c r="AL46" s="401" t="s">
        <v>4162</v>
      </c>
      <c r="AM46" s="401" t="s">
        <v>544</v>
      </c>
      <c r="AN46" s="401" t="s">
        <v>3366</v>
      </c>
      <c r="AO46" s="401" t="s">
        <v>4323</v>
      </c>
      <c r="AP46" s="401" t="s">
        <v>4357</v>
      </c>
      <c r="AQ46" s="401" t="s">
        <v>4358</v>
      </c>
      <c r="AR46" s="401" t="s">
        <v>4396</v>
      </c>
      <c r="AS46" s="401" t="s">
        <v>4396</v>
      </c>
      <c r="AT46" s="401" t="s">
        <v>4213</v>
      </c>
      <c r="AU46" s="401" t="s">
        <v>4214</v>
      </c>
      <c r="AV46" s="401" t="s">
        <v>4215</v>
      </c>
      <c r="AW46" s="401" t="s">
        <v>4216</v>
      </c>
      <c r="AX46" s="401" t="s">
        <v>4449</v>
      </c>
      <c r="AY46" s="255"/>
      <c r="AZ46" s="257"/>
      <c r="BA46" s="401" t="s">
        <v>2616</v>
      </c>
      <c r="BB46" s="401" t="s">
        <v>2690</v>
      </c>
      <c r="BC46" s="401" t="s">
        <v>364</v>
      </c>
      <c r="BD46" s="401" t="s">
        <v>3365</v>
      </c>
      <c r="BE46" s="401" t="s">
        <v>463</v>
      </c>
      <c r="BF46" s="401" t="s">
        <v>364</v>
      </c>
      <c r="BG46" s="401" t="s">
        <v>2691</v>
      </c>
      <c r="BH46" s="401" t="s">
        <v>2692</v>
      </c>
      <c r="BI46" s="401" t="s">
        <v>544</v>
      </c>
      <c r="BJ46" s="401" t="s">
        <v>3366</v>
      </c>
      <c r="BK46" s="401" t="s">
        <v>3484</v>
      </c>
      <c r="BL46" s="401" t="s">
        <v>3484</v>
      </c>
      <c r="BM46" s="401" t="s">
        <v>3485</v>
      </c>
      <c r="BN46" s="401" t="s">
        <v>3486</v>
      </c>
      <c r="BO46" s="401" t="s">
        <v>3486</v>
      </c>
      <c r="BP46" s="401" t="s">
        <v>3487</v>
      </c>
      <c r="BQ46" s="401" t="s">
        <v>3488</v>
      </c>
      <c r="BR46" s="401" t="s">
        <v>3489</v>
      </c>
      <c r="BS46" s="401" t="s">
        <v>3490</v>
      </c>
      <c r="BT46" s="401" t="s">
        <v>2918</v>
      </c>
      <c r="BU46" s="255"/>
      <c r="BV46" s="257"/>
      <c r="BW46" s="401" t="s">
        <v>2616</v>
      </c>
      <c r="BX46" s="246" t="s">
        <v>2690</v>
      </c>
      <c r="BY46" s="246" t="s">
        <v>364</v>
      </c>
      <c r="BZ46" s="246" t="s">
        <v>2207</v>
      </c>
      <c r="CA46" s="246" t="s">
        <v>889</v>
      </c>
      <c r="CB46" s="246" t="s">
        <v>364</v>
      </c>
      <c r="CC46" s="246" t="s">
        <v>2691</v>
      </c>
      <c r="CD46" s="246" t="s">
        <v>2692</v>
      </c>
      <c r="CE46" s="246" t="s">
        <v>1282</v>
      </c>
      <c r="CF46" s="246" t="s">
        <v>545</v>
      </c>
      <c r="CG46" s="246" t="s">
        <v>3187</v>
      </c>
      <c r="CH46" s="246" t="s">
        <v>3212</v>
      </c>
      <c r="CI46" s="246" t="s">
        <v>1491</v>
      </c>
      <c r="CJ46" s="246" t="s">
        <v>2693</v>
      </c>
      <c r="CK46" s="246" t="s">
        <v>1240</v>
      </c>
      <c r="CL46" s="246" t="s">
        <v>2694</v>
      </c>
      <c r="CM46" s="246" t="s">
        <v>2695</v>
      </c>
      <c r="CN46" s="246" t="s">
        <v>2696</v>
      </c>
      <c r="CO46" s="246" t="s">
        <v>2697</v>
      </c>
      <c r="CP46" s="246" t="s">
        <v>2918</v>
      </c>
      <c r="CQ46" s="255"/>
      <c r="CR46" s="257"/>
      <c r="CS46" s="341" t="s">
        <v>562</v>
      </c>
      <c r="CT46" s="341" t="s">
        <v>562</v>
      </c>
      <c r="CU46" s="341" t="s">
        <v>562</v>
      </c>
      <c r="CV46" s="341" t="s">
        <v>562</v>
      </c>
      <c r="CW46" s="341" t="s">
        <v>562</v>
      </c>
      <c r="CX46" s="341" t="s">
        <v>562</v>
      </c>
      <c r="CY46" s="341" t="s">
        <v>562</v>
      </c>
      <c r="CZ46" s="341" t="s">
        <v>562</v>
      </c>
      <c r="DA46" s="341" t="s">
        <v>562</v>
      </c>
      <c r="DB46" s="341" t="s">
        <v>562</v>
      </c>
      <c r="DC46" s="341" t="s">
        <v>562</v>
      </c>
      <c r="DD46" s="341" t="s">
        <v>562</v>
      </c>
      <c r="DE46" s="341" t="s">
        <v>562</v>
      </c>
      <c r="DF46" s="341" t="s">
        <v>562</v>
      </c>
      <c r="DG46" s="341" t="s">
        <v>562</v>
      </c>
      <c r="DH46" s="341" t="s">
        <v>562</v>
      </c>
      <c r="DI46" s="341" t="s">
        <v>562</v>
      </c>
      <c r="DJ46" s="341" t="s">
        <v>562</v>
      </c>
      <c r="DK46" s="341" t="s">
        <v>562</v>
      </c>
      <c r="DL46" s="341" t="s">
        <v>562</v>
      </c>
      <c r="DM46" s="255"/>
      <c r="DN46" s="257"/>
      <c r="DO46" s="255" t="s">
        <v>562</v>
      </c>
      <c r="DP46" s="255" t="s">
        <v>562</v>
      </c>
      <c r="DQ46" s="255" t="s">
        <v>562</v>
      </c>
      <c r="DR46" s="255" t="s">
        <v>562</v>
      </c>
      <c r="DS46" s="255" t="s">
        <v>562</v>
      </c>
      <c r="DT46" s="255" t="s">
        <v>562</v>
      </c>
      <c r="DU46" s="255" t="s">
        <v>562</v>
      </c>
      <c r="DV46" s="255" t="s">
        <v>562</v>
      </c>
      <c r="DW46" s="255" t="s">
        <v>562</v>
      </c>
      <c r="DX46" s="255" t="s">
        <v>562</v>
      </c>
      <c r="DY46" s="255" t="s">
        <v>562</v>
      </c>
      <c r="DZ46" s="255" t="s">
        <v>562</v>
      </c>
      <c r="EA46" s="255" t="s">
        <v>562</v>
      </c>
      <c r="EB46" s="255" t="s">
        <v>562</v>
      </c>
      <c r="EC46" s="255" t="s">
        <v>562</v>
      </c>
      <c r="ED46" s="271" t="s">
        <v>562</v>
      </c>
      <c r="EE46" s="271" t="s">
        <v>562</v>
      </c>
      <c r="EF46" s="271" t="s">
        <v>562</v>
      </c>
      <c r="EG46" s="271" t="s">
        <v>562</v>
      </c>
      <c r="EH46" s="271" t="s">
        <v>562</v>
      </c>
      <c r="EI46" s="255"/>
      <c r="EJ46" s="257"/>
      <c r="EK46" s="255" t="s">
        <v>562</v>
      </c>
      <c r="EL46" s="255" t="s">
        <v>562</v>
      </c>
      <c r="EM46" s="255" t="s">
        <v>562</v>
      </c>
      <c r="EN46" s="255" t="s">
        <v>562</v>
      </c>
      <c r="EO46" s="255" t="s">
        <v>562</v>
      </c>
      <c r="EP46" s="255" t="s">
        <v>562</v>
      </c>
      <c r="EQ46" s="255" t="s">
        <v>562</v>
      </c>
      <c r="ER46" s="255" t="s">
        <v>562</v>
      </c>
      <c r="ES46" s="255" t="s">
        <v>562</v>
      </c>
      <c r="ET46" s="255" t="s">
        <v>562</v>
      </c>
      <c r="EU46" s="255" t="s">
        <v>562</v>
      </c>
      <c r="EV46" s="255" t="s">
        <v>562</v>
      </c>
      <c r="EW46" s="255" t="s">
        <v>562</v>
      </c>
      <c r="EX46" s="255" t="s">
        <v>562</v>
      </c>
      <c r="EY46" s="255" t="s">
        <v>562</v>
      </c>
      <c r="EZ46" s="271" t="s">
        <v>562</v>
      </c>
      <c r="FA46" s="271" t="s">
        <v>562</v>
      </c>
      <c r="FB46" s="271" t="s">
        <v>562</v>
      </c>
      <c r="FC46" s="271" t="s">
        <v>562</v>
      </c>
      <c r="FD46" s="271" t="s">
        <v>562</v>
      </c>
      <c r="FE46" s="255"/>
      <c r="FF46" s="257"/>
      <c r="FG46" s="447" t="s">
        <v>4863</v>
      </c>
      <c r="FH46" s="447" t="s">
        <v>2690</v>
      </c>
      <c r="FI46" s="447" t="s">
        <v>364</v>
      </c>
      <c r="FJ46" s="447" t="s">
        <v>3415</v>
      </c>
      <c r="FK46" s="447" t="s">
        <v>2209</v>
      </c>
      <c r="FL46" s="447" t="s">
        <v>1188</v>
      </c>
      <c r="FM46" s="447" t="s">
        <v>2691</v>
      </c>
      <c r="FN46" s="447" t="s">
        <v>4864</v>
      </c>
      <c r="FO46" s="447" t="s">
        <v>1645</v>
      </c>
      <c r="FP46" s="447" t="s">
        <v>4865</v>
      </c>
      <c r="FQ46" s="447" t="s">
        <v>4866</v>
      </c>
      <c r="FR46" s="447" t="s">
        <v>4867</v>
      </c>
      <c r="FS46" s="447" t="s">
        <v>4868</v>
      </c>
      <c r="FT46" s="447" t="s">
        <v>4869</v>
      </c>
      <c r="FU46" s="447" t="s">
        <v>4870</v>
      </c>
      <c r="FV46" s="447" t="s">
        <v>4871</v>
      </c>
      <c r="FW46" s="447" t="s">
        <v>4872</v>
      </c>
      <c r="FX46" s="447" t="s">
        <v>4873</v>
      </c>
      <c r="FY46" s="447" t="s">
        <v>4874</v>
      </c>
      <c r="FZ46" s="447" t="s">
        <v>4875</v>
      </c>
      <c r="GA46" s="255"/>
      <c r="GB46" s="255"/>
      <c r="GC46" s="447" t="s">
        <v>4507</v>
      </c>
      <c r="GD46" s="447" t="s">
        <v>364</v>
      </c>
      <c r="GE46" s="447" t="s">
        <v>364</v>
      </c>
      <c r="GF46" s="447" t="s">
        <v>2213</v>
      </c>
      <c r="GG46" s="447" t="s">
        <v>1433</v>
      </c>
      <c r="GH46" s="447" t="s">
        <v>4135</v>
      </c>
      <c r="GI46" s="447" t="s">
        <v>364</v>
      </c>
      <c r="GJ46" s="447" t="s">
        <v>4508</v>
      </c>
      <c r="GK46" s="447" t="s">
        <v>364</v>
      </c>
      <c r="GL46" s="447" t="s">
        <v>364</v>
      </c>
      <c r="GM46" s="447" t="s">
        <v>4509</v>
      </c>
      <c r="GN46" s="447" t="s">
        <v>4510</v>
      </c>
      <c r="GO46" s="447" t="s">
        <v>4511</v>
      </c>
      <c r="GP46" s="447" t="s">
        <v>4512</v>
      </c>
      <c r="GQ46" s="447" t="s">
        <v>4512</v>
      </c>
      <c r="GR46" s="447" t="s">
        <v>4513</v>
      </c>
      <c r="GS46" s="447" t="s">
        <v>4514</v>
      </c>
      <c r="GT46" s="447" t="s">
        <v>4515</v>
      </c>
      <c r="GU46" s="447" t="s">
        <v>4516</v>
      </c>
      <c r="GV46" s="447" t="s">
        <v>1693</v>
      </c>
      <c r="GW46" s="255"/>
      <c r="GX46" s="257"/>
      <c r="GY46" s="246" t="s">
        <v>364</v>
      </c>
      <c r="GZ46" s="246" t="s">
        <v>364</v>
      </c>
      <c r="HA46" s="246" t="s">
        <v>364</v>
      </c>
      <c r="HB46" s="246" t="s">
        <v>443</v>
      </c>
      <c r="HC46" s="246" t="s">
        <v>1565</v>
      </c>
      <c r="HD46" s="246" t="s">
        <v>364</v>
      </c>
      <c r="HE46" s="246" t="s">
        <v>364</v>
      </c>
      <c r="HF46" s="246" t="s">
        <v>364</v>
      </c>
      <c r="HG46" s="246" t="s">
        <v>381</v>
      </c>
      <c r="HH46" s="246" t="s">
        <v>3774</v>
      </c>
      <c r="HI46" s="246" t="s">
        <v>3775</v>
      </c>
      <c r="HJ46" s="246" t="s">
        <v>3776</v>
      </c>
      <c r="HK46" s="246" t="s">
        <v>3777</v>
      </c>
      <c r="HL46" s="246" t="s">
        <v>3778</v>
      </c>
      <c r="HM46" s="246" t="s">
        <v>3779</v>
      </c>
      <c r="HN46" s="246" t="s">
        <v>3780</v>
      </c>
      <c r="HO46" s="246" t="s">
        <v>3781</v>
      </c>
      <c r="HP46" s="246" t="s">
        <v>3782</v>
      </c>
      <c r="HQ46" s="246" t="s">
        <v>3783</v>
      </c>
      <c r="HR46" s="246" t="s">
        <v>1442</v>
      </c>
      <c r="HS46" s="255"/>
      <c r="HT46" s="257"/>
      <c r="HU46" s="246" t="s">
        <v>562</v>
      </c>
      <c r="HV46" s="246" t="s">
        <v>562</v>
      </c>
      <c r="HW46" s="246" t="s">
        <v>562</v>
      </c>
      <c r="HX46" s="246" t="s">
        <v>562</v>
      </c>
      <c r="HY46" s="246" t="s">
        <v>562</v>
      </c>
      <c r="HZ46" s="246" t="s">
        <v>562</v>
      </c>
      <c r="IA46" s="246" t="s">
        <v>562</v>
      </c>
      <c r="IB46" s="246" t="s">
        <v>562</v>
      </c>
      <c r="IC46" s="246" t="s">
        <v>562</v>
      </c>
      <c r="ID46" s="246" t="s">
        <v>562</v>
      </c>
      <c r="IE46" s="246" t="s">
        <v>562</v>
      </c>
      <c r="IF46" s="246" t="s">
        <v>562</v>
      </c>
      <c r="IG46" s="246" t="s">
        <v>562</v>
      </c>
      <c r="IH46" s="246" t="s">
        <v>562</v>
      </c>
      <c r="II46" s="246" t="s">
        <v>562</v>
      </c>
      <c r="IJ46" s="246" t="s">
        <v>562</v>
      </c>
      <c r="IK46" s="246" t="s">
        <v>562</v>
      </c>
      <c r="IL46" s="246" t="s">
        <v>562</v>
      </c>
      <c r="IM46" s="246" t="s">
        <v>562</v>
      </c>
      <c r="IN46" s="246" t="s">
        <v>562</v>
      </c>
      <c r="IO46" s="255"/>
      <c r="IP46" s="257"/>
      <c r="IQ46" s="341" t="s">
        <v>562</v>
      </c>
      <c r="IR46" s="341" t="s">
        <v>562</v>
      </c>
      <c r="IS46" s="341" t="s">
        <v>562</v>
      </c>
      <c r="IT46" s="341" t="s">
        <v>562</v>
      </c>
      <c r="IU46" s="341" t="s">
        <v>562</v>
      </c>
      <c r="IV46" s="341" t="s">
        <v>562</v>
      </c>
      <c r="IW46" s="341" t="s">
        <v>562</v>
      </c>
      <c r="IX46" s="341" t="s">
        <v>562</v>
      </c>
      <c r="IY46" s="341" t="s">
        <v>562</v>
      </c>
      <c r="IZ46" s="341" t="s">
        <v>562</v>
      </c>
      <c r="JA46" s="341" t="s">
        <v>562</v>
      </c>
      <c r="JB46" s="341" t="s">
        <v>562</v>
      </c>
      <c r="JC46" s="341" t="s">
        <v>562</v>
      </c>
      <c r="JD46" s="341" t="s">
        <v>562</v>
      </c>
      <c r="JE46" s="341" t="s">
        <v>562</v>
      </c>
      <c r="JF46" s="341" t="s">
        <v>562</v>
      </c>
      <c r="JG46" s="341" t="s">
        <v>562</v>
      </c>
      <c r="JH46" s="341" t="s">
        <v>562</v>
      </c>
      <c r="JI46" s="341" t="s">
        <v>562</v>
      </c>
      <c r="JJ46" s="341" t="s">
        <v>562</v>
      </c>
      <c r="JK46" s="255"/>
      <c r="JL46" s="255"/>
      <c r="JM46" s="255" t="s">
        <v>562</v>
      </c>
      <c r="JN46" s="255" t="s">
        <v>562</v>
      </c>
      <c r="JO46" s="255" t="s">
        <v>562</v>
      </c>
      <c r="JP46" s="255" t="s">
        <v>562</v>
      </c>
      <c r="JQ46" s="255" t="s">
        <v>562</v>
      </c>
      <c r="JR46" s="255" t="s">
        <v>562</v>
      </c>
      <c r="JS46" s="255" t="s">
        <v>562</v>
      </c>
      <c r="JT46" s="255" t="s">
        <v>562</v>
      </c>
      <c r="JU46" s="255" t="s">
        <v>562</v>
      </c>
      <c r="JV46" s="255" t="s">
        <v>562</v>
      </c>
      <c r="JW46" s="255" t="s">
        <v>562</v>
      </c>
      <c r="JX46" s="255" t="s">
        <v>562</v>
      </c>
      <c r="JY46" s="255" t="s">
        <v>562</v>
      </c>
      <c r="JZ46" s="255" t="s">
        <v>562</v>
      </c>
      <c r="KA46" s="255" t="s">
        <v>562</v>
      </c>
      <c r="KB46" s="271" t="s">
        <v>562</v>
      </c>
      <c r="KC46" s="271" t="s">
        <v>562</v>
      </c>
      <c r="KD46" s="271" t="s">
        <v>562</v>
      </c>
      <c r="KE46" s="271" t="s">
        <v>562</v>
      </c>
      <c r="KF46" s="271" t="s">
        <v>562</v>
      </c>
    </row>
    <row r="47" spans="1:292" s="2" customFormat="1" ht="12.75" customHeight="1" x14ac:dyDescent="0.2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12"/>
      <c r="AC47" s="245" t="s">
        <v>350</v>
      </c>
      <c r="AD47" s="254" t="str">
        <f t="shared" ca="1" si="84"/>
        <v>-</v>
      </c>
      <c r="AE47" s="443" t="s">
        <v>562</v>
      </c>
      <c r="AF47" s="444" t="s">
        <v>562</v>
      </c>
      <c r="AG47" s="444" t="s">
        <v>562</v>
      </c>
      <c r="AH47" s="443" t="s">
        <v>562</v>
      </c>
      <c r="AI47" s="443" t="s">
        <v>562</v>
      </c>
      <c r="AJ47" s="443" t="s">
        <v>562</v>
      </c>
      <c r="AK47" s="401" t="s">
        <v>562</v>
      </c>
      <c r="AL47" s="401" t="s">
        <v>562</v>
      </c>
      <c r="AM47" s="401" t="s">
        <v>562</v>
      </c>
      <c r="AN47" s="401" t="s">
        <v>562</v>
      </c>
      <c r="AO47" s="401" t="s">
        <v>562</v>
      </c>
      <c r="AP47" s="401" t="s">
        <v>562</v>
      </c>
      <c r="AQ47" s="401" t="s">
        <v>562</v>
      </c>
      <c r="AR47" s="401" t="s">
        <v>562</v>
      </c>
      <c r="AS47" s="401" t="s">
        <v>562</v>
      </c>
      <c r="AT47" s="401" t="s">
        <v>562</v>
      </c>
      <c r="AU47" s="401" t="s">
        <v>562</v>
      </c>
      <c r="AV47" s="401" t="s">
        <v>562</v>
      </c>
      <c r="AW47" s="401" t="s">
        <v>562</v>
      </c>
      <c r="AX47" s="401" t="s">
        <v>562</v>
      </c>
      <c r="AY47" s="255"/>
      <c r="AZ47" s="257"/>
      <c r="BA47" s="401" t="s">
        <v>562</v>
      </c>
      <c r="BB47" s="401" t="s">
        <v>562</v>
      </c>
      <c r="BC47" s="401" t="s">
        <v>562</v>
      </c>
      <c r="BD47" s="401" t="s">
        <v>562</v>
      </c>
      <c r="BE47" s="401" t="s">
        <v>562</v>
      </c>
      <c r="BF47" s="401" t="s">
        <v>562</v>
      </c>
      <c r="BG47" s="401" t="s">
        <v>562</v>
      </c>
      <c r="BH47" s="401" t="s">
        <v>562</v>
      </c>
      <c r="BI47" s="401" t="s">
        <v>562</v>
      </c>
      <c r="BJ47" s="401" t="s">
        <v>562</v>
      </c>
      <c r="BK47" s="401" t="s">
        <v>562</v>
      </c>
      <c r="BL47" s="401" t="s">
        <v>562</v>
      </c>
      <c r="BM47" s="401" t="s">
        <v>562</v>
      </c>
      <c r="BN47" s="401" t="s">
        <v>562</v>
      </c>
      <c r="BO47" s="401" t="s">
        <v>562</v>
      </c>
      <c r="BP47" s="401" t="s">
        <v>562</v>
      </c>
      <c r="BQ47" s="401" t="s">
        <v>562</v>
      </c>
      <c r="BR47" s="401" t="s">
        <v>562</v>
      </c>
      <c r="BS47" s="401" t="s">
        <v>562</v>
      </c>
      <c r="BT47" s="401" t="s">
        <v>562</v>
      </c>
      <c r="BU47" s="255"/>
      <c r="BV47" s="257"/>
      <c r="BW47" s="401" t="s">
        <v>562</v>
      </c>
      <c r="BX47" s="246" t="s">
        <v>562</v>
      </c>
      <c r="BY47" s="246" t="s">
        <v>562</v>
      </c>
      <c r="BZ47" s="246" t="s">
        <v>562</v>
      </c>
      <c r="CA47" s="246" t="s">
        <v>562</v>
      </c>
      <c r="CB47" s="246" t="s">
        <v>562</v>
      </c>
      <c r="CC47" s="246" t="s">
        <v>562</v>
      </c>
      <c r="CD47" s="246" t="s">
        <v>562</v>
      </c>
      <c r="CE47" s="246" t="s">
        <v>562</v>
      </c>
      <c r="CF47" s="246" t="s">
        <v>562</v>
      </c>
      <c r="CG47" s="246" t="s">
        <v>562</v>
      </c>
      <c r="CH47" s="246" t="s">
        <v>562</v>
      </c>
      <c r="CI47" s="246" t="s">
        <v>562</v>
      </c>
      <c r="CJ47" s="246" t="s">
        <v>562</v>
      </c>
      <c r="CK47" s="246" t="s">
        <v>562</v>
      </c>
      <c r="CL47" s="246" t="s">
        <v>562</v>
      </c>
      <c r="CM47" s="246" t="s">
        <v>562</v>
      </c>
      <c r="CN47" s="246" t="s">
        <v>562</v>
      </c>
      <c r="CO47" s="246" t="s">
        <v>562</v>
      </c>
      <c r="CP47" s="246" t="s">
        <v>562</v>
      </c>
      <c r="CQ47" s="255"/>
      <c r="CR47" s="257"/>
      <c r="CS47" s="341" t="s">
        <v>562</v>
      </c>
      <c r="CT47" s="341" t="s">
        <v>562</v>
      </c>
      <c r="CU47" s="341" t="s">
        <v>562</v>
      </c>
      <c r="CV47" s="341" t="s">
        <v>562</v>
      </c>
      <c r="CW47" s="341" t="s">
        <v>562</v>
      </c>
      <c r="CX47" s="341" t="s">
        <v>562</v>
      </c>
      <c r="CY47" s="341" t="s">
        <v>562</v>
      </c>
      <c r="CZ47" s="341" t="s">
        <v>562</v>
      </c>
      <c r="DA47" s="341" t="s">
        <v>562</v>
      </c>
      <c r="DB47" s="341" t="s">
        <v>562</v>
      </c>
      <c r="DC47" s="341" t="s">
        <v>562</v>
      </c>
      <c r="DD47" s="341" t="s">
        <v>562</v>
      </c>
      <c r="DE47" s="341" t="s">
        <v>562</v>
      </c>
      <c r="DF47" s="341" t="s">
        <v>562</v>
      </c>
      <c r="DG47" s="341" t="s">
        <v>562</v>
      </c>
      <c r="DH47" s="341" t="s">
        <v>562</v>
      </c>
      <c r="DI47" s="341" t="s">
        <v>562</v>
      </c>
      <c r="DJ47" s="341" t="s">
        <v>562</v>
      </c>
      <c r="DK47" s="341" t="s">
        <v>562</v>
      </c>
      <c r="DL47" s="341" t="s">
        <v>562</v>
      </c>
      <c r="DM47" s="255"/>
      <c r="DN47" s="257"/>
      <c r="DO47" s="255" t="s">
        <v>562</v>
      </c>
      <c r="DP47" s="255" t="s">
        <v>562</v>
      </c>
      <c r="DQ47" s="255" t="s">
        <v>562</v>
      </c>
      <c r="DR47" s="255" t="s">
        <v>562</v>
      </c>
      <c r="DS47" s="255" t="s">
        <v>562</v>
      </c>
      <c r="DT47" s="255" t="s">
        <v>562</v>
      </c>
      <c r="DU47" s="255" t="s">
        <v>562</v>
      </c>
      <c r="DV47" s="255" t="s">
        <v>562</v>
      </c>
      <c r="DW47" s="255" t="s">
        <v>562</v>
      </c>
      <c r="DX47" s="255" t="s">
        <v>562</v>
      </c>
      <c r="DY47" s="255" t="s">
        <v>562</v>
      </c>
      <c r="DZ47" s="255" t="s">
        <v>562</v>
      </c>
      <c r="EA47" s="255" t="s">
        <v>562</v>
      </c>
      <c r="EB47" s="255" t="s">
        <v>562</v>
      </c>
      <c r="EC47" s="255" t="s">
        <v>562</v>
      </c>
      <c r="ED47" s="271" t="s">
        <v>562</v>
      </c>
      <c r="EE47" s="271" t="s">
        <v>562</v>
      </c>
      <c r="EF47" s="271" t="s">
        <v>562</v>
      </c>
      <c r="EG47" s="271" t="s">
        <v>562</v>
      </c>
      <c r="EH47" s="271" t="s">
        <v>562</v>
      </c>
      <c r="EI47" s="255"/>
      <c r="EJ47" s="257"/>
      <c r="EK47" s="255" t="s">
        <v>562</v>
      </c>
      <c r="EL47" s="255" t="s">
        <v>562</v>
      </c>
      <c r="EM47" s="255" t="s">
        <v>562</v>
      </c>
      <c r="EN47" s="255" t="s">
        <v>562</v>
      </c>
      <c r="EO47" s="255" t="s">
        <v>562</v>
      </c>
      <c r="EP47" s="255" t="s">
        <v>562</v>
      </c>
      <c r="EQ47" s="255" t="s">
        <v>562</v>
      </c>
      <c r="ER47" s="255" t="s">
        <v>562</v>
      </c>
      <c r="ES47" s="255" t="s">
        <v>562</v>
      </c>
      <c r="ET47" s="255" t="s">
        <v>562</v>
      </c>
      <c r="EU47" s="255" t="s">
        <v>562</v>
      </c>
      <c r="EV47" s="255" t="s">
        <v>562</v>
      </c>
      <c r="EW47" s="255" t="s">
        <v>562</v>
      </c>
      <c r="EX47" s="255" t="s">
        <v>562</v>
      </c>
      <c r="EY47" s="255" t="s">
        <v>562</v>
      </c>
      <c r="EZ47" s="271" t="s">
        <v>562</v>
      </c>
      <c r="FA47" s="271" t="s">
        <v>562</v>
      </c>
      <c r="FB47" s="271" t="s">
        <v>562</v>
      </c>
      <c r="FC47" s="271" t="s">
        <v>562</v>
      </c>
      <c r="FD47" s="271" t="s">
        <v>562</v>
      </c>
      <c r="FE47" s="255"/>
      <c r="FF47" s="257"/>
      <c r="FG47" s="447" t="s">
        <v>562</v>
      </c>
      <c r="FH47" s="447" t="s">
        <v>562</v>
      </c>
      <c r="FI47" s="447" t="s">
        <v>562</v>
      </c>
      <c r="FJ47" s="447" t="s">
        <v>562</v>
      </c>
      <c r="FK47" s="447" t="s">
        <v>562</v>
      </c>
      <c r="FL47" s="447" t="s">
        <v>562</v>
      </c>
      <c r="FM47" s="447" t="s">
        <v>562</v>
      </c>
      <c r="FN47" s="447" t="s">
        <v>562</v>
      </c>
      <c r="FO47" s="447" t="s">
        <v>562</v>
      </c>
      <c r="FP47" s="447" t="s">
        <v>562</v>
      </c>
      <c r="FQ47" s="447" t="s">
        <v>562</v>
      </c>
      <c r="FR47" s="447" t="s">
        <v>562</v>
      </c>
      <c r="FS47" s="447" t="s">
        <v>562</v>
      </c>
      <c r="FT47" s="447" t="s">
        <v>562</v>
      </c>
      <c r="FU47" s="447" t="s">
        <v>562</v>
      </c>
      <c r="FV47" s="447" t="s">
        <v>562</v>
      </c>
      <c r="FW47" s="447" t="s">
        <v>562</v>
      </c>
      <c r="FX47" s="447" t="s">
        <v>562</v>
      </c>
      <c r="FY47" s="447" t="s">
        <v>562</v>
      </c>
      <c r="FZ47" s="447" t="s">
        <v>562</v>
      </c>
      <c r="GA47" s="255"/>
      <c r="GB47" s="255"/>
      <c r="GC47" s="447" t="s">
        <v>562</v>
      </c>
      <c r="GD47" s="447" t="s">
        <v>562</v>
      </c>
      <c r="GE47" s="447" t="s">
        <v>562</v>
      </c>
      <c r="GF47" s="447" t="s">
        <v>562</v>
      </c>
      <c r="GG47" s="447" t="s">
        <v>562</v>
      </c>
      <c r="GH47" s="447" t="s">
        <v>562</v>
      </c>
      <c r="GI47" s="447" t="s">
        <v>562</v>
      </c>
      <c r="GJ47" s="447" t="s">
        <v>562</v>
      </c>
      <c r="GK47" s="447" t="s">
        <v>562</v>
      </c>
      <c r="GL47" s="447" t="s">
        <v>562</v>
      </c>
      <c r="GM47" s="447" t="s">
        <v>562</v>
      </c>
      <c r="GN47" s="447" t="s">
        <v>562</v>
      </c>
      <c r="GO47" s="447" t="s">
        <v>562</v>
      </c>
      <c r="GP47" s="447" t="s">
        <v>562</v>
      </c>
      <c r="GQ47" s="447" t="s">
        <v>562</v>
      </c>
      <c r="GR47" s="447" t="s">
        <v>562</v>
      </c>
      <c r="GS47" s="447" t="s">
        <v>562</v>
      </c>
      <c r="GT47" s="447" t="s">
        <v>562</v>
      </c>
      <c r="GU47" s="447" t="s">
        <v>562</v>
      </c>
      <c r="GV47" s="447" t="s">
        <v>562</v>
      </c>
      <c r="GW47" s="255"/>
      <c r="GX47" s="257"/>
      <c r="GY47" s="246" t="s">
        <v>562</v>
      </c>
      <c r="GZ47" s="246" t="s">
        <v>562</v>
      </c>
      <c r="HA47" s="246" t="s">
        <v>562</v>
      </c>
      <c r="HB47" s="246" t="s">
        <v>562</v>
      </c>
      <c r="HC47" s="246" t="s">
        <v>562</v>
      </c>
      <c r="HD47" s="246" t="s">
        <v>562</v>
      </c>
      <c r="HE47" s="246" t="s">
        <v>562</v>
      </c>
      <c r="HF47" s="246" t="s">
        <v>562</v>
      </c>
      <c r="HG47" s="246" t="s">
        <v>562</v>
      </c>
      <c r="HH47" s="246" t="s">
        <v>562</v>
      </c>
      <c r="HI47" s="246" t="s">
        <v>562</v>
      </c>
      <c r="HJ47" s="246" t="s">
        <v>562</v>
      </c>
      <c r="HK47" s="246" t="s">
        <v>562</v>
      </c>
      <c r="HL47" s="246" t="s">
        <v>562</v>
      </c>
      <c r="HM47" s="246" t="s">
        <v>562</v>
      </c>
      <c r="HN47" s="246" t="s">
        <v>562</v>
      </c>
      <c r="HO47" s="246" t="s">
        <v>562</v>
      </c>
      <c r="HP47" s="246" t="s">
        <v>562</v>
      </c>
      <c r="HQ47" s="246" t="s">
        <v>562</v>
      </c>
      <c r="HR47" s="246" t="s">
        <v>562</v>
      </c>
      <c r="HS47" s="255"/>
      <c r="HT47" s="257"/>
      <c r="HU47" s="246" t="s">
        <v>562</v>
      </c>
      <c r="HV47" s="246" t="s">
        <v>562</v>
      </c>
      <c r="HW47" s="246" t="s">
        <v>562</v>
      </c>
      <c r="HX47" s="246" t="s">
        <v>562</v>
      </c>
      <c r="HY47" s="246" t="s">
        <v>562</v>
      </c>
      <c r="HZ47" s="246" t="s">
        <v>562</v>
      </c>
      <c r="IA47" s="246" t="s">
        <v>562</v>
      </c>
      <c r="IB47" s="246" t="s">
        <v>562</v>
      </c>
      <c r="IC47" s="246" t="s">
        <v>562</v>
      </c>
      <c r="ID47" s="246" t="s">
        <v>562</v>
      </c>
      <c r="IE47" s="246" t="s">
        <v>562</v>
      </c>
      <c r="IF47" s="246" t="s">
        <v>562</v>
      </c>
      <c r="IG47" s="246" t="s">
        <v>562</v>
      </c>
      <c r="IH47" s="246" t="s">
        <v>562</v>
      </c>
      <c r="II47" s="246" t="s">
        <v>562</v>
      </c>
      <c r="IJ47" s="246" t="s">
        <v>562</v>
      </c>
      <c r="IK47" s="246" t="s">
        <v>562</v>
      </c>
      <c r="IL47" s="246" t="s">
        <v>562</v>
      </c>
      <c r="IM47" s="246" t="s">
        <v>562</v>
      </c>
      <c r="IN47" s="246" t="s">
        <v>562</v>
      </c>
      <c r="IO47" s="255"/>
      <c r="IP47" s="257"/>
      <c r="IQ47" s="341" t="s">
        <v>562</v>
      </c>
      <c r="IR47" s="341" t="s">
        <v>562</v>
      </c>
      <c r="IS47" s="341" t="s">
        <v>562</v>
      </c>
      <c r="IT47" s="341" t="s">
        <v>562</v>
      </c>
      <c r="IU47" s="341" t="s">
        <v>562</v>
      </c>
      <c r="IV47" s="341" t="s">
        <v>562</v>
      </c>
      <c r="IW47" s="341" t="s">
        <v>562</v>
      </c>
      <c r="IX47" s="341" t="s">
        <v>562</v>
      </c>
      <c r="IY47" s="341" t="s">
        <v>562</v>
      </c>
      <c r="IZ47" s="341" t="s">
        <v>562</v>
      </c>
      <c r="JA47" s="341" t="s">
        <v>562</v>
      </c>
      <c r="JB47" s="341" t="s">
        <v>562</v>
      </c>
      <c r="JC47" s="341" t="s">
        <v>562</v>
      </c>
      <c r="JD47" s="341" t="s">
        <v>562</v>
      </c>
      <c r="JE47" s="341" t="s">
        <v>562</v>
      </c>
      <c r="JF47" s="341" t="s">
        <v>562</v>
      </c>
      <c r="JG47" s="341" t="s">
        <v>562</v>
      </c>
      <c r="JH47" s="341" t="s">
        <v>562</v>
      </c>
      <c r="JI47" s="341" t="s">
        <v>562</v>
      </c>
      <c r="JJ47" s="341" t="s">
        <v>562</v>
      </c>
      <c r="JK47" s="255"/>
      <c r="JL47" s="255"/>
      <c r="JM47" s="255" t="s">
        <v>562</v>
      </c>
      <c r="JN47" s="255" t="s">
        <v>562</v>
      </c>
      <c r="JO47" s="255" t="s">
        <v>562</v>
      </c>
      <c r="JP47" s="255" t="s">
        <v>562</v>
      </c>
      <c r="JQ47" s="255" t="s">
        <v>562</v>
      </c>
      <c r="JR47" s="255" t="s">
        <v>562</v>
      </c>
      <c r="JS47" s="255" t="s">
        <v>562</v>
      </c>
      <c r="JT47" s="255" t="s">
        <v>562</v>
      </c>
      <c r="JU47" s="255" t="s">
        <v>562</v>
      </c>
      <c r="JV47" s="255" t="s">
        <v>562</v>
      </c>
      <c r="JW47" s="255" t="s">
        <v>562</v>
      </c>
      <c r="JX47" s="255" t="s">
        <v>562</v>
      </c>
      <c r="JY47" s="255" t="s">
        <v>562</v>
      </c>
      <c r="JZ47" s="255" t="s">
        <v>562</v>
      </c>
      <c r="KA47" s="255" t="s">
        <v>562</v>
      </c>
      <c r="KB47" s="271" t="s">
        <v>562</v>
      </c>
      <c r="KC47" s="271" t="s">
        <v>562</v>
      </c>
      <c r="KD47" s="271" t="s">
        <v>562</v>
      </c>
      <c r="KE47" s="271" t="s">
        <v>562</v>
      </c>
      <c r="KF47" s="271" t="s">
        <v>562</v>
      </c>
    </row>
    <row r="48" spans="1:292" s="2" customFormat="1" ht="12.75" customHeight="1" x14ac:dyDescent="0.25">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245" t="s">
        <v>351</v>
      </c>
      <c r="AD48" s="254" t="str">
        <f t="shared" ca="1" si="84"/>
        <v>128,127</v>
      </c>
      <c r="AE48" s="443" t="s">
        <v>4102</v>
      </c>
      <c r="AF48" s="444" t="s">
        <v>1080</v>
      </c>
      <c r="AG48" s="444" t="s">
        <v>1864</v>
      </c>
      <c r="AH48" s="443" t="s">
        <v>4136</v>
      </c>
      <c r="AI48" s="443" t="s">
        <v>1009</v>
      </c>
      <c r="AJ48" s="443" t="s">
        <v>379</v>
      </c>
      <c r="AK48" s="401" t="s">
        <v>2691</v>
      </c>
      <c r="AL48" s="401" t="s">
        <v>4163</v>
      </c>
      <c r="AM48" s="401" t="s">
        <v>408</v>
      </c>
      <c r="AN48" s="401" t="s">
        <v>4164</v>
      </c>
      <c r="AO48" s="401" t="s">
        <v>4324</v>
      </c>
      <c r="AP48" s="401" t="s">
        <v>4324</v>
      </c>
      <c r="AQ48" s="401" t="s">
        <v>4359</v>
      </c>
      <c r="AR48" s="401" t="s">
        <v>4428</v>
      </c>
      <c r="AS48" s="401" t="s">
        <v>4397</v>
      </c>
      <c r="AT48" s="401" t="s">
        <v>4217</v>
      </c>
      <c r="AU48" s="401" t="s">
        <v>4218</v>
      </c>
      <c r="AV48" s="401" t="s">
        <v>4219</v>
      </c>
      <c r="AW48" s="401" t="s">
        <v>4220</v>
      </c>
      <c r="AX48" s="401" t="s">
        <v>1141</v>
      </c>
      <c r="AY48" s="255"/>
      <c r="AZ48" s="257"/>
      <c r="BA48" s="401" t="s">
        <v>3335</v>
      </c>
      <c r="BB48" s="401" t="s">
        <v>2631</v>
      </c>
      <c r="BC48" s="401" t="s">
        <v>382</v>
      </c>
      <c r="BD48" s="401" t="s">
        <v>2186</v>
      </c>
      <c r="BE48" s="401" t="s">
        <v>385</v>
      </c>
      <c r="BF48" s="401" t="s">
        <v>1172</v>
      </c>
      <c r="BG48" s="401" t="s">
        <v>503</v>
      </c>
      <c r="BH48" s="401" t="s">
        <v>456</v>
      </c>
      <c r="BI48" s="401" t="s">
        <v>1258</v>
      </c>
      <c r="BJ48" s="401" t="s">
        <v>1145</v>
      </c>
      <c r="BK48" s="401" t="s">
        <v>3491</v>
      </c>
      <c r="BL48" s="401" t="s">
        <v>3491</v>
      </c>
      <c r="BM48" s="401" t="s">
        <v>3492</v>
      </c>
      <c r="BN48" s="401" t="s">
        <v>3493</v>
      </c>
      <c r="BO48" s="401" t="s">
        <v>3494</v>
      </c>
      <c r="BP48" s="401" t="s">
        <v>3495</v>
      </c>
      <c r="BQ48" s="401" t="s">
        <v>3496</v>
      </c>
      <c r="BR48" s="401" t="s">
        <v>3497</v>
      </c>
      <c r="BS48" s="401" t="s">
        <v>3498</v>
      </c>
      <c r="BT48" s="401" t="s">
        <v>1168</v>
      </c>
      <c r="BU48" s="255"/>
      <c r="BV48" s="257"/>
      <c r="BW48" s="401" t="s">
        <v>1909</v>
      </c>
      <c r="BX48" s="246" t="s">
        <v>2698</v>
      </c>
      <c r="BY48" s="246" t="s">
        <v>857</v>
      </c>
      <c r="BZ48" s="246" t="s">
        <v>2699</v>
      </c>
      <c r="CA48" s="246" t="s">
        <v>385</v>
      </c>
      <c r="CB48" s="246" t="s">
        <v>379</v>
      </c>
      <c r="CC48" s="246" t="s">
        <v>2700</v>
      </c>
      <c r="CD48" s="246" t="s">
        <v>940</v>
      </c>
      <c r="CE48" s="246" t="s">
        <v>2701</v>
      </c>
      <c r="CF48" s="246" t="s">
        <v>2702</v>
      </c>
      <c r="CG48" s="246" t="s">
        <v>3188</v>
      </c>
      <c r="CH48" s="246" t="s">
        <v>3188</v>
      </c>
      <c r="CI48" s="246" t="s">
        <v>2703</v>
      </c>
      <c r="CJ48" s="246" t="s">
        <v>2704</v>
      </c>
      <c r="CK48" s="246" t="s">
        <v>2705</v>
      </c>
      <c r="CL48" s="246" t="s">
        <v>2706</v>
      </c>
      <c r="CM48" s="246" t="s">
        <v>2707</v>
      </c>
      <c r="CN48" s="246" t="s">
        <v>2708</v>
      </c>
      <c r="CO48" s="246" t="s">
        <v>2709</v>
      </c>
      <c r="CP48" s="246" t="s">
        <v>1134</v>
      </c>
      <c r="CQ48" s="255"/>
      <c r="CR48" s="257"/>
      <c r="CS48" s="341" t="s">
        <v>1909</v>
      </c>
      <c r="CT48" s="341" t="s">
        <v>1910</v>
      </c>
      <c r="CU48" s="341" t="s">
        <v>394</v>
      </c>
      <c r="CV48" s="341" t="s">
        <v>2186</v>
      </c>
      <c r="CW48" s="341" t="s">
        <v>1587</v>
      </c>
      <c r="CX48" s="341" t="s">
        <v>400</v>
      </c>
      <c r="CY48" s="341" t="s">
        <v>1094</v>
      </c>
      <c r="CZ48" s="341" t="s">
        <v>562</v>
      </c>
      <c r="DA48" s="341" t="s">
        <v>1069</v>
      </c>
      <c r="DB48" s="341" t="s">
        <v>562</v>
      </c>
      <c r="DC48" s="341" t="s">
        <v>1911</v>
      </c>
      <c r="DD48" s="341" t="s">
        <v>1911</v>
      </c>
      <c r="DE48" s="341" t="s">
        <v>1912</v>
      </c>
      <c r="DF48" s="341" t="s">
        <v>1913</v>
      </c>
      <c r="DG48" s="341" t="s">
        <v>1914</v>
      </c>
      <c r="DH48" s="341" t="s">
        <v>562</v>
      </c>
      <c r="DI48" s="341" t="s">
        <v>562</v>
      </c>
      <c r="DJ48" s="341" t="s">
        <v>562</v>
      </c>
      <c r="DK48" s="341" t="s">
        <v>562</v>
      </c>
      <c r="DL48" s="341" t="s">
        <v>902</v>
      </c>
      <c r="DM48" s="255"/>
      <c r="DN48" s="257"/>
      <c r="DO48" s="255" t="s">
        <v>562</v>
      </c>
      <c r="DP48" s="255" t="s">
        <v>562</v>
      </c>
      <c r="DQ48" s="255" t="s">
        <v>562</v>
      </c>
      <c r="DR48" s="255" t="s">
        <v>562</v>
      </c>
      <c r="DS48" s="255" t="s">
        <v>562</v>
      </c>
      <c r="DT48" s="255" t="s">
        <v>562</v>
      </c>
      <c r="DU48" s="255" t="s">
        <v>562</v>
      </c>
      <c r="DV48" s="255" t="s">
        <v>562</v>
      </c>
      <c r="DW48" s="255" t="s">
        <v>562</v>
      </c>
      <c r="DX48" s="255" t="s">
        <v>562</v>
      </c>
      <c r="DY48" s="255" t="s">
        <v>562</v>
      </c>
      <c r="DZ48" s="255" t="s">
        <v>562</v>
      </c>
      <c r="EA48" s="255" t="s">
        <v>562</v>
      </c>
      <c r="EB48" s="255" t="s">
        <v>562</v>
      </c>
      <c r="EC48" s="255" t="s">
        <v>562</v>
      </c>
      <c r="ED48" s="271" t="s">
        <v>562</v>
      </c>
      <c r="EE48" s="271" t="s">
        <v>562</v>
      </c>
      <c r="EF48" s="271" t="s">
        <v>562</v>
      </c>
      <c r="EG48" s="271" t="s">
        <v>562</v>
      </c>
      <c r="EH48" s="271" t="s">
        <v>562</v>
      </c>
      <c r="EI48" s="255"/>
      <c r="EJ48" s="257"/>
      <c r="EK48" s="255" t="s">
        <v>875</v>
      </c>
      <c r="EL48" s="255" t="s">
        <v>876</v>
      </c>
      <c r="EM48" s="255"/>
      <c r="EN48" s="255" t="s">
        <v>877</v>
      </c>
      <c r="EO48" s="255" t="s">
        <v>878</v>
      </c>
      <c r="EP48" s="255" t="s">
        <v>400</v>
      </c>
      <c r="EQ48" s="255" t="s">
        <v>879</v>
      </c>
      <c r="ER48" s="255" t="s">
        <v>562</v>
      </c>
      <c r="ES48" s="255" t="s">
        <v>879</v>
      </c>
      <c r="ET48" s="255" t="s">
        <v>562</v>
      </c>
      <c r="EU48" s="255" t="s">
        <v>880</v>
      </c>
      <c r="EV48" s="255" t="s">
        <v>880</v>
      </c>
      <c r="EW48" s="255" t="s">
        <v>881</v>
      </c>
      <c r="EX48" s="255" t="s">
        <v>882</v>
      </c>
      <c r="EY48" s="255" t="s">
        <v>883</v>
      </c>
      <c r="EZ48" s="271" t="s">
        <v>562</v>
      </c>
      <c r="FA48" s="271" t="s">
        <v>562</v>
      </c>
      <c r="FB48" s="271" t="s">
        <v>562</v>
      </c>
      <c r="FC48" s="271" t="s">
        <v>562</v>
      </c>
      <c r="FD48" s="271" t="s">
        <v>884</v>
      </c>
      <c r="FE48" s="255"/>
      <c r="FF48" s="257"/>
      <c r="FG48" s="447" t="s">
        <v>4876</v>
      </c>
      <c r="FH48" s="447" t="s">
        <v>4877</v>
      </c>
      <c r="FI48" s="447" t="s">
        <v>858</v>
      </c>
      <c r="FJ48" s="447" t="s">
        <v>516</v>
      </c>
      <c r="FK48" s="447" t="s">
        <v>378</v>
      </c>
      <c r="FL48" s="447" t="s">
        <v>400</v>
      </c>
      <c r="FM48" s="447" t="s">
        <v>967</v>
      </c>
      <c r="FN48" s="447" t="s">
        <v>4878</v>
      </c>
      <c r="FO48" s="447" t="s">
        <v>954</v>
      </c>
      <c r="FP48" s="447" t="s">
        <v>4879</v>
      </c>
      <c r="FQ48" s="447" t="s">
        <v>4880</v>
      </c>
      <c r="FR48" s="447" t="s">
        <v>4880</v>
      </c>
      <c r="FS48" s="447" t="s">
        <v>4881</v>
      </c>
      <c r="FT48" s="447" t="s">
        <v>4882</v>
      </c>
      <c r="FU48" s="447" t="s">
        <v>4883</v>
      </c>
      <c r="FV48" s="447" t="s">
        <v>4884</v>
      </c>
      <c r="FW48" s="447" t="s">
        <v>4885</v>
      </c>
      <c r="FX48" s="447" t="s">
        <v>4886</v>
      </c>
      <c r="FY48" s="447" t="s">
        <v>4887</v>
      </c>
      <c r="FZ48" s="447" t="s">
        <v>1026</v>
      </c>
      <c r="GA48" s="255"/>
      <c r="GB48" s="255"/>
      <c r="GC48" s="447" t="s">
        <v>4517</v>
      </c>
      <c r="GD48" s="447" t="s">
        <v>375</v>
      </c>
      <c r="GE48" s="447" t="s">
        <v>391</v>
      </c>
      <c r="GF48" s="447" t="s">
        <v>1429</v>
      </c>
      <c r="GG48" s="447" t="s">
        <v>394</v>
      </c>
      <c r="GH48" s="447" t="s">
        <v>367</v>
      </c>
      <c r="GI48" s="447" t="s">
        <v>858</v>
      </c>
      <c r="GJ48" s="447" t="s">
        <v>451</v>
      </c>
      <c r="GK48" s="447" t="s">
        <v>4518</v>
      </c>
      <c r="GL48" s="447" t="s">
        <v>4519</v>
      </c>
      <c r="GM48" s="447" t="s">
        <v>4520</v>
      </c>
      <c r="GN48" s="447" t="s">
        <v>4520</v>
      </c>
      <c r="GO48" s="447" t="s">
        <v>4521</v>
      </c>
      <c r="GP48" s="447" t="s">
        <v>4522</v>
      </c>
      <c r="GQ48" s="447" t="s">
        <v>4523</v>
      </c>
      <c r="GR48" s="447" t="s">
        <v>4524</v>
      </c>
      <c r="GS48" s="447" t="s">
        <v>4525</v>
      </c>
      <c r="GT48" s="447" t="s">
        <v>4526</v>
      </c>
      <c r="GU48" s="447" t="s">
        <v>4527</v>
      </c>
      <c r="GV48" s="447" t="s">
        <v>1666</v>
      </c>
      <c r="GW48" s="255"/>
      <c r="GX48" s="257"/>
      <c r="GY48" s="246" t="s">
        <v>3784</v>
      </c>
      <c r="GZ48" s="246" t="s">
        <v>1281</v>
      </c>
      <c r="HA48" s="246" t="s">
        <v>363</v>
      </c>
      <c r="HB48" s="246" t="s">
        <v>397</v>
      </c>
      <c r="HC48" s="246" t="s">
        <v>364</v>
      </c>
      <c r="HD48" s="246" t="s">
        <v>1565</v>
      </c>
      <c r="HE48" s="246" t="s">
        <v>3785</v>
      </c>
      <c r="HF48" s="246" t="s">
        <v>2293</v>
      </c>
      <c r="HG48" s="246" t="s">
        <v>1576</v>
      </c>
      <c r="HH48" s="246" t="s">
        <v>3786</v>
      </c>
      <c r="HI48" s="246" t="s">
        <v>3787</v>
      </c>
      <c r="HJ48" s="246" t="s">
        <v>3787</v>
      </c>
      <c r="HK48" s="246" t="s">
        <v>3788</v>
      </c>
      <c r="HL48" s="246" t="s">
        <v>3789</v>
      </c>
      <c r="HM48" s="246" t="s">
        <v>3790</v>
      </c>
      <c r="HN48" s="246" t="s">
        <v>3791</v>
      </c>
      <c r="HO48" s="246" t="s">
        <v>3792</v>
      </c>
      <c r="HP48" s="246" t="s">
        <v>3793</v>
      </c>
      <c r="HQ48" s="246" t="s">
        <v>3794</v>
      </c>
      <c r="HR48" s="246" t="s">
        <v>1562</v>
      </c>
      <c r="HS48" s="255"/>
      <c r="HT48" s="257"/>
      <c r="HU48" s="246" t="s">
        <v>364</v>
      </c>
      <c r="HV48" s="246" t="s">
        <v>1407</v>
      </c>
      <c r="HW48" s="246" t="s">
        <v>1478</v>
      </c>
      <c r="HX48" s="246" t="s">
        <v>1489</v>
      </c>
      <c r="HY48" s="246" t="s">
        <v>1489</v>
      </c>
      <c r="HZ48" s="246" t="s">
        <v>1433</v>
      </c>
      <c r="IA48" s="246" t="s">
        <v>1489</v>
      </c>
      <c r="IB48" s="246" t="s">
        <v>562</v>
      </c>
      <c r="IC48" s="246" t="s">
        <v>2985</v>
      </c>
      <c r="ID48" s="246" t="s">
        <v>562</v>
      </c>
      <c r="IE48" s="246" t="s">
        <v>2986</v>
      </c>
      <c r="IF48" s="246" t="s">
        <v>2986</v>
      </c>
      <c r="IG48" s="246" t="s">
        <v>2987</v>
      </c>
      <c r="IH48" s="246" t="s">
        <v>2988</v>
      </c>
      <c r="II48" s="246" t="s">
        <v>2989</v>
      </c>
      <c r="IJ48" s="246" t="s">
        <v>562</v>
      </c>
      <c r="IK48" s="246" t="s">
        <v>562</v>
      </c>
      <c r="IL48" s="246" t="s">
        <v>562</v>
      </c>
      <c r="IM48" s="246" t="s">
        <v>562</v>
      </c>
      <c r="IN48" s="246" t="s">
        <v>2990</v>
      </c>
      <c r="IO48" s="255"/>
      <c r="IP48" s="257"/>
      <c r="IQ48" s="341" t="s">
        <v>562</v>
      </c>
      <c r="IR48" s="341" t="s">
        <v>562</v>
      </c>
      <c r="IS48" s="341" t="s">
        <v>562</v>
      </c>
      <c r="IT48" s="341" t="s">
        <v>562</v>
      </c>
      <c r="IU48" s="341" t="s">
        <v>562</v>
      </c>
      <c r="IV48" s="341" t="s">
        <v>562</v>
      </c>
      <c r="IW48" s="341" t="s">
        <v>562</v>
      </c>
      <c r="IX48" s="341" t="s">
        <v>562</v>
      </c>
      <c r="IY48" s="341" t="s">
        <v>562</v>
      </c>
      <c r="IZ48" s="341" t="s">
        <v>562</v>
      </c>
      <c r="JA48" s="341" t="s">
        <v>562</v>
      </c>
      <c r="JB48" s="341" t="s">
        <v>562</v>
      </c>
      <c r="JC48" s="341" t="s">
        <v>562</v>
      </c>
      <c r="JD48" s="341" t="s">
        <v>562</v>
      </c>
      <c r="JE48" s="341" t="s">
        <v>562</v>
      </c>
      <c r="JF48" s="341" t="s">
        <v>562</v>
      </c>
      <c r="JG48" s="341" t="s">
        <v>562</v>
      </c>
      <c r="JH48" s="341" t="s">
        <v>562</v>
      </c>
      <c r="JI48" s="341" t="s">
        <v>562</v>
      </c>
      <c r="JJ48" s="341" t="s">
        <v>562</v>
      </c>
      <c r="JK48" s="255"/>
      <c r="JL48" s="255"/>
      <c r="JM48" s="255" t="s">
        <v>562</v>
      </c>
      <c r="JN48" s="255" t="s">
        <v>562</v>
      </c>
      <c r="JO48" s="255" t="s">
        <v>562</v>
      </c>
      <c r="JP48" s="255" t="s">
        <v>562</v>
      </c>
      <c r="JQ48" s="255" t="s">
        <v>562</v>
      </c>
      <c r="JR48" s="255" t="s">
        <v>562</v>
      </c>
      <c r="JS48" s="255" t="s">
        <v>562</v>
      </c>
      <c r="JT48" s="255" t="s">
        <v>562</v>
      </c>
      <c r="JU48" s="255" t="s">
        <v>562</v>
      </c>
      <c r="JV48" s="255" t="s">
        <v>562</v>
      </c>
      <c r="JW48" s="255" t="s">
        <v>562</v>
      </c>
      <c r="JX48" s="255" t="s">
        <v>562</v>
      </c>
      <c r="JY48" s="255" t="s">
        <v>562</v>
      </c>
      <c r="JZ48" s="255" t="s">
        <v>562</v>
      </c>
      <c r="KA48" s="255" t="s">
        <v>562</v>
      </c>
      <c r="KB48" s="271" t="s">
        <v>562</v>
      </c>
      <c r="KC48" s="271" t="s">
        <v>562</v>
      </c>
      <c r="KD48" s="271" t="s">
        <v>562</v>
      </c>
      <c r="KE48" s="271" t="s">
        <v>562</v>
      </c>
      <c r="KF48" s="271" t="s">
        <v>562</v>
      </c>
    </row>
    <row r="49" spans="1:292" s="2" customFormat="1" ht="12.75" customHeight="1" x14ac:dyDescent="0.25">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245" t="s">
        <v>135</v>
      </c>
      <c r="AD49" s="254" t="str">
        <f t="shared" ca="1" si="84"/>
        <v>428,143</v>
      </c>
      <c r="AE49" s="443" t="s">
        <v>4103</v>
      </c>
      <c r="AF49" s="444" t="s">
        <v>4116</v>
      </c>
      <c r="AG49" s="444" t="s">
        <v>4117</v>
      </c>
      <c r="AH49" s="443" t="s">
        <v>4137</v>
      </c>
      <c r="AI49" s="443" t="s">
        <v>2209</v>
      </c>
      <c r="AJ49" s="443" t="s">
        <v>454</v>
      </c>
      <c r="AK49" s="401" t="s">
        <v>4165</v>
      </c>
      <c r="AL49" s="401" t="s">
        <v>4166</v>
      </c>
      <c r="AM49" s="401" t="s">
        <v>939</v>
      </c>
      <c r="AN49" s="401" t="s">
        <v>4167</v>
      </c>
      <c r="AO49" s="401" t="s">
        <v>4325</v>
      </c>
      <c r="AP49" s="401" t="s">
        <v>4360</v>
      </c>
      <c r="AQ49" s="401" t="s">
        <v>364</v>
      </c>
      <c r="AR49" s="401" t="s">
        <v>4429</v>
      </c>
      <c r="AS49" s="401" t="s">
        <v>4398</v>
      </c>
      <c r="AT49" s="401" t="s">
        <v>4221</v>
      </c>
      <c r="AU49" s="401" t="s">
        <v>4222</v>
      </c>
      <c r="AV49" s="401" t="s">
        <v>4223</v>
      </c>
      <c r="AW49" s="401" t="s">
        <v>4224</v>
      </c>
      <c r="AX49" s="401" t="s">
        <v>1065</v>
      </c>
      <c r="AY49" s="255"/>
      <c r="AZ49" s="257"/>
      <c r="BA49" s="401" t="s">
        <v>3336</v>
      </c>
      <c r="BB49" s="401" t="s">
        <v>3367</v>
      </c>
      <c r="BC49" s="401" t="s">
        <v>3368</v>
      </c>
      <c r="BD49" s="401" t="s">
        <v>3369</v>
      </c>
      <c r="BE49" s="401" t="s">
        <v>1982</v>
      </c>
      <c r="BF49" s="401" t="s">
        <v>375</v>
      </c>
      <c r="BG49" s="401" t="s">
        <v>2235</v>
      </c>
      <c r="BH49" s="401" t="s">
        <v>3370</v>
      </c>
      <c r="BI49" s="401" t="s">
        <v>3371</v>
      </c>
      <c r="BJ49" s="401" t="s">
        <v>3372</v>
      </c>
      <c r="BK49" s="401" t="s">
        <v>2693</v>
      </c>
      <c r="BL49" s="401" t="s">
        <v>3499</v>
      </c>
      <c r="BM49" s="401" t="s">
        <v>3500</v>
      </c>
      <c r="BN49" s="401" t="s">
        <v>3501</v>
      </c>
      <c r="BO49" s="401" t="s">
        <v>3502</v>
      </c>
      <c r="BP49" s="401" t="s">
        <v>3503</v>
      </c>
      <c r="BQ49" s="401" t="s">
        <v>3504</v>
      </c>
      <c r="BR49" s="401" t="s">
        <v>3505</v>
      </c>
      <c r="BS49" s="401" t="s">
        <v>3506</v>
      </c>
      <c r="BT49" s="401" t="s">
        <v>1153</v>
      </c>
      <c r="BU49" s="255"/>
      <c r="BV49" s="257"/>
      <c r="BW49" s="401" t="s">
        <v>562</v>
      </c>
      <c r="BX49" s="246" t="s">
        <v>562</v>
      </c>
      <c r="BY49" s="246" t="s">
        <v>562</v>
      </c>
      <c r="BZ49" s="246" t="s">
        <v>562</v>
      </c>
      <c r="CA49" s="246" t="s">
        <v>562</v>
      </c>
      <c r="CB49" s="246" t="s">
        <v>562</v>
      </c>
      <c r="CC49" s="246" t="s">
        <v>562</v>
      </c>
      <c r="CD49" s="246" t="s">
        <v>562</v>
      </c>
      <c r="CE49" s="246" t="s">
        <v>562</v>
      </c>
      <c r="CF49" s="246" t="s">
        <v>562</v>
      </c>
      <c r="CG49" s="246" t="s">
        <v>562</v>
      </c>
      <c r="CH49" s="246" t="s">
        <v>562</v>
      </c>
      <c r="CI49" s="246" t="s">
        <v>562</v>
      </c>
      <c r="CJ49" s="246" t="s">
        <v>562</v>
      </c>
      <c r="CK49" s="246" t="s">
        <v>562</v>
      </c>
      <c r="CL49" s="246" t="s">
        <v>562</v>
      </c>
      <c r="CM49" s="246" t="s">
        <v>562</v>
      </c>
      <c r="CN49" s="246" t="s">
        <v>562</v>
      </c>
      <c r="CO49" s="246" t="s">
        <v>562</v>
      </c>
      <c r="CP49" s="246" t="s">
        <v>562</v>
      </c>
      <c r="CQ49" s="255"/>
      <c r="CR49" s="257"/>
      <c r="CS49" s="341" t="s">
        <v>1915</v>
      </c>
      <c r="CT49" s="341" t="s">
        <v>1916</v>
      </c>
      <c r="CU49" s="341" t="s">
        <v>1917</v>
      </c>
      <c r="CV49" s="341" t="s">
        <v>2187</v>
      </c>
      <c r="CW49" s="341" t="s">
        <v>889</v>
      </c>
      <c r="CX49" s="341" t="s">
        <v>368</v>
      </c>
      <c r="CY49" s="341" t="s">
        <v>890</v>
      </c>
      <c r="CZ49" s="341" t="s">
        <v>1918</v>
      </c>
      <c r="DA49" s="341" t="s">
        <v>892</v>
      </c>
      <c r="DB49" s="341" t="s">
        <v>569</v>
      </c>
      <c r="DC49" s="341" t="s">
        <v>1919</v>
      </c>
      <c r="DD49" s="341" t="s">
        <v>1920</v>
      </c>
      <c r="DE49" s="341" t="s">
        <v>1921</v>
      </c>
      <c r="DF49" s="341" t="s">
        <v>1922</v>
      </c>
      <c r="DG49" s="341" t="s">
        <v>1923</v>
      </c>
      <c r="DH49" s="341" t="s">
        <v>1924</v>
      </c>
      <c r="DI49" s="341" t="s">
        <v>1925</v>
      </c>
      <c r="DJ49" s="341" t="s">
        <v>1926</v>
      </c>
      <c r="DK49" s="341" t="s">
        <v>1927</v>
      </c>
      <c r="DL49" s="341" t="s">
        <v>902</v>
      </c>
      <c r="DM49" s="255"/>
      <c r="DN49" s="257"/>
      <c r="DO49" s="255" t="s">
        <v>885</v>
      </c>
      <c r="DP49" s="255" t="s">
        <v>886</v>
      </c>
      <c r="DQ49" s="255" t="s">
        <v>887</v>
      </c>
      <c r="DR49" s="255" t="s">
        <v>888</v>
      </c>
      <c r="DS49" s="255" t="s">
        <v>889</v>
      </c>
      <c r="DT49" s="255" t="s">
        <v>368</v>
      </c>
      <c r="DU49" s="255" t="s">
        <v>890</v>
      </c>
      <c r="DV49" s="255" t="s">
        <v>891</v>
      </c>
      <c r="DW49" s="255" t="s">
        <v>892</v>
      </c>
      <c r="DX49" s="255" t="s">
        <v>569</v>
      </c>
      <c r="DY49" s="255" t="s">
        <v>893</v>
      </c>
      <c r="DZ49" s="255" t="s">
        <v>894</v>
      </c>
      <c r="EA49" s="255" t="s">
        <v>895</v>
      </c>
      <c r="EB49" s="255" t="s">
        <v>896</v>
      </c>
      <c r="EC49" s="255" t="s">
        <v>897</v>
      </c>
      <c r="ED49" s="271" t="s">
        <v>898</v>
      </c>
      <c r="EE49" s="271" t="s">
        <v>899</v>
      </c>
      <c r="EF49" s="271" t="s">
        <v>900</v>
      </c>
      <c r="EG49" s="271" t="s">
        <v>901</v>
      </c>
      <c r="EH49" s="271" t="s">
        <v>902</v>
      </c>
      <c r="EI49" s="255"/>
      <c r="EJ49" s="257"/>
      <c r="EK49" s="255" t="s">
        <v>460</v>
      </c>
      <c r="EL49" s="255" t="s">
        <v>461</v>
      </c>
      <c r="EM49" s="255" t="s">
        <v>462</v>
      </c>
      <c r="EN49" s="255" t="s">
        <v>374</v>
      </c>
      <c r="EO49" s="255" t="s">
        <v>463</v>
      </c>
      <c r="EP49" s="255" t="s">
        <v>397</v>
      </c>
      <c r="EQ49" s="255" t="s">
        <v>464</v>
      </c>
      <c r="ER49" s="255" t="s">
        <v>465</v>
      </c>
      <c r="ES49" s="255" t="s">
        <v>466</v>
      </c>
      <c r="ET49" s="255" t="s">
        <v>467</v>
      </c>
      <c r="EU49" s="255" t="s">
        <v>582</v>
      </c>
      <c r="EV49" s="255" t="s">
        <v>583</v>
      </c>
      <c r="EW49" s="255"/>
      <c r="EX49" s="255" t="s">
        <v>584</v>
      </c>
      <c r="EY49" s="255" t="s">
        <v>585</v>
      </c>
      <c r="EZ49" s="271" t="s">
        <v>903</v>
      </c>
      <c r="FA49" s="271" t="s">
        <v>904</v>
      </c>
      <c r="FB49" s="271" t="s">
        <v>905</v>
      </c>
      <c r="FC49" s="271" t="s">
        <v>906</v>
      </c>
      <c r="FD49" s="271" t="s">
        <v>907</v>
      </c>
      <c r="FE49" s="255"/>
      <c r="FF49" s="257"/>
      <c r="FG49" s="447" t="s">
        <v>4888</v>
      </c>
      <c r="FH49" s="447" t="s">
        <v>4889</v>
      </c>
      <c r="FI49" s="447" t="s">
        <v>4890</v>
      </c>
      <c r="FJ49" s="447" t="s">
        <v>4891</v>
      </c>
      <c r="FK49" s="447" t="s">
        <v>889</v>
      </c>
      <c r="FL49" s="447" t="s">
        <v>857</v>
      </c>
      <c r="FM49" s="447" t="s">
        <v>4892</v>
      </c>
      <c r="FN49" s="447" t="s">
        <v>4893</v>
      </c>
      <c r="FO49" s="447" t="s">
        <v>4894</v>
      </c>
      <c r="FP49" s="447" t="s">
        <v>4895</v>
      </c>
      <c r="FQ49" s="447" t="s">
        <v>4896</v>
      </c>
      <c r="FR49" s="447" t="s">
        <v>4897</v>
      </c>
      <c r="FS49" s="447" t="s">
        <v>4898</v>
      </c>
      <c r="FT49" s="447" t="s">
        <v>4899</v>
      </c>
      <c r="FU49" s="447" t="s">
        <v>4900</v>
      </c>
      <c r="FV49" s="447" t="s">
        <v>4901</v>
      </c>
      <c r="FW49" s="447" t="s">
        <v>4902</v>
      </c>
      <c r="FX49" s="447" t="s">
        <v>4903</v>
      </c>
      <c r="FY49" s="447" t="s">
        <v>4904</v>
      </c>
      <c r="FZ49" s="447" t="s">
        <v>907</v>
      </c>
      <c r="GA49" s="255"/>
      <c r="GB49" s="255"/>
      <c r="GC49" s="447" t="s">
        <v>4528</v>
      </c>
      <c r="GD49" s="447" t="s">
        <v>4529</v>
      </c>
      <c r="GE49" s="447" t="s">
        <v>4530</v>
      </c>
      <c r="GF49" s="447" t="s">
        <v>4531</v>
      </c>
      <c r="GG49" s="447" t="s">
        <v>1565</v>
      </c>
      <c r="GH49" s="447" t="s">
        <v>381</v>
      </c>
      <c r="GI49" s="447" t="s">
        <v>1488</v>
      </c>
      <c r="GJ49" s="447" t="s">
        <v>4532</v>
      </c>
      <c r="GK49" s="447" t="s">
        <v>368</v>
      </c>
      <c r="GL49" s="447" t="s">
        <v>4533</v>
      </c>
      <c r="GM49" s="447" t="s">
        <v>4534</v>
      </c>
      <c r="GN49" s="447" t="s">
        <v>4535</v>
      </c>
      <c r="GO49" s="447" t="s">
        <v>4536</v>
      </c>
      <c r="GP49" s="447" t="s">
        <v>4537</v>
      </c>
      <c r="GQ49" s="447" t="s">
        <v>4538</v>
      </c>
      <c r="GR49" s="447" t="s">
        <v>4539</v>
      </c>
      <c r="GS49" s="447" t="s">
        <v>4540</v>
      </c>
      <c r="GT49" s="447" t="s">
        <v>4541</v>
      </c>
      <c r="GU49" s="447" t="s">
        <v>4542</v>
      </c>
      <c r="GV49" s="447" t="s">
        <v>4543</v>
      </c>
      <c r="GW49" s="255"/>
      <c r="GX49" s="257"/>
      <c r="GY49" s="246" t="s">
        <v>562</v>
      </c>
      <c r="GZ49" s="246" t="s">
        <v>562</v>
      </c>
      <c r="HA49" s="246" t="s">
        <v>562</v>
      </c>
      <c r="HB49" s="246" t="s">
        <v>562</v>
      </c>
      <c r="HC49" s="246" t="s">
        <v>562</v>
      </c>
      <c r="HD49" s="246" t="s">
        <v>562</v>
      </c>
      <c r="HE49" s="246" t="s">
        <v>562</v>
      </c>
      <c r="HF49" s="246" t="s">
        <v>562</v>
      </c>
      <c r="HG49" s="246" t="s">
        <v>562</v>
      </c>
      <c r="HH49" s="246" t="s">
        <v>562</v>
      </c>
      <c r="HI49" s="246" t="s">
        <v>562</v>
      </c>
      <c r="HJ49" s="246" t="s">
        <v>562</v>
      </c>
      <c r="HK49" s="246" t="s">
        <v>562</v>
      </c>
      <c r="HL49" s="246" t="s">
        <v>562</v>
      </c>
      <c r="HM49" s="246" t="s">
        <v>562</v>
      </c>
      <c r="HN49" s="246" t="s">
        <v>562</v>
      </c>
      <c r="HO49" s="246" t="s">
        <v>562</v>
      </c>
      <c r="HP49" s="246" t="s">
        <v>562</v>
      </c>
      <c r="HQ49" s="246" t="s">
        <v>562</v>
      </c>
      <c r="HR49" s="246" t="s">
        <v>562</v>
      </c>
      <c r="HS49" s="255"/>
      <c r="HT49" s="257"/>
      <c r="HU49" s="246" t="s">
        <v>562</v>
      </c>
      <c r="HV49" s="246" t="s">
        <v>562</v>
      </c>
      <c r="HW49" s="246" t="s">
        <v>562</v>
      </c>
      <c r="HX49" s="246" t="s">
        <v>562</v>
      </c>
      <c r="HY49" s="246" t="s">
        <v>562</v>
      </c>
      <c r="HZ49" s="246" t="s">
        <v>562</v>
      </c>
      <c r="IA49" s="246" t="s">
        <v>562</v>
      </c>
      <c r="IB49" s="246" t="s">
        <v>562</v>
      </c>
      <c r="IC49" s="246" t="s">
        <v>562</v>
      </c>
      <c r="ID49" s="246" t="s">
        <v>562</v>
      </c>
      <c r="IE49" s="246" t="s">
        <v>562</v>
      </c>
      <c r="IF49" s="246" t="s">
        <v>562</v>
      </c>
      <c r="IG49" s="246" t="s">
        <v>562</v>
      </c>
      <c r="IH49" s="246" t="s">
        <v>562</v>
      </c>
      <c r="II49" s="246" t="s">
        <v>562</v>
      </c>
      <c r="IJ49" s="246" t="s">
        <v>562</v>
      </c>
      <c r="IK49" s="246" t="s">
        <v>562</v>
      </c>
      <c r="IL49" s="246" t="s">
        <v>562</v>
      </c>
      <c r="IM49" s="246" t="s">
        <v>562</v>
      </c>
      <c r="IN49" s="246" t="s">
        <v>562</v>
      </c>
      <c r="IO49" s="255"/>
      <c r="IP49" s="257"/>
      <c r="IQ49" s="341" t="s">
        <v>2209</v>
      </c>
      <c r="IR49" s="341" t="s">
        <v>1547</v>
      </c>
      <c r="IS49" s="341" t="s">
        <v>559</v>
      </c>
      <c r="IT49" s="341" t="s">
        <v>2269</v>
      </c>
      <c r="IU49" s="341" t="s">
        <v>364</v>
      </c>
      <c r="IV49" s="341" t="s">
        <v>364</v>
      </c>
      <c r="IW49" s="341" t="s">
        <v>364</v>
      </c>
      <c r="IX49" s="341" t="s">
        <v>2270</v>
      </c>
      <c r="IY49" s="341" t="s">
        <v>364</v>
      </c>
      <c r="IZ49" s="341" t="s">
        <v>364</v>
      </c>
      <c r="JA49" s="341" t="s">
        <v>2271</v>
      </c>
      <c r="JB49" s="341" t="s">
        <v>2272</v>
      </c>
      <c r="JC49" s="341" t="s">
        <v>2273</v>
      </c>
      <c r="JD49" s="341" t="s">
        <v>2274</v>
      </c>
      <c r="JE49" s="341" t="s">
        <v>2275</v>
      </c>
      <c r="JF49" s="341" t="s">
        <v>2276</v>
      </c>
      <c r="JG49" s="341" t="s">
        <v>2277</v>
      </c>
      <c r="JH49" s="341" t="s">
        <v>2278</v>
      </c>
      <c r="JI49" s="341" t="s">
        <v>2279</v>
      </c>
      <c r="JJ49" s="341" t="s">
        <v>1442</v>
      </c>
      <c r="JK49" s="255"/>
      <c r="JL49" s="255"/>
      <c r="JM49" s="255" t="s">
        <v>1487</v>
      </c>
      <c r="JN49" s="255" t="s">
        <v>472</v>
      </c>
      <c r="JO49" s="255" t="s">
        <v>1172</v>
      </c>
      <c r="JP49" s="255" t="s">
        <v>1488</v>
      </c>
      <c r="JQ49" s="255" t="s">
        <v>367</v>
      </c>
      <c r="JR49" s="255" t="s">
        <v>397</v>
      </c>
      <c r="JS49" s="255" t="s">
        <v>1489</v>
      </c>
      <c r="JT49" s="255" t="s">
        <v>1490</v>
      </c>
      <c r="JU49" s="255" t="s">
        <v>382</v>
      </c>
      <c r="JV49" s="255" t="s">
        <v>1491</v>
      </c>
      <c r="JW49" s="255" t="s">
        <v>1492</v>
      </c>
      <c r="JX49" s="255" t="s">
        <v>1493</v>
      </c>
      <c r="JY49" s="255" t="s">
        <v>895</v>
      </c>
      <c r="JZ49" s="255" t="s">
        <v>1494</v>
      </c>
      <c r="KA49" s="255" t="s">
        <v>1495</v>
      </c>
      <c r="KB49" s="271" t="s">
        <v>1496</v>
      </c>
      <c r="KC49" s="271" t="s">
        <v>1497</v>
      </c>
      <c r="KD49" s="271" t="s">
        <v>1498</v>
      </c>
      <c r="KE49" s="271" t="s">
        <v>1499</v>
      </c>
      <c r="KF49" s="271" t="s">
        <v>1500</v>
      </c>
    </row>
    <row r="50" spans="1:292" s="2" customFormat="1" ht="12.75" customHeight="1" x14ac:dyDescent="0.2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245" t="s">
        <v>155</v>
      </c>
      <c r="AD50" s="254" t="str">
        <f t="shared" ca="1" si="84"/>
        <v>220,015</v>
      </c>
      <c r="AE50" s="443" t="s">
        <v>3337</v>
      </c>
      <c r="AF50" s="444" t="s">
        <v>3373</v>
      </c>
      <c r="AG50" s="444" t="s">
        <v>2085</v>
      </c>
      <c r="AH50" s="443" t="s">
        <v>4138</v>
      </c>
      <c r="AI50" s="443" t="s">
        <v>364</v>
      </c>
      <c r="AJ50" s="443" t="s">
        <v>364</v>
      </c>
      <c r="AK50" s="401" t="s">
        <v>3374</v>
      </c>
      <c r="AL50" s="401" t="s">
        <v>3375</v>
      </c>
      <c r="AM50" s="401" t="s">
        <v>3376</v>
      </c>
      <c r="AN50" s="401" t="s">
        <v>3377</v>
      </c>
      <c r="AO50" s="401" t="s">
        <v>4326</v>
      </c>
      <c r="AP50" s="401" t="s">
        <v>4326</v>
      </c>
      <c r="AQ50" s="401" t="s">
        <v>364</v>
      </c>
      <c r="AR50" s="401" t="s">
        <v>4430</v>
      </c>
      <c r="AS50" s="401" t="s">
        <v>4399</v>
      </c>
      <c r="AT50" s="401" t="s">
        <v>4225</v>
      </c>
      <c r="AU50" s="401" t="s">
        <v>4226</v>
      </c>
      <c r="AV50" s="401" t="s">
        <v>4227</v>
      </c>
      <c r="AW50" s="401" t="s">
        <v>4228</v>
      </c>
      <c r="AX50" s="401" t="s">
        <v>4450</v>
      </c>
      <c r="AY50" s="255"/>
      <c r="AZ50" s="257"/>
      <c r="BA50" s="401" t="s">
        <v>3337</v>
      </c>
      <c r="BB50" s="401" t="s">
        <v>3373</v>
      </c>
      <c r="BC50" s="401" t="s">
        <v>2085</v>
      </c>
      <c r="BD50" s="401" t="s">
        <v>910</v>
      </c>
      <c r="BE50" s="401" t="s">
        <v>364</v>
      </c>
      <c r="BF50" s="401" t="s">
        <v>364</v>
      </c>
      <c r="BG50" s="401" t="s">
        <v>3374</v>
      </c>
      <c r="BH50" s="401" t="s">
        <v>3375</v>
      </c>
      <c r="BI50" s="401" t="s">
        <v>3376</v>
      </c>
      <c r="BJ50" s="401" t="s">
        <v>3377</v>
      </c>
      <c r="BK50" s="401" t="s">
        <v>3507</v>
      </c>
      <c r="BL50" s="401" t="s">
        <v>3507</v>
      </c>
      <c r="BM50" s="401" t="s">
        <v>364</v>
      </c>
      <c r="BN50" s="401" t="s">
        <v>3508</v>
      </c>
      <c r="BO50" s="401" t="s">
        <v>3509</v>
      </c>
      <c r="BP50" s="401" t="s">
        <v>3510</v>
      </c>
      <c r="BQ50" s="401" t="s">
        <v>3511</v>
      </c>
      <c r="BR50" s="401" t="s">
        <v>3512</v>
      </c>
      <c r="BS50" s="401" t="s">
        <v>3513</v>
      </c>
      <c r="BT50" s="401" t="s">
        <v>1006</v>
      </c>
      <c r="BU50" s="255"/>
      <c r="BV50" s="257"/>
      <c r="BW50" s="401" t="s">
        <v>562</v>
      </c>
      <c r="BX50" s="246" t="s">
        <v>562</v>
      </c>
      <c r="BY50" s="246" t="s">
        <v>562</v>
      </c>
      <c r="BZ50" s="246" t="s">
        <v>562</v>
      </c>
      <c r="CA50" s="246" t="s">
        <v>562</v>
      </c>
      <c r="CB50" s="246" t="s">
        <v>562</v>
      </c>
      <c r="CC50" s="246" t="s">
        <v>562</v>
      </c>
      <c r="CD50" s="246" t="s">
        <v>562</v>
      </c>
      <c r="CE50" s="246" t="s">
        <v>562</v>
      </c>
      <c r="CF50" s="246" t="s">
        <v>562</v>
      </c>
      <c r="CG50" s="246" t="s">
        <v>562</v>
      </c>
      <c r="CH50" s="246" t="s">
        <v>562</v>
      </c>
      <c r="CI50" s="246" t="s">
        <v>562</v>
      </c>
      <c r="CJ50" s="246" t="s">
        <v>562</v>
      </c>
      <c r="CK50" s="246" t="s">
        <v>562</v>
      </c>
      <c r="CL50" s="246" t="s">
        <v>562</v>
      </c>
      <c r="CM50" s="246" t="s">
        <v>562</v>
      </c>
      <c r="CN50" s="246" t="s">
        <v>562</v>
      </c>
      <c r="CO50" s="246" t="s">
        <v>562</v>
      </c>
      <c r="CP50" s="246" t="s">
        <v>562</v>
      </c>
      <c r="CQ50" s="255"/>
      <c r="CR50" s="257"/>
      <c r="CS50" s="341" t="s">
        <v>1928</v>
      </c>
      <c r="CT50" s="341" t="s">
        <v>1929</v>
      </c>
      <c r="CU50" s="341" t="s">
        <v>909</v>
      </c>
      <c r="CV50" s="341" t="s">
        <v>2188</v>
      </c>
      <c r="CW50" s="341" t="s">
        <v>1327</v>
      </c>
      <c r="CX50" s="341" t="s">
        <v>364</v>
      </c>
      <c r="CY50" s="341" t="s">
        <v>1930</v>
      </c>
      <c r="CZ50" s="341" t="s">
        <v>1931</v>
      </c>
      <c r="DA50" s="341" t="s">
        <v>1282</v>
      </c>
      <c r="DB50" s="341" t="s">
        <v>1932</v>
      </c>
      <c r="DC50" s="341" t="s">
        <v>1933</v>
      </c>
      <c r="DD50" s="341" t="s">
        <v>1933</v>
      </c>
      <c r="DE50" s="341" t="s">
        <v>562</v>
      </c>
      <c r="DF50" s="341" t="s">
        <v>1934</v>
      </c>
      <c r="DG50" s="341" t="s">
        <v>2504</v>
      </c>
      <c r="DH50" s="341" t="s">
        <v>1935</v>
      </c>
      <c r="DI50" s="341" t="s">
        <v>1936</v>
      </c>
      <c r="DJ50" s="341" t="s">
        <v>1937</v>
      </c>
      <c r="DK50" s="341" t="s">
        <v>1938</v>
      </c>
      <c r="DL50" s="341" t="s">
        <v>1421</v>
      </c>
      <c r="DM50" s="255"/>
      <c r="DN50" s="257"/>
      <c r="DO50" s="255" t="s">
        <v>562</v>
      </c>
      <c r="DP50" s="255" t="s">
        <v>562</v>
      </c>
      <c r="DQ50" s="255" t="s">
        <v>562</v>
      </c>
      <c r="DR50" s="255" t="s">
        <v>562</v>
      </c>
      <c r="DS50" s="255" t="s">
        <v>562</v>
      </c>
      <c r="DT50" s="255" t="s">
        <v>562</v>
      </c>
      <c r="DU50" s="255" t="s">
        <v>562</v>
      </c>
      <c r="DV50" s="255" t="s">
        <v>562</v>
      </c>
      <c r="DW50" s="255" t="s">
        <v>562</v>
      </c>
      <c r="DX50" s="255" t="s">
        <v>562</v>
      </c>
      <c r="DY50" s="255" t="s">
        <v>562</v>
      </c>
      <c r="DZ50" s="255" t="s">
        <v>562</v>
      </c>
      <c r="EA50" s="255" t="s">
        <v>562</v>
      </c>
      <c r="EB50" s="255" t="s">
        <v>562</v>
      </c>
      <c r="EC50" s="255" t="s">
        <v>562</v>
      </c>
      <c r="ED50" s="271" t="s">
        <v>562</v>
      </c>
      <c r="EE50" s="271" t="s">
        <v>562</v>
      </c>
      <c r="EF50" s="271" t="s">
        <v>562</v>
      </c>
      <c r="EG50" s="271" t="s">
        <v>562</v>
      </c>
      <c r="EH50" s="271" t="s">
        <v>562</v>
      </c>
      <c r="EI50" s="255"/>
      <c r="EJ50" s="257"/>
      <c r="EK50" s="255" t="s">
        <v>468</v>
      </c>
      <c r="EL50" s="255" t="s">
        <v>908</v>
      </c>
      <c r="EM50" s="255" t="s">
        <v>909</v>
      </c>
      <c r="EN50" s="255" t="s">
        <v>910</v>
      </c>
      <c r="EO50" s="255" t="s">
        <v>562</v>
      </c>
      <c r="EP50" s="255" t="s">
        <v>562</v>
      </c>
      <c r="EQ50" s="255" t="s">
        <v>879</v>
      </c>
      <c r="ER50" s="255" t="s">
        <v>911</v>
      </c>
      <c r="ES50" s="255" t="s">
        <v>879</v>
      </c>
      <c r="ET50" s="255" t="s">
        <v>912</v>
      </c>
      <c r="EU50" s="255" t="s">
        <v>913</v>
      </c>
      <c r="EV50" s="255" t="s">
        <v>913</v>
      </c>
      <c r="EW50" s="255" t="s">
        <v>562</v>
      </c>
      <c r="EX50" s="255" t="s">
        <v>914</v>
      </c>
      <c r="EY50" s="255" t="s">
        <v>915</v>
      </c>
      <c r="EZ50" s="271" t="s">
        <v>562</v>
      </c>
      <c r="FA50" s="271" t="s">
        <v>562</v>
      </c>
      <c r="FB50" s="271" t="s">
        <v>562</v>
      </c>
      <c r="FC50" s="271" t="s">
        <v>916</v>
      </c>
      <c r="FD50" s="271" t="s">
        <v>917</v>
      </c>
      <c r="FE50" s="255"/>
      <c r="FF50" s="257"/>
      <c r="FG50" s="447" t="s">
        <v>4905</v>
      </c>
      <c r="FH50" s="447" t="s">
        <v>4906</v>
      </c>
      <c r="FI50" s="447" t="s">
        <v>1930</v>
      </c>
      <c r="FJ50" s="447" t="s">
        <v>4907</v>
      </c>
      <c r="FK50" s="447" t="s">
        <v>1478</v>
      </c>
      <c r="FL50" s="447" t="s">
        <v>364</v>
      </c>
      <c r="FM50" s="447" t="s">
        <v>473</v>
      </c>
      <c r="FN50" s="447" t="s">
        <v>4908</v>
      </c>
      <c r="FO50" s="447" t="s">
        <v>1258</v>
      </c>
      <c r="FP50" s="447" t="s">
        <v>4909</v>
      </c>
      <c r="FQ50" s="447" t="s">
        <v>4910</v>
      </c>
      <c r="FR50" s="447" t="s">
        <v>4910</v>
      </c>
      <c r="FS50" s="447" t="s">
        <v>364</v>
      </c>
      <c r="FT50" s="447" t="s">
        <v>4911</v>
      </c>
      <c r="FU50" s="447" t="s">
        <v>4912</v>
      </c>
      <c r="FV50" s="447" t="s">
        <v>4913</v>
      </c>
      <c r="FW50" s="447" t="s">
        <v>4914</v>
      </c>
      <c r="FX50" s="447" t="s">
        <v>4915</v>
      </c>
      <c r="FY50" s="447" t="s">
        <v>4916</v>
      </c>
      <c r="FZ50" s="447" t="s">
        <v>850</v>
      </c>
      <c r="GA50" s="255"/>
      <c r="GB50" s="255"/>
      <c r="GC50" s="447" t="s">
        <v>364</v>
      </c>
      <c r="GD50" s="447" t="s">
        <v>364</v>
      </c>
      <c r="GE50" s="447" t="s">
        <v>364</v>
      </c>
      <c r="GF50" s="447" t="s">
        <v>965</v>
      </c>
      <c r="GG50" s="447" t="s">
        <v>364</v>
      </c>
      <c r="GH50" s="447" t="s">
        <v>364</v>
      </c>
      <c r="GI50" s="447" t="s">
        <v>364</v>
      </c>
      <c r="GJ50" s="447" t="s">
        <v>364</v>
      </c>
      <c r="GK50" s="447" t="s">
        <v>364</v>
      </c>
      <c r="GL50" s="447" t="s">
        <v>364</v>
      </c>
      <c r="GM50" s="447" t="s">
        <v>4544</v>
      </c>
      <c r="GN50" s="447" t="s">
        <v>4544</v>
      </c>
      <c r="GO50" s="447" t="s">
        <v>364</v>
      </c>
      <c r="GP50" s="447" t="s">
        <v>4545</v>
      </c>
      <c r="GQ50" s="447" t="s">
        <v>4546</v>
      </c>
      <c r="GR50" s="447" t="s">
        <v>4547</v>
      </c>
      <c r="GS50" s="447" t="s">
        <v>4548</v>
      </c>
      <c r="GT50" s="447" t="s">
        <v>4549</v>
      </c>
      <c r="GU50" s="447" t="s">
        <v>4550</v>
      </c>
      <c r="GV50" s="447" t="s">
        <v>4551</v>
      </c>
      <c r="GW50" s="255"/>
      <c r="GX50" s="257"/>
      <c r="GY50" s="246" t="s">
        <v>562</v>
      </c>
      <c r="GZ50" s="246" t="s">
        <v>562</v>
      </c>
      <c r="HA50" s="246" t="s">
        <v>562</v>
      </c>
      <c r="HB50" s="246" t="s">
        <v>562</v>
      </c>
      <c r="HC50" s="246" t="s">
        <v>562</v>
      </c>
      <c r="HD50" s="246" t="s">
        <v>562</v>
      </c>
      <c r="HE50" s="246" t="s">
        <v>562</v>
      </c>
      <c r="HF50" s="246" t="s">
        <v>562</v>
      </c>
      <c r="HG50" s="246" t="s">
        <v>562</v>
      </c>
      <c r="HH50" s="246" t="s">
        <v>562</v>
      </c>
      <c r="HI50" s="246" t="s">
        <v>562</v>
      </c>
      <c r="HJ50" s="246" t="s">
        <v>562</v>
      </c>
      <c r="HK50" s="246" t="s">
        <v>562</v>
      </c>
      <c r="HL50" s="246" t="s">
        <v>562</v>
      </c>
      <c r="HM50" s="246" t="s">
        <v>562</v>
      </c>
      <c r="HN50" s="246" t="s">
        <v>562</v>
      </c>
      <c r="HO50" s="246" t="s">
        <v>562</v>
      </c>
      <c r="HP50" s="246" t="s">
        <v>562</v>
      </c>
      <c r="HQ50" s="246" t="s">
        <v>562</v>
      </c>
      <c r="HR50" s="246" t="s">
        <v>562</v>
      </c>
      <c r="HS50" s="255"/>
      <c r="HT50" s="257"/>
      <c r="HU50" s="246" t="s">
        <v>562</v>
      </c>
      <c r="HV50" s="246" t="s">
        <v>562</v>
      </c>
      <c r="HW50" s="246" t="s">
        <v>562</v>
      </c>
      <c r="HX50" s="246" t="s">
        <v>562</v>
      </c>
      <c r="HY50" s="246" t="s">
        <v>562</v>
      </c>
      <c r="HZ50" s="246" t="s">
        <v>562</v>
      </c>
      <c r="IA50" s="246" t="s">
        <v>562</v>
      </c>
      <c r="IB50" s="246" t="s">
        <v>562</v>
      </c>
      <c r="IC50" s="246" t="s">
        <v>562</v>
      </c>
      <c r="ID50" s="246" t="s">
        <v>562</v>
      </c>
      <c r="IE50" s="246" t="s">
        <v>562</v>
      </c>
      <c r="IF50" s="246" t="s">
        <v>562</v>
      </c>
      <c r="IG50" s="246" t="s">
        <v>562</v>
      </c>
      <c r="IH50" s="246" t="s">
        <v>562</v>
      </c>
      <c r="II50" s="246" t="s">
        <v>562</v>
      </c>
      <c r="IJ50" s="246" t="s">
        <v>562</v>
      </c>
      <c r="IK50" s="246" t="s">
        <v>562</v>
      </c>
      <c r="IL50" s="246" t="s">
        <v>562</v>
      </c>
      <c r="IM50" s="246" t="s">
        <v>562</v>
      </c>
      <c r="IN50" s="246" t="s">
        <v>562</v>
      </c>
      <c r="IO50" s="255"/>
      <c r="IP50" s="257"/>
      <c r="IQ50" s="341" t="s">
        <v>562</v>
      </c>
      <c r="IR50" s="341" t="s">
        <v>562</v>
      </c>
      <c r="IS50" s="341" t="s">
        <v>562</v>
      </c>
      <c r="IT50" s="341" t="s">
        <v>562</v>
      </c>
      <c r="IU50" s="341" t="s">
        <v>562</v>
      </c>
      <c r="IV50" s="341" t="s">
        <v>562</v>
      </c>
      <c r="IW50" s="341" t="s">
        <v>562</v>
      </c>
      <c r="IX50" s="341" t="s">
        <v>562</v>
      </c>
      <c r="IY50" s="341" t="s">
        <v>562</v>
      </c>
      <c r="IZ50" s="341" t="s">
        <v>562</v>
      </c>
      <c r="JA50" s="341" t="s">
        <v>562</v>
      </c>
      <c r="JB50" s="341" t="s">
        <v>562</v>
      </c>
      <c r="JC50" s="341" t="s">
        <v>562</v>
      </c>
      <c r="JD50" s="341" t="s">
        <v>562</v>
      </c>
      <c r="JE50" s="341" t="s">
        <v>562</v>
      </c>
      <c r="JF50" s="341" t="s">
        <v>562</v>
      </c>
      <c r="JG50" s="341" t="s">
        <v>562</v>
      </c>
      <c r="JH50" s="341" t="s">
        <v>562</v>
      </c>
      <c r="JI50" s="341" t="s">
        <v>562</v>
      </c>
      <c r="JJ50" s="341" t="s">
        <v>562</v>
      </c>
      <c r="JK50" s="255"/>
      <c r="JL50" s="255"/>
      <c r="JM50" s="255" t="s">
        <v>562</v>
      </c>
      <c r="JN50" s="255" t="s">
        <v>562</v>
      </c>
      <c r="JO50" s="255" t="s">
        <v>562</v>
      </c>
      <c r="JP50" s="255" t="s">
        <v>562</v>
      </c>
      <c r="JQ50" s="255" t="s">
        <v>562</v>
      </c>
      <c r="JR50" s="255" t="s">
        <v>562</v>
      </c>
      <c r="JS50" s="255" t="s">
        <v>562</v>
      </c>
      <c r="JT50" s="255" t="s">
        <v>562</v>
      </c>
      <c r="JU50" s="255" t="s">
        <v>562</v>
      </c>
      <c r="JV50" s="255" t="s">
        <v>562</v>
      </c>
      <c r="JW50" s="255" t="s">
        <v>562</v>
      </c>
      <c r="JX50" s="255" t="s">
        <v>562</v>
      </c>
      <c r="JY50" s="255" t="s">
        <v>562</v>
      </c>
      <c r="JZ50" s="255" t="s">
        <v>562</v>
      </c>
      <c r="KA50" s="255" t="s">
        <v>562</v>
      </c>
      <c r="KB50" s="271" t="s">
        <v>562</v>
      </c>
      <c r="KC50" s="271" t="s">
        <v>562</v>
      </c>
      <c r="KD50" s="271" t="s">
        <v>562</v>
      </c>
      <c r="KE50" s="271" t="s">
        <v>562</v>
      </c>
      <c r="KF50" s="271" t="s">
        <v>562</v>
      </c>
    </row>
    <row r="51" spans="1:292" s="2" customFormat="1" ht="12.75" customHeight="1" x14ac:dyDescent="0.2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245" t="s">
        <v>136</v>
      </c>
      <c r="AD51" s="254" t="str">
        <f t="shared" ca="1" si="84"/>
        <v>185,000</v>
      </c>
      <c r="AE51" s="443" t="s">
        <v>4104</v>
      </c>
      <c r="AF51" s="444" t="s">
        <v>4118</v>
      </c>
      <c r="AG51" s="444" t="s">
        <v>4119</v>
      </c>
      <c r="AH51" s="443" t="s">
        <v>2189</v>
      </c>
      <c r="AI51" s="443" t="s">
        <v>760</v>
      </c>
      <c r="AJ51" s="443" t="s">
        <v>857</v>
      </c>
      <c r="AK51" s="401" t="s">
        <v>2201</v>
      </c>
      <c r="AL51" s="401" t="s">
        <v>3380</v>
      </c>
      <c r="AM51" s="401" t="s">
        <v>525</v>
      </c>
      <c r="AN51" s="401" t="s">
        <v>475</v>
      </c>
      <c r="AO51" s="401" t="s">
        <v>4327</v>
      </c>
      <c r="AP51" s="401" t="s">
        <v>4327</v>
      </c>
      <c r="AQ51" s="401" t="s">
        <v>367</v>
      </c>
      <c r="AR51" s="401" t="s">
        <v>4431</v>
      </c>
      <c r="AS51" s="401" t="s">
        <v>4400</v>
      </c>
      <c r="AT51" s="401" t="s">
        <v>4229</v>
      </c>
      <c r="AU51" s="401" t="s">
        <v>1002</v>
      </c>
      <c r="AV51" s="401" t="s">
        <v>4230</v>
      </c>
      <c r="AW51" s="401" t="s">
        <v>4231</v>
      </c>
      <c r="AX51" s="401" t="s">
        <v>1355</v>
      </c>
      <c r="AY51" s="255"/>
      <c r="AZ51" s="257"/>
      <c r="BA51" s="401" t="s">
        <v>3338</v>
      </c>
      <c r="BB51" s="401" t="s">
        <v>3378</v>
      </c>
      <c r="BC51" s="401" t="s">
        <v>3379</v>
      </c>
      <c r="BD51" s="401" t="s">
        <v>2189</v>
      </c>
      <c r="BE51" s="401" t="s">
        <v>760</v>
      </c>
      <c r="BF51" s="401" t="s">
        <v>857</v>
      </c>
      <c r="BG51" s="401" t="s">
        <v>1941</v>
      </c>
      <c r="BH51" s="401" t="s">
        <v>3380</v>
      </c>
      <c r="BI51" s="401" t="s">
        <v>525</v>
      </c>
      <c r="BJ51" s="401" t="s">
        <v>475</v>
      </c>
      <c r="BK51" s="401" t="s">
        <v>3514</v>
      </c>
      <c r="BL51" s="401" t="s">
        <v>3514</v>
      </c>
      <c r="BM51" s="401" t="s">
        <v>3515</v>
      </c>
      <c r="BN51" s="401" t="s">
        <v>3516</v>
      </c>
      <c r="BO51" s="401" t="s">
        <v>3517</v>
      </c>
      <c r="BP51" s="401" t="s">
        <v>3518</v>
      </c>
      <c r="BQ51" s="401" t="s">
        <v>3519</v>
      </c>
      <c r="BR51" s="401" t="s">
        <v>3520</v>
      </c>
      <c r="BS51" s="401" t="s">
        <v>3521</v>
      </c>
      <c r="BT51" s="401" t="s">
        <v>1294</v>
      </c>
      <c r="BU51" s="255"/>
      <c r="BV51" s="257"/>
      <c r="BW51" s="401" t="s">
        <v>2617</v>
      </c>
      <c r="BX51" s="246" t="s">
        <v>2710</v>
      </c>
      <c r="BY51" s="246" t="s">
        <v>2711</v>
      </c>
      <c r="BZ51" s="246" t="s">
        <v>2189</v>
      </c>
      <c r="CA51" s="246" t="s">
        <v>416</v>
      </c>
      <c r="CB51" s="246" t="s">
        <v>857</v>
      </c>
      <c r="CC51" s="246" t="s">
        <v>1941</v>
      </c>
      <c r="CD51" s="246" t="s">
        <v>2712</v>
      </c>
      <c r="CE51" s="246" t="s">
        <v>525</v>
      </c>
      <c r="CF51" s="246" t="s">
        <v>475</v>
      </c>
      <c r="CG51" s="246" t="s">
        <v>3189</v>
      </c>
      <c r="CH51" s="246" t="s">
        <v>3213</v>
      </c>
      <c r="CI51" s="246" t="s">
        <v>2713</v>
      </c>
      <c r="CJ51" s="246" t="s">
        <v>2714</v>
      </c>
      <c r="CK51" s="246" t="s">
        <v>2715</v>
      </c>
      <c r="CL51" s="246" t="s">
        <v>2716</v>
      </c>
      <c r="CM51" s="246" t="s">
        <v>2717</v>
      </c>
      <c r="CN51" s="246" t="s">
        <v>2718</v>
      </c>
      <c r="CO51" s="246" t="s">
        <v>2719</v>
      </c>
      <c r="CP51" s="246" t="s">
        <v>902</v>
      </c>
      <c r="CQ51" s="255"/>
      <c r="CR51" s="257"/>
      <c r="CS51" s="341" t="s">
        <v>3220</v>
      </c>
      <c r="CT51" s="341" t="s">
        <v>1939</v>
      </c>
      <c r="CU51" s="341" t="s">
        <v>1940</v>
      </c>
      <c r="CV51" s="341" t="s">
        <v>2189</v>
      </c>
      <c r="CW51" s="341" t="s">
        <v>2190</v>
      </c>
      <c r="CX51" s="341" t="s">
        <v>857</v>
      </c>
      <c r="CY51" s="341" t="s">
        <v>1941</v>
      </c>
      <c r="CZ51" s="341" t="s">
        <v>1942</v>
      </c>
      <c r="DA51" s="341" t="s">
        <v>1943</v>
      </c>
      <c r="DB51" s="341" t="s">
        <v>475</v>
      </c>
      <c r="DC51" s="341" t="s">
        <v>1944</v>
      </c>
      <c r="DD51" s="341" t="s">
        <v>1945</v>
      </c>
      <c r="DE51" s="341" t="s">
        <v>1946</v>
      </c>
      <c r="DF51" s="341" t="s">
        <v>1947</v>
      </c>
      <c r="DG51" s="341" t="s">
        <v>1948</v>
      </c>
      <c r="DH51" s="341" t="s">
        <v>1949</v>
      </c>
      <c r="DI51" s="341" t="s">
        <v>1950</v>
      </c>
      <c r="DJ51" s="341" t="s">
        <v>1951</v>
      </c>
      <c r="DK51" s="341" t="s">
        <v>1952</v>
      </c>
      <c r="DL51" s="341" t="s">
        <v>1299</v>
      </c>
      <c r="DM51" s="255"/>
      <c r="DN51" s="257"/>
      <c r="DO51" s="255" t="s">
        <v>469</v>
      </c>
      <c r="DP51" s="255" t="s">
        <v>918</v>
      </c>
      <c r="DQ51" s="255" t="s">
        <v>919</v>
      </c>
      <c r="DR51" s="255" t="s">
        <v>377</v>
      </c>
      <c r="DS51" s="255" t="s">
        <v>472</v>
      </c>
      <c r="DT51" s="255" t="s">
        <v>375</v>
      </c>
      <c r="DU51" s="255" t="s">
        <v>920</v>
      </c>
      <c r="DV51" s="255" t="s">
        <v>921</v>
      </c>
      <c r="DW51" s="255" t="s">
        <v>473</v>
      </c>
      <c r="DX51" s="255" t="s">
        <v>922</v>
      </c>
      <c r="DY51" s="255" t="s">
        <v>923</v>
      </c>
      <c r="DZ51" s="255" t="s">
        <v>924</v>
      </c>
      <c r="EA51" s="255" t="s">
        <v>925</v>
      </c>
      <c r="EB51" s="255" t="s">
        <v>926</v>
      </c>
      <c r="EC51" s="255" t="s">
        <v>927</v>
      </c>
      <c r="ED51" s="271" t="s">
        <v>928</v>
      </c>
      <c r="EE51" s="271" t="s">
        <v>929</v>
      </c>
      <c r="EF51" s="271" t="s">
        <v>930</v>
      </c>
      <c r="EG51" s="271" t="s">
        <v>931</v>
      </c>
      <c r="EH51" s="271" t="s">
        <v>850</v>
      </c>
      <c r="EI51" s="255"/>
      <c r="EJ51" s="257"/>
      <c r="EK51" s="255" t="s">
        <v>469</v>
      </c>
      <c r="EL51" s="255" t="s">
        <v>470</v>
      </c>
      <c r="EM51" s="255" t="s">
        <v>471</v>
      </c>
      <c r="EN51" s="255" t="s">
        <v>377</v>
      </c>
      <c r="EO51" s="255" t="s">
        <v>472</v>
      </c>
      <c r="EP51" s="255" t="s">
        <v>366</v>
      </c>
      <c r="EQ51" s="255" t="s">
        <v>473</v>
      </c>
      <c r="ER51" s="255" t="s">
        <v>474</v>
      </c>
      <c r="ES51" s="255" t="s">
        <v>473</v>
      </c>
      <c r="ET51" s="255" t="s">
        <v>475</v>
      </c>
      <c r="EU51" s="255" t="s">
        <v>586</v>
      </c>
      <c r="EV51" s="255" t="s">
        <v>587</v>
      </c>
      <c r="EW51" s="255" t="s">
        <v>588</v>
      </c>
      <c r="EX51" s="255" t="s">
        <v>589</v>
      </c>
      <c r="EY51" s="255" t="s">
        <v>590</v>
      </c>
      <c r="EZ51" s="271" t="s">
        <v>932</v>
      </c>
      <c r="FA51" s="271" t="s">
        <v>933</v>
      </c>
      <c r="FB51" s="271" t="s">
        <v>934</v>
      </c>
      <c r="FC51" s="271" t="s">
        <v>935</v>
      </c>
      <c r="FD51" s="271" t="s">
        <v>854</v>
      </c>
      <c r="FE51" s="255"/>
      <c r="FF51" s="257"/>
      <c r="FG51" s="447" t="s">
        <v>4917</v>
      </c>
      <c r="FH51" s="447" t="s">
        <v>1921</v>
      </c>
      <c r="FI51" s="447" t="s">
        <v>4918</v>
      </c>
      <c r="FJ51" s="447" t="s">
        <v>4919</v>
      </c>
      <c r="FK51" s="447" t="s">
        <v>373</v>
      </c>
      <c r="FL51" s="447" t="s">
        <v>857</v>
      </c>
      <c r="FM51" s="447" t="s">
        <v>1941</v>
      </c>
      <c r="FN51" s="447" t="s">
        <v>4920</v>
      </c>
      <c r="FO51" s="447" t="s">
        <v>4921</v>
      </c>
      <c r="FP51" s="447" t="s">
        <v>4922</v>
      </c>
      <c r="FQ51" s="447" t="s">
        <v>4923</v>
      </c>
      <c r="FR51" s="447" t="s">
        <v>4924</v>
      </c>
      <c r="FS51" s="447" t="s">
        <v>4925</v>
      </c>
      <c r="FT51" s="447" t="s">
        <v>4926</v>
      </c>
      <c r="FU51" s="447" t="s">
        <v>4927</v>
      </c>
      <c r="FV51" s="447" t="s">
        <v>4928</v>
      </c>
      <c r="FW51" s="447" t="s">
        <v>4929</v>
      </c>
      <c r="FX51" s="447" t="s">
        <v>4930</v>
      </c>
      <c r="FY51" s="447" t="s">
        <v>4931</v>
      </c>
      <c r="FZ51" s="447" t="s">
        <v>1421</v>
      </c>
      <c r="GA51" s="255"/>
      <c r="GB51" s="255"/>
      <c r="GC51" s="447" t="s">
        <v>4552</v>
      </c>
      <c r="GD51" s="447" t="s">
        <v>1468</v>
      </c>
      <c r="GE51" s="447" t="s">
        <v>4553</v>
      </c>
      <c r="GF51" s="447" t="s">
        <v>364</v>
      </c>
      <c r="GG51" s="447" t="s">
        <v>364</v>
      </c>
      <c r="GH51" s="447" t="s">
        <v>364</v>
      </c>
      <c r="GI51" s="447" t="s">
        <v>1489</v>
      </c>
      <c r="GJ51" s="447" t="s">
        <v>364</v>
      </c>
      <c r="GK51" s="447" t="s">
        <v>364</v>
      </c>
      <c r="GL51" s="447" t="s">
        <v>364</v>
      </c>
      <c r="GM51" s="447" t="s">
        <v>4554</v>
      </c>
      <c r="GN51" s="447" t="s">
        <v>4554</v>
      </c>
      <c r="GO51" s="447" t="s">
        <v>4555</v>
      </c>
      <c r="GP51" s="447" t="s">
        <v>4556</v>
      </c>
      <c r="GQ51" s="447" t="s">
        <v>4557</v>
      </c>
      <c r="GR51" s="447" t="s">
        <v>4558</v>
      </c>
      <c r="GS51" s="447" t="s">
        <v>4559</v>
      </c>
      <c r="GT51" s="447" t="s">
        <v>4560</v>
      </c>
      <c r="GU51" s="447" t="s">
        <v>4561</v>
      </c>
      <c r="GV51" s="447" t="s">
        <v>1655</v>
      </c>
      <c r="GW51" s="255"/>
      <c r="GX51" s="257"/>
      <c r="GY51" s="246" t="s">
        <v>760</v>
      </c>
      <c r="GZ51" s="246" t="s">
        <v>394</v>
      </c>
      <c r="HA51" s="246" t="s">
        <v>2383</v>
      </c>
      <c r="HB51" s="246" t="s">
        <v>364</v>
      </c>
      <c r="HC51" s="246" t="s">
        <v>1468</v>
      </c>
      <c r="HD51" s="246" t="s">
        <v>364</v>
      </c>
      <c r="HE51" s="246" t="s">
        <v>364</v>
      </c>
      <c r="HF51" s="246" t="s">
        <v>1962</v>
      </c>
      <c r="HG51" s="246" t="s">
        <v>364</v>
      </c>
      <c r="HH51" s="246" t="s">
        <v>364</v>
      </c>
      <c r="HI51" s="246" t="s">
        <v>3795</v>
      </c>
      <c r="HJ51" s="246" t="s">
        <v>3796</v>
      </c>
      <c r="HK51" s="246" t="s">
        <v>3797</v>
      </c>
      <c r="HL51" s="246" t="s">
        <v>3798</v>
      </c>
      <c r="HM51" s="246" t="s">
        <v>3799</v>
      </c>
      <c r="HN51" s="246" t="s">
        <v>3800</v>
      </c>
      <c r="HO51" s="246" t="s">
        <v>3801</v>
      </c>
      <c r="HP51" s="246" t="s">
        <v>3802</v>
      </c>
      <c r="HQ51" s="246" t="s">
        <v>3803</v>
      </c>
      <c r="HR51" s="246" t="s">
        <v>1666</v>
      </c>
      <c r="HS51" s="255"/>
      <c r="HT51" s="257"/>
      <c r="HU51" s="246" t="s">
        <v>1202</v>
      </c>
      <c r="HV51" s="246" t="s">
        <v>1941</v>
      </c>
      <c r="HW51" s="246" t="s">
        <v>1359</v>
      </c>
      <c r="HX51" s="246" t="s">
        <v>364</v>
      </c>
      <c r="HY51" s="246" t="s">
        <v>1468</v>
      </c>
      <c r="HZ51" s="246" t="s">
        <v>364</v>
      </c>
      <c r="IA51" s="246" t="s">
        <v>364</v>
      </c>
      <c r="IB51" s="246" t="s">
        <v>524</v>
      </c>
      <c r="IC51" s="246" t="s">
        <v>1468</v>
      </c>
      <c r="ID51" s="246" t="s">
        <v>364</v>
      </c>
      <c r="IE51" s="246" t="s">
        <v>2991</v>
      </c>
      <c r="IF51" s="246" t="s">
        <v>2992</v>
      </c>
      <c r="IG51" s="246" t="s">
        <v>2993</v>
      </c>
      <c r="IH51" s="246" t="s">
        <v>2994</v>
      </c>
      <c r="II51" s="246" t="s">
        <v>2995</v>
      </c>
      <c r="IJ51" s="246" t="s">
        <v>2996</v>
      </c>
      <c r="IK51" s="246" t="s">
        <v>2997</v>
      </c>
      <c r="IL51" s="246" t="s">
        <v>2998</v>
      </c>
      <c r="IM51" s="246" t="s">
        <v>2999</v>
      </c>
      <c r="IN51" s="246" t="s">
        <v>1544</v>
      </c>
      <c r="IO51" s="255"/>
      <c r="IP51" s="257"/>
      <c r="IQ51" s="341" t="s">
        <v>920</v>
      </c>
      <c r="IR51" s="341" t="s">
        <v>2280</v>
      </c>
      <c r="IS51" s="341" t="s">
        <v>397</v>
      </c>
      <c r="IT51" s="341" t="s">
        <v>936</v>
      </c>
      <c r="IU51" s="341" t="s">
        <v>1577</v>
      </c>
      <c r="IV51" s="341" t="s">
        <v>1468</v>
      </c>
      <c r="IW51" s="341" t="s">
        <v>1516</v>
      </c>
      <c r="IX51" s="341" t="s">
        <v>362</v>
      </c>
      <c r="IY51" s="341" t="s">
        <v>1547</v>
      </c>
      <c r="IZ51" s="341" t="s">
        <v>2281</v>
      </c>
      <c r="JA51" s="341" t="s">
        <v>2282</v>
      </c>
      <c r="JB51" s="341" t="s">
        <v>2283</v>
      </c>
      <c r="JC51" s="341" t="s">
        <v>2284</v>
      </c>
      <c r="JD51" s="341" t="s">
        <v>2285</v>
      </c>
      <c r="JE51" s="341" t="s">
        <v>2286</v>
      </c>
      <c r="JF51" s="341" t="s">
        <v>2287</v>
      </c>
      <c r="JG51" s="341" t="s">
        <v>2288</v>
      </c>
      <c r="JH51" s="341" t="s">
        <v>2289</v>
      </c>
      <c r="JI51" s="341" t="s">
        <v>2290</v>
      </c>
      <c r="JJ51" s="341" t="s">
        <v>1575</v>
      </c>
      <c r="JK51" s="255"/>
      <c r="JL51" s="255"/>
      <c r="JM51" s="255" t="s">
        <v>364</v>
      </c>
      <c r="JN51" s="255" t="s">
        <v>1502</v>
      </c>
      <c r="JO51" s="255" t="s">
        <v>531</v>
      </c>
      <c r="JP51" s="255" t="s">
        <v>364</v>
      </c>
      <c r="JQ51" s="255" t="s">
        <v>364</v>
      </c>
      <c r="JR51" s="255" t="s">
        <v>1503</v>
      </c>
      <c r="JS51" s="255" t="s">
        <v>375</v>
      </c>
      <c r="JT51" s="255" t="s">
        <v>1504</v>
      </c>
      <c r="JU51" s="255" t="s">
        <v>364</v>
      </c>
      <c r="JV51" s="255" t="s">
        <v>1505</v>
      </c>
      <c r="JW51" s="255" t="s">
        <v>1506</v>
      </c>
      <c r="JX51" s="255" t="s">
        <v>1507</v>
      </c>
      <c r="JY51" s="255" t="s">
        <v>1508</v>
      </c>
      <c r="JZ51" s="255" t="s">
        <v>1509</v>
      </c>
      <c r="KA51" s="255" t="s">
        <v>1510</v>
      </c>
      <c r="KB51" s="271" t="s">
        <v>1511</v>
      </c>
      <c r="KC51" s="271" t="s">
        <v>1512</v>
      </c>
      <c r="KD51" s="271" t="s">
        <v>1513</v>
      </c>
      <c r="KE51" s="271" t="s">
        <v>1514</v>
      </c>
      <c r="KF51" s="271" t="s">
        <v>1476</v>
      </c>
    </row>
    <row r="52" spans="1:292" s="2" customFormat="1" ht="12.75" customHeight="1" x14ac:dyDescent="0.25">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245" t="s">
        <v>109</v>
      </c>
      <c r="AD52" s="254" t="str">
        <f t="shared" ca="1" si="84"/>
        <v>114,000</v>
      </c>
      <c r="AE52" s="443" t="s">
        <v>476</v>
      </c>
      <c r="AF52" s="444" t="s">
        <v>4120</v>
      </c>
      <c r="AG52" s="444" t="s">
        <v>936</v>
      </c>
      <c r="AH52" s="443" t="s">
        <v>937</v>
      </c>
      <c r="AI52" s="443" t="s">
        <v>2836</v>
      </c>
      <c r="AJ52" s="443" t="s">
        <v>397</v>
      </c>
      <c r="AK52" s="401" t="s">
        <v>939</v>
      </c>
      <c r="AL52" s="401" t="s">
        <v>940</v>
      </c>
      <c r="AM52" s="401" t="s">
        <v>879</v>
      </c>
      <c r="AN52" s="401" t="s">
        <v>1953</v>
      </c>
      <c r="AO52" s="401" t="s">
        <v>4328</v>
      </c>
      <c r="AP52" s="401" t="s">
        <v>4328</v>
      </c>
      <c r="AQ52" s="401" t="s">
        <v>4361</v>
      </c>
      <c r="AR52" s="401" t="s">
        <v>4432</v>
      </c>
      <c r="AS52" s="401" t="s">
        <v>4401</v>
      </c>
      <c r="AT52" s="401" t="s">
        <v>4232</v>
      </c>
      <c r="AU52" s="401" t="s">
        <v>4233</v>
      </c>
      <c r="AV52" s="401" t="s">
        <v>4234</v>
      </c>
      <c r="AW52" s="401" t="s">
        <v>4235</v>
      </c>
      <c r="AX52" s="401" t="s">
        <v>2008</v>
      </c>
      <c r="AY52" s="255"/>
      <c r="AZ52" s="257"/>
      <c r="BA52" s="401" t="s">
        <v>476</v>
      </c>
      <c r="BB52" s="401" t="s">
        <v>524</v>
      </c>
      <c r="BC52" s="401" t="s">
        <v>936</v>
      </c>
      <c r="BD52" s="401" t="s">
        <v>937</v>
      </c>
      <c r="BE52" s="401" t="s">
        <v>473</v>
      </c>
      <c r="BF52" s="401" t="s">
        <v>397</v>
      </c>
      <c r="BG52" s="401" t="s">
        <v>939</v>
      </c>
      <c r="BH52" s="401" t="s">
        <v>940</v>
      </c>
      <c r="BI52" s="401" t="s">
        <v>879</v>
      </c>
      <c r="BJ52" s="401" t="s">
        <v>1953</v>
      </c>
      <c r="BK52" s="401" t="s">
        <v>3522</v>
      </c>
      <c r="BL52" s="401" t="s">
        <v>3522</v>
      </c>
      <c r="BM52" s="401" t="s">
        <v>3523</v>
      </c>
      <c r="BN52" s="401" t="s">
        <v>3524</v>
      </c>
      <c r="BO52" s="401" t="s">
        <v>3525</v>
      </c>
      <c r="BP52" s="401" t="s">
        <v>3526</v>
      </c>
      <c r="BQ52" s="401" t="s">
        <v>3527</v>
      </c>
      <c r="BR52" s="401" t="s">
        <v>3528</v>
      </c>
      <c r="BS52" s="401" t="s">
        <v>3529</v>
      </c>
      <c r="BT52" s="401" t="s">
        <v>3707</v>
      </c>
      <c r="BU52" s="255"/>
      <c r="BV52" s="257"/>
      <c r="BW52" s="401" t="s">
        <v>476</v>
      </c>
      <c r="BX52" s="246" t="s">
        <v>908</v>
      </c>
      <c r="BY52" s="246" t="s">
        <v>936</v>
      </c>
      <c r="BZ52" s="246" t="s">
        <v>937</v>
      </c>
      <c r="CA52" s="246" t="s">
        <v>473</v>
      </c>
      <c r="CB52" s="246" t="s">
        <v>397</v>
      </c>
      <c r="CC52" s="246" t="s">
        <v>939</v>
      </c>
      <c r="CD52" s="246" t="s">
        <v>568</v>
      </c>
      <c r="CE52" s="246" t="s">
        <v>879</v>
      </c>
      <c r="CF52" s="246" t="s">
        <v>1953</v>
      </c>
      <c r="CG52" s="246" t="s">
        <v>527</v>
      </c>
      <c r="CH52" s="246" t="s">
        <v>527</v>
      </c>
      <c r="CI52" s="246" t="s">
        <v>481</v>
      </c>
      <c r="CJ52" s="246" t="s">
        <v>604</v>
      </c>
      <c r="CK52" s="246" t="s">
        <v>2720</v>
      </c>
      <c r="CL52" s="246" t="s">
        <v>2721</v>
      </c>
      <c r="CM52" s="246" t="s">
        <v>2722</v>
      </c>
      <c r="CN52" s="246" t="s">
        <v>2723</v>
      </c>
      <c r="CO52" s="246" t="s">
        <v>2724</v>
      </c>
      <c r="CP52" s="246" t="s">
        <v>2919</v>
      </c>
      <c r="CQ52" s="255"/>
      <c r="CR52" s="257"/>
      <c r="CS52" s="341" t="s">
        <v>476</v>
      </c>
      <c r="CT52" s="341" t="s">
        <v>908</v>
      </c>
      <c r="CU52" s="341" t="s">
        <v>936</v>
      </c>
      <c r="CV52" s="341" t="s">
        <v>937</v>
      </c>
      <c r="CW52" s="341" t="s">
        <v>938</v>
      </c>
      <c r="CX52" s="341" t="s">
        <v>397</v>
      </c>
      <c r="CY52" s="341" t="s">
        <v>939</v>
      </c>
      <c r="CZ52" s="341" t="s">
        <v>940</v>
      </c>
      <c r="DA52" s="341" t="s">
        <v>879</v>
      </c>
      <c r="DB52" s="341" t="s">
        <v>1953</v>
      </c>
      <c r="DC52" s="341" t="s">
        <v>1954</v>
      </c>
      <c r="DD52" s="341" t="s">
        <v>1954</v>
      </c>
      <c r="DE52" s="341" t="s">
        <v>996</v>
      </c>
      <c r="DF52" s="341" t="s">
        <v>1955</v>
      </c>
      <c r="DG52" s="341" t="s">
        <v>1956</v>
      </c>
      <c r="DH52" s="341" t="s">
        <v>1957</v>
      </c>
      <c r="DI52" s="341" t="s">
        <v>1958</v>
      </c>
      <c r="DJ52" s="341" t="s">
        <v>1959</v>
      </c>
      <c r="DK52" s="341" t="s">
        <v>1960</v>
      </c>
      <c r="DL52" s="341" t="s">
        <v>1961</v>
      </c>
      <c r="DM52" s="255"/>
      <c r="DN52" s="257"/>
      <c r="DO52" s="255" t="s">
        <v>476</v>
      </c>
      <c r="DP52" s="255" t="s">
        <v>908</v>
      </c>
      <c r="DQ52" s="255" t="s">
        <v>936</v>
      </c>
      <c r="DR52" s="255" t="s">
        <v>937</v>
      </c>
      <c r="DS52" s="255" t="s">
        <v>938</v>
      </c>
      <c r="DT52" s="255" t="s">
        <v>397</v>
      </c>
      <c r="DU52" s="255" t="s">
        <v>939</v>
      </c>
      <c r="DV52" s="255" t="s">
        <v>940</v>
      </c>
      <c r="DW52" s="255" t="s">
        <v>879</v>
      </c>
      <c r="DX52" s="255" t="s">
        <v>941</v>
      </c>
      <c r="DY52" s="255" t="s">
        <v>942</v>
      </c>
      <c r="DZ52" s="255" t="s">
        <v>942</v>
      </c>
      <c r="EA52" s="255" t="s">
        <v>943</v>
      </c>
      <c r="EB52" s="255" t="s">
        <v>944</v>
      </c>
      <c r="EC52" s="255" t="s">
        <v>945</v>
      </c>
      <c r="ED52" s="271" t="s">
        <v>946</v>
      </c>
      <c r="EE52" s="271" t="s">
        <v>947</v>
      </c>
      <c r="EF52" s="271" t="s">
        <v>948</v>
      </c>
      <c r="EG52" s="271" t="s">
        <v>949</v>
      </c>
      <c r="EH52" s="271" t="s">
        <v>950</v>
      </c>
      <c r="EI52" s="255"/>
      <c r="EJ52" s="257"/>
      <c r="EK52" s="255" t="s">
        <v>476</v>
      </c>
      <c r="EL52" s="255" t="s">
        <v>951</v>
      </c>
      <c r="EM52" s="255" t="s">
        <v>454</v>
      </c>
      <c r="EN52" s="255" t="s">
        <v>937</v>
      </c>
      <c r="EO52" s="255" t="s">
        <v>952</v>
      </c>
      <c r="EP52" s="255" t="s">
        <v>397</v>
      </c>
      <c r="EQ52" s="255" t="s">
        <v>953</v>
      </c>
      <c r="ER52" s="255" t="s">
        <v>940</v>
      </c>
      <c r="ES52" s="255" t="s">
        <v>954</v>
      </c>
      <c r="ET52" s="255" t="s">
        <v>955</v>
      </c>
      <c r="EU52" s="255" t="s">
        <v>380</v>
      </c>
      <c r="EV52" s="255" t="s">
        <v>380</v>
      </c>
      <c r="EW52" s="255" t="s">
        <v>805</v>
      </c>
      <c r="EX52" s="255" t="s">
        <v>956</v>
      </c>
      <c r="EY52" s="255" t="s">
        <v>957</v>
      </c>
      <c r="EZ52" s="271" t="s">
        <v>958</v>
      </c>
      <c r="FA52" s="271" t="s">
        <v>959</v>
      </c>
      <c r="FB52" s="271" t="s">
        <v>960</v>
      </c>
      <c r="FC52" s="271" t="s">
        <v>961</v>
      </c>
      <c r="FD52" s="271" t="s">
        <v>950</v>
      </c>
      <c r="FE52" s="255"/>
      <c r="FF52" s="257"/>
      <c r="FG52" s="447" t="s">
        <v>476</v>
      </c>
      <c r="FH52" s="447" t="s">
        <v>4932</v>
      </c>
      <c r="FI52" s="447" t="s">
        <v>936</v>
      </c>
      <c r="FJ52" s="447" t="s">
        <v>937</v>
      </c>
      <c r="FK52" s="447" t="s">
        <v>2213</v>
      </c>
      <c r="FL52" s="447" t="s">
        <v>397</v>
      </c>
      <c r="FM52" s="447" t="s">
        <v>939</v>
      </c>
      <c r="FN52" s="447" t="s">
        <v>4933</v>
      </c>
      <c r="FO52" s="447" t="s">
        <v>879</v>
      </c>
      <c r="FP52" s="447" t="s">
        <v>4175</v>
      </c>
      <c r="FQ52" s="447" t="s">
        <v>4934</v>
      </c>
      <c r="FR52" s="447" t="s">
        <v>4934</v>
      </c>
      <c r="FS52" s="447" t="s">
        <v>2628</v>
      </c>
      <c r="FT52" s="447" t="s">
        <v>4935</v>
      </c>
      <c r="FU52" s="447" t="s">
        <v>4936</v>
      </c>
      <c r="FV52" s="447" t="s">
        <v>4937</v>
      </c>
      <c r="FW52" s="447" t="s">
        <v>4938</v>
      </c>
      <c r="FX52" s="447" t="s">
        <v>4939</v>
      </c>
      <c r="FY52" s="447" t="s">
        <v>4940</v>
      </c>
      <c r="FZ52" s="447" t="s">
        <v>1961</v>
      </c>
      <c r="GA52" s="255"/>
      <c r="GB52" s="255"/>
      <c r="GC52" s="447" t="s">
        <v>364</v>
      </c>
      <c r="GD52" s="447" t="s">
        <v>4562</v>
      </c>
      <c r="GE52" s="447" t="s">
        <v>364</v>
      </c>
      <c r="GF52" s="447" t="s">
        <v>364</v>
      </c>
      <c r="GG52" s="447" t="s">
        <v>1432</v>
      </c>
      <c r="GH52" s="447" t="s">
        <v>364</v>
      </c>
      <c r="GI52" s="447" t="s">
        <v>364</v>
      </c>
      <c r="GJ52" s="447" t="s">
        <v>364</v>
      </c>
      <c r="GK52" s="447" t="s">
        <v>364</v>
      </c>
      <c r="GL52" s="447" t="s">
        <v>364</v>
      </c>
      <c r="GM52" s="447" t="s">
        <v>4563</v>
      </c>
      <c r="GN52" s="447" t="s">
        <v>4563</v>
      </c>
      <c r="GO52" s="447" t="s">
        <v>4564</v>
      </c>
      <c r="GP52" s="447" t="s">
        <v>4565</v>
      </c>
      <c r="GQ52" s="447" t="s">
        <v>4566</v>
      </c>
      <c r="GR52" s="447" t="s">
        <v>4567</v>
      </c>
      <c r="GS52" s="447" t="s">
        <v>4568</v>
      </c>
      <c r="GT52" s="447" t="s">
        <v>4569</v>
      </c>
      <c r="GU52" s="447" t="s">
        <v>4570</v>
      </c>
      <c r="GV52" s="447" t="s">
        <v>1666</v>
      </c>
      <c r="GW52" s="255"/>
      <c r="GX52" s="257"/>
      <c r="GY52" s="246" t="s">
        <v>364</v>
      </c>
      <c r="GZ52" s="246" t="s">
        <v>3804</v>
      </c>
      <c r="HA52" s="246" t="s">
        <v>364</v>
      </c>
      <c r="HB52" s="246" t="s">
        <v>364</v>
      </c>
      <c r="HC52" s="246" t="s">
        <v>364</v>
      </c>
      <c r="HD52" s="246" t="s">
        <v>364</v>
      </c>
      <c r="HE52" s="246" t="s">
        <v>364</v>
      </c>
      <c r="HF52" s="246" t="s">
        <v>554</v>
      </c>
      <c r="HG52" s="246" t="s">
        <v>364</v>
      </c>
      <c r="HH52" s="246" t="s">
        <v>364</v>
      </c>
      <c r="HI52" s="246" t="s">
        <v>3805</v>
      </c>
      <c r="HJ52" s="246" t="s">
        <v>3805</v>
      </c>
      <c r="HK52" s="246" t="s">
        <v>996</v>
      </c>
      <c r="HL52" s="246" t="s">
        <v>3806</v>
      </c>
      <c r="HM52" s="246" t="s">
        <v>3807</v>
      </c>
      <c r="HN52" s="246" t="s">
        <v>3808</v>
      </c>
      <c r="HO52" s="246" t="s">
        <v>3809</v>
      </c>
      <c r="HP52" s="246" t="s">
        <v>3810</v>
      </c>
      <c r="HQ52" s="246" t="s">
        <v>3811</v>
      </c>
      <c r="HR52" s="246" t="s">
        <v>2461</v>
      </c>
      <c r="HS52" s="255"/>
      <c r="HT52" s="257"/>
      <c r="HU52" s="246" t="s">
        <v>364</v>
      </c>
      <c r="HV52" s="246" t="s">
        <v>364</v>
      </c>
      <c r="HW52" s="246" t="s">
        <v>364</v>
      </c>
      <c r="HX52" s="246" t="s">
        <v>364</v>
      </c>
      <c r="HY52" s="246" t="s">
        <v>1489</v>
      </c>
      <c r="HZ52" s="246" t="s">
        <v>364</v>
      </c>
      <c r="IA52" s="246" t="s">
        <v>364</v>
      </c>
      <c r="IB52" s="246" t="s">
        <v>3000</v>
      </c>
      <c r="IC52" s="246" t="s">
        <v>364</v>
      </c>
      <c r="ID52" s="246" t="s">
        <v>364</v>
      </c>
      <c r="IE52" s="246" t="s">
        <v>3001</v>
      </c>
      <c r="IF52" s="246" t="s">
        <v>3001</v>
      </c>
      <c r="IG52" s="246" t="s">
        <v>1001</v>
      </c>
      <c r="IH52" s="246" t="s">
        <v>450</v>
      </c>
      <c r="II52" s="246" t="s">
        <v>3002</v>
      </c>
      <c r="IJ52" s="246" t="s">
        <v>3003</v>
      </c>
      <c r="IK52" s="246" t="s">
        <v>3004</v>
      </c>
      <c r="IL52" s="246" t="s">
        <v>3005</v>
      </c>
      <c r="IM52" s="246" t="s">
        <v>3006</v>
      </c>
      <c r="IN52" s="246" t="s">
        <v>1500</v>
      </c>
      <c r="IO52" s="255"/>
      <c r="IP52" s="257"/>
      <c r="IQ52" s="341" t="s">
        <v>364</v>
      </c>
      <c r="IR52" s="341" t="s">
        <v>364</v>
      </c>
      <c r="IS52" s="341" t="s">
        <v>364</v>
      </c>
      <c r="IT52" s="341" t="s">
        <v>364</v>
      </c>
      <c r="IU52" s="341" t="s">
        <v>364</v>
      </c>
      <c r="IV52" s="341" t="s">
        <v>364</v>
      </c>
      <c r="IW52" s="341" t="s">
        <v>364</v>
      </c>
      <c r="IX52" s="341" t="s">
        <v>364</v>
      </c>
      <c r="IY52" s="341" t="s">
        <v>364</v>
      </c>
      <c r="IZ52" s="341" t="s">
        <v>569</v>
      </c>
      <c r="JA52" s="341" t="s">
        <v>2291</v>
      </c>
      <c r="JB52" s="341" t="s">
        <v>2291</v>
      </c>
      <c r="JC52" s="341" t="s">
        <v>2292</v>
      </c>
      <c r="JD52" s="341" t="s">
        <v>2293</v>
      </c>
      <c r="JE52" s="341" t="s">
        <v>2291</v>
      </c>
      <c r="JF52" s="341" t="s">
        <v>2294</v>
      </c>
      <c r="JG52" s="341" t="s">
        <v>2295</v>
      </c>
      <c r="JH52" s="341" t="s">
        <v>2296</v>
      </c>
      <c r="JI52" s="341" t="s">
        <v>2297</v>
      </c>
      <c r="JJ52" s="341" t="s">
        <v>1544</v>
      </c>
      <c r="JK52" s="255"/>
      <c r="JL52" s="255"/>
      <c r="JM52" s="255" t="s">
        <v>364</v>
      </c>
      <c r="JN52" s="255" t="s">
        <v>1515</v>
      </c>
      <c r="JO52" s="255" t="s">
        <v>1516</v>
      </c>
      <c r="JP52" s="255" t="s">
        <v>364</v>
      </c>
      <c r="JQ52" s="255" t="s">
        <v>1468</v>
      </c>
      <c r="JR52" s="255" t="s">
        <v>364</v>
      </c>
      <c r="JS52" s="255" t="s">
        <v>1517</v>
      </c>
      <c r="JT52" s="255" t="s">
        <v>364</v>
      </c>
      <c r="JU52" s="255" t="s">
        <v>1516</v>
      </c>
      <c r="JV52" s="255" t="s">
        <v>1518</v>
      </c>
      <c r="JW52" s="255" t="s">
        <v>1519</v>
      </c>
      <c r="JX52" s="255" t="s">
        <v>1519</v>
      </c>
      <c r="JY52" s="255" t="s">
        <v>1520</v>
      </c>
      <c r="JZ52" s="255" t="s">
        <v>1521</v>
      </c>
      <c r="KA52" s="255" t="s">
        <v>1522</v>
      </c>
      <c r="KB52" s="271" t="s">
        <v>1523</v>
      </c>
      <c r="KC52" s="271" t="s">
        <v>1524</v>
      </c>
      <c r="KD52" s="271" t="s">
        <v>1525</v>
      </c>
      <c r="KE52" s="271" t="s">
        <v>1526</v>
      </c>
      <c r="KF52" s="271" t="s">
        <v>1442</v>
      </c>
    </row>
    <row r="53" spans="1:292" s="2" customFormat="1" ht="12.75" customHeight="1" x14ac:dyDescent="0.2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245" t="s">
        <v>352</v>
      </c>
      <c r="AD53" s="254" t="str">
        <f t="shared" ca="1" si="84"/>
        <v>-</v>
      </c>
      <c r="AE53" s="443" t="s">
        <v>562</v>
      </c>
      <c r="AF53" s="444" t="s">
        <v>562</v>
      </c>
      <c r="AG53" s="444" t="s">
        <v>562</v>
      </c>
      <c r="AH53" s="443" t="s">
        <v>562</v>
      </c>
      <c r="AI53" s="443" t="s">
        <v>562</v>
      </c>
      <c r="AJ53" s="443" t="s">
        <v>562</v>
      </c>
      <c r="AK53" s="401" t="s">
        <v>562</v>
      </c>
      <c r="AL53" s="401" t="s">
        <v>562</v>
      </c>
      <c r="AM53" s="401" t="s">
        <v>562</v>
      </c>
      <c r="AN53" s="401" t="s">
        <v>562</v>
      </c>
      <c r="AO53" s="401" t="s">
        <v>562</v>
      </c>
      <c r="AP53" s="401" t="s">
        <v>562</v>
      </c>
      <c r="AQ53" s="401" t="s">
        <v>562</v>
      </c>
      <c r="AR53" s="401" t="s">
        <v>562</v>
      </c>
      <c r="AS53" s="401" t="s">
        <v>562</v>
      </c>
      <c r="AT53" s="401" t="s">
        <v>562</v>
      </c>
      <c r="AU53" s="401" t="s">
        <v>562</v>
      </c>
      <c r="AV53" s="401" t="s">
        <v>562</v>
      </c>
      <c r="AW53" s="401" t="s">
        <v>562</v>
      </c>
      <c r="AX53" s="401" t="s">
        <v>562</v>
      </c>
      <c r="AY53" s="255"/>
      <c r="AZ53" s="257"/>
      <c r="BA53" s="401" t="s">
        <v>562</v>
      </c>
      <c r="BB53" s="401" t="s">
        <v>562</v>
      </c>
      <c r="BC53" s="401" t="s">
        <v>562</v>
      </c>
      <c r="BD53" s="401" t="s">
        <v>562</v>
      </c>
      <c r="BE53" s="401" t="s">
        <v>562</v>
      </c>
      <c r="BF53" s="401" t="s">
        <v>562</v>
      </c>
      <c r="BG53" s="401" t="s">
        <v>562</v>
      </c>
      <c r="BH53" s="401" t="s">
        <v>562</v>
      </c>
      <c r="BI53" s="401" t="s">
        <v>562</v>
      </c>
      <c r="BJ53" s="401" t="s">
        <v>562</v>
      </c>
      <c r="BK53" s="401" t="s">
        <v>562</v>
      </c>
      <c r="BL53" s="401" t="s">
        <v>562</v>
      </c>
      <c r="BM53" s="401" t="s">
        <v>562</v>
      </c>
      <c r="BN53" s="401" t="s">
        <v>562</v>
      </c>
      <c r="BO53" s="401" t="s">
        <v>562</v>
      </c>
      <c r="BP53" s="401" t="s">
        <v>562</v>
      </c>
      <c r="BQ53" s="401" t="s">
        <v>562</v>
      </c>
      <c r="BR53" s="401" t="s">
        <v>562</v>
      </c>
      <c r="BS53" s="401" t="s">
        <v>562</v>
      </c>
      <c r="BT53" s="401" t="s">
        <v>562</v>
      </c>
      <c r="BU53" s="255"/>
      <c r="BV53" s="257"/>
      <c r="BW53" s="401" t="s">
        <v>2618</v>
      </c>
      <c r="BX53" s="246" t="s">
        <v>1962</v>
      </c>
      <c r="BY53" s="246" t="s">
        <v>2725</v>
      </c>
      <c r="BZ53" s="246" t="s">
        <v>2726</v>
      </c>
      <c r="CA53" s="246" t="s">
        <v>1467</v>
      </c>
      <c r="CB53" s="246" t="s">
        <v>364</v>
      </c>
      <c r="CC53" s="246" t="s">
        <v>816</v>
      </c>
      <c r="CD53" s="246" t="s">
        <v>2727</v>
      </c>
      <c r="CE53" s="246" t="s">
        <v>967</v>
      </c>
      <c r="CF53" s="246" t="s">
        <v>955</v>
      </c>
      <c r="CG53" s="246" t="s">
        <v>2728</v>
      </c>
      <c r="CH53" s="246" t="s">
        <v>2728</v>
      </c>
      <c r="CI53" s="246" t="s">
        <v>364</v>
      </c>
      <c r="CJ53" s="246" t="s">
        <v>2729</v>
      </c>
      <c r="CK53" s="246" t="s">
        <v>2730</v>
      </c>
      <c r="CL53" s="246" t="s">
        <v>2731</v>
      </c>
      <c r="CM53" s="246" t="s">
        <v>2732</v>
      </c>
      <c r="CN53" s="246" t="s">
        <v>2733</v>
      </c>
      <c r="CO53" s="246" t="s">
        <v>2734</v>
      </c>
      <c r="CP53" s="246" t="s">
        <v>1026</v>
      </c>
      <c r="CQ53" s="255"/>
      <c r="CR53" s="257"/>
      <c r="CS53" s="341" t="s">
        <v>1491</v>
      </c>
      <c r="CT53" s="341" t="s">
        <v>1962</v>
      </c>
      <c r="CU53" s="341" t="s">
        <v>508</v>
      </c>
      <c r="CV53" s="341" t="s">
        <v>2191</v>
      </c>
      <c r="CW53" s="341" t="s">
        <v>454</v>
      </c>
      <c r="CX53" s="341" t="s">
        <v>364</v>
      </c>
      <c r="CY53" s="341" t="s">
        <v>954</v>
      </c>
      <c r="CZ53" s="341" t="s">
        <v>1963</v>
      </c>
      <c r="DA53" s="341" t="s">
        <v>954</v>
      </c>
      <c r="DB53" s="341" t="s">
        <v>955</v>
      </c>
      <c r="DC53" s="341" t="s">
        <v>1964</v>
      </c>
      <c r="DD53" s="341" t="s">
        <v>1964</v>
      </c>
      <c r="DE53" s="341" t="s">
        <v>364</v>
      </c>
      <c r="DF53" s="341" t="s">
        <v>1965</v>
      </c>
      <c r="DG53" s="341" t="s">
        <v>1966</v>
      </c>
      <c r="DH53" s="341" t="s">
        <v>1967</v>
      </c>
      <c r="DI53" s="341" t="s">
        <v>1968</v>
      </c>
      <c r="DJ53" s="341" t="s">
        <v>1969</v>
      </c>
      <c r="DK53" s="341" t="s">
        <v>1970</v>
      </c>
      <c r="DL53" s="341" t="s">
        <v>1079</v>
      </c>
      <c r="DM53" s="255"/>
      <c r="DN53" s="257"/>
      <c r="DO53" s="255" t="s">
        <v>962</v>
      </c>
      <c r="DP53" s="255" t="s">
        <v>963</v>
      </c>
      <c r="DQ53" s="255" t="s">
        <v>508</v>
      </c>
      <c r="DR53" s="255" t="s">
        <v>964</v>
      </c>
      <c r="DS53" s="255" t="s">
        <v>965</v>
      </c>
      <c r="DT53" s="255"/>
      <c r="DU53" s="255" t="s">
        <v>954</v>
      </c>
      <c r="DV53" s="255" t="s">
        <v>966</v>
      </c>
      <c r="DW53" s="255" t="s">
        <v>967</v>
      </c>
      <c r="DX53" s="255" t="s">
        <v>955</v>
      </c>
      <c r="DY53" s="255" t="s">
        <v>968</v>
      </c>
      <c r="DZ53" s="255" t="s">
        <v>968</v>
      </c>
      <c r="EA53" s="255"/>
      <c r="EB53" s="255" t="s">
        <v>969</v>
      </c>
      <c r="EC53" s="255" t="s">
        <v>970</v>
      </c>
      <c r="ED53" s="271" t="s">
        <v>971</v>
      </c>
      <c r="EE53" s="271" t="s">
        <v>972</v>
      </c>
      <c r="EF53" s="271" t="s">
        <v>973</v>
      </c>
      <c r="EG53" s="271" t="s">
        <v>974</v>
      </c>
      <c r="EH53" s="271" t="s">
        <v>917</v>
      </c>
      <c r="EI53" s="255"/>
      <c r="EJ53" s="257"/>
      <c r="EK53" s="255" t="s">
        <v>562</v>
      </c>
      <c r="EL53" s="255" t="s">
        <v>562</v>
      </c>
      <c r="EM53" s="255" t="s">
        <v>562</v>
      </c>
      <c r="EN53" s="255" t="s">
        <v>562</v>
      </c>
      <c r="EO53" s="255" t="s">
        <v>562</v>
      </c>
      <c r="EP53" s="255" t="s">
        <v>562</v>
      </c>
      <c r="EQ53" s="255" t="s">
        <v>562</v>
      </c>
      <c r="ER53" s="255" t="s">
        <v>562</v>
      </c>
      <c r="ES53" s="255" t="s">
        <v>562</v>
      </c>
      <c r="ET53" s="255" t="s">
        <v>562</v>
      </c>
      <c r="EU53" s="255" t="s">
        <v>562</v>
      </c>
      <c r="EV53" s="255" t="s">
        <v>562</v>
      </c>
      <c r="EW53" s="255" t="s">
        <v>562</v>
      </c>
      <c r="EX53" s="255" t="s">
        <v>562</v>
      </c>
      <c r="EY53" s="255" t="s">
        <v>562</v>
      </c>
      <c r="EZ53" s="271" t="s">
        <v>562</v>
      </c>
      <c r="FA53" s="271" t="s">
        <v>562</v>
      </c>
      <c r="FB53" s="271" t="s">
        <v>562</v>
      </c>
      <c r="FC53" s="271" t="s">
        <v>562</v>
      </c>
      <c r="FD53" s="271" t="s">
        <v>562</v>
      </c>
      <c r="FE53" s="255"/>
      <c r="FF53" s="257"/>
      <c r="FG53" s="447" t="s">
        <v>4941</v>
      </c>
      <c r="FH53" s="447" t="s">
        <v>4942</v>
      </c>
      <c r="FI53" s="447" t="s">
        <v>4943</v>
      </c>
      <c r="FJ53" s="447" t="s">
        <v>4944</v>
      </c>
      <c r="FK53" s="447" t="s">
        <v>447</v>
      </c>
      <c r="FL53" s="447" t="s">
        <v>364</v>
      </c>
      <c r="FM53" s="447" t="s">
        <v>495</v>
      </c>
      <c r="FN53" s="447" t="s">
        <v>4945</v>
      </c>
      <c r="FO53" s="447" t="s">
        <v>967</v>
      </c>
      <c r="FP53" s="447" t="s">
        <v>955</v>
      </c>
      <c r="FQ53" s="447" t="s">
        <v>4946</v>
      </c>
      <c r="FR53" s="447" t="s">
        <v>4946</v>
      </c>
      <c r="FS53" s="447" t="s">
        <v>364</v>
      </c>
      <c r="FT53" s="447" t="s">
        <v>4947</v>
      </c>
      <c r="FU53" s="447" t="s">
        <v>4948</v>
      </c>
      <c r="FV53" s="447" t="s">
        <v>4949</v>
      </c>
      <c r="FW53" s="447" t="s">
        <v>4950</v>
      </c>
      <c r="FX53" s="447" t="s">
        <v>4951</v>
      </c>
      <c r="FY53" s="447" t="s">
        <v>4952</v>
      </c>
      <c r="FZ53" s="447" t="s">
        <v>1042</v>
      </c>
      <c r="GA53" s="255"/>
      <c r="GB53" s="255"/>
      <c r="GC53" s="447" t="s">
        <v>562</v>
      </c>
      <c r="GD53" s="447" t="s">
        <v>562</v>
      </c>
      <c r="GE53" s="447" t="s">
        <v>562</v>
      </c>
      <c r="GF53" s="447" t="s">
        <v>562</v>
      </c>
      <c r="GG53" s="447" t="s">
        <v>562</v>
      </c>
      <c r="GH53" s="447" t="s">
        <v>562</v>
      </c>
      <c r="GI53" s="447" t="s">
        <v>562</v>
      </c>
      <c r="GJ53" s="447" t="s">
        <v>562</v>
      </c>
      <c r="GK53" s="447" t="s">
        <v>562</v>
      </c>
      <c r="GL53" s="447" t="s">
        <v>562</v>
      </c>
      <c r="GM53" s="447" t="s">
        <v>562</v>
      </c>
      <c r="GN53" s="447" t="s">
        <v>562</v>
      </c>
      <c r="GO53" s="447" t="s">
        <v>562</v>
      </c>
      <c r="GP53" s="447" t="s">
        <v>562</v>
      </c>
      <c r="GQ53" s="447" t="s">
        <v>562</v>
      </c>
      <c r="GR53" s="447" t="s">
        <v>562</v>
      </c>
      <c r="GS53" s="447" t="s">
        <v>562</v>
      </c>
      <c r="GT53" s="447" t="s">
        <v>562</v>
      </c>
      <c r="GU53" s="447" t="s">
        <v>562</v>
      </c>
      <c r="GV53" s="447" t="s">
        <v>562</v>
      </c>
      <c r="GW53" s="255"/>
      <c r="GX53" s="257"/>
      <c r="GY53" s="246" t="s">
        <v>562</v>
      </c>
      <c r="GZ53" s="246" t="s">
        <v>562</v>
      </c>
      <c r="HA53" s="246" t="s">
        <v>562</v>
      </c>
      <c r="HB53" s="246" t="s">
        <v>562</v>
      </c>
      <c r="HC53" s="246" t="s">
        <v>562</v>
      </c>
      <c r="HD53" s="246" t="s">
        <v>562</v>
      </c>
      <c r="HE53" s="246" t="s">
        <v>562</v>
      </c>
      <c r="HF53" s="246" t="s">
        <v>562</v>
      </c>
      <c r="HG53" s="246" t="s">
        <v>562</v>
      </c>
      <c r="HH53" s="246" t="s">
        <v>562</v>
      </c>
      <c r="HI53" s="246" t="s">
        <v>562</v>
      </c>
      <c r="HJ53" s="246" t="s">
        <v>562</v>
      </c>
      <c r="HK53" s="246" t="s">
        <v>562</v>
      </c>
      <c r="HL53" s="246" t="s">
        <v>562</v>
      </c>
      <c r="HM53" s="246" t="s">
        <v>562</v>
      </c>
      <c r="HN53" s="246" t="s">
        <v>562</v>
      </c>
      <c r="HO53" s="246" t="s">
        <v>562</v>
      </c>
      <c r="HP53" s="246" t="s">
        <v>562</v>
      </c>
      <c r="HQ53" s="246" t="s">
        <v>562</v>
      </c>
      <c r="HR53" s="246" t="s">
        <v>562</v>
      </c>
      <c r="HS53" s="255"/>
      <c r="HT53" s="257"/>
      <c r="HU53" s="246" t="s">
        <v>976</v>
      </c>
      <c r="HV53" s="246" t="s">
        <v>364</v>
      </c>
      <c r="HW53" s="246" t="s">
        <v>3007</v>
      </c>
      <c r="HX53" s="246" t="s">
        <v>1546</v>
      </c>
      <c r="HY53" s="246" t="s">
        <v>364</v>
      </c>
      <c r="HZ53" s="246" t="s">
        <v>364</v>
      </c>
      <c r="IA53" s="246" t="s">
        <v>454</v>
      </c>
      <c r="IB53" s="246" t="s">
        <v>3008</v>
      </c>
      <c r="IC53" s="246" t="s">
        <v>1468</v>
      </c>
      <c r="ID53" s="246" t="s">
        <v>364</v>
      </c>
      <c r="IE53" s="246" t="s">
        <v>3009</v>
      </c>
      <c r="IF53" s="246" t="s">
        <v>3009</v>
      </c>
      <c r="IG53" s="246" t="s">
        <v>364</v>
      </c>
      <c r="IH53" s="246" t="s">
        <v>3010</v>
      </c>
      <c r="II53" s="246" t="s">
        <v>3011</v>
      </c>
      <c r="IJ53" s="246" t="s">
        <v>3012</v>
      </c>
      <c r="IK53" s="246" t="s">
        <v>3013</v>
      </c>
      <c r="IL53" s="246" t="s">
        <v>3014</v>
      </c>
      <c r="IM53" s="246" t="s">
        <v>3015</v>
      </c>
      <c r="IN53" s="246" t="s">
        <v>2254</v>
      </c>
      <c r="IO53" s="255"/>
      <c r="IP53" s="257"/>
      <c r="IQ53" s="341" t="s">
        <v>2298</v>
      </c>
      <c r="IR53" s="341" t="s">
        <v>1537</v>
      </c>
      <c r="IS53" s="341" t="s">
        <v>364</v>
      </c>
      <c r="IT53" s="341" t="s">
        <v>364</v>
      </c>
      <c r="IU53" s="341" t="s">
        <v>2299</v>
      </c>
      <c r="IV53" s="341" t="s">
        <v>364</v>
      </c>
      <c r="IW53" s="341" t="s">
        <v>364</v>
      </c>
      <c r="IX53" s="341" t="s">
        <v>2300</v>
      </c>
      <c r="IY53" s="341" t="s">
        <v>1433</v>
      </c>
      <c r="IZ53" s="341" t="s">
        <v>364</v>
      </c>
      <c r="JA53" s="341" t="s">
        <v>2301</v>
      </c>
      <c r="JB53" s="341" t="s">
        <v>2301</v>
      </c>
      <c r="JC53" s="341" t="s">
        <v>364</v>
      </c>
      <c r="JD53" s="341" t="s">
        <v>2302</v>
      </c>
      <c r="JE53" s="341" t="s">
        <v>2303</v>
      </c>
      <c r="JF53" s="341" t="s">
        <v>2304</v>
      </c>
      <c r="JG53" s="341" t="s">
        <v>2305</v>
      </c>
      <c r="JH53" s="341" t="s">
        <v>2306</v>
      </c>
      <c r="JI53" s="341" t="s">
        <v>2307</v>
      </c>
      <c r="JJ53" s="341" t="s">
        <v>2308</v>
      </c>
      <c r="JK53" s="255"/>
      <c r="JL53" s="255"/>
      <c r="JM53" s="255" t="s">
        <v>562</v>
      </c>
      <c r="JN53" s="255" t="s">
        <v>562</v>
      </c>
      <c r="JO53" s="255" t="s">
        <v>562</v>
      </c>
      <c r="JP53" s="255" t="s">
        <v>562</v>
      </c>
      <c r="JQ53" s="255" t="s">
        <v>562</v>
      </c>
      <c r="JR53" s="255" t="s">
        <v>562</v>
      </c>
      <c r="JS53" s="255" t="s">
        <v>562</v>
      </c>
      <c r="JT53" s="255" t="s">
        <v>562</v>
      </c>
      <c r="JU53" s="255" t="s">
        <v>562</v>
      </c>
      <c r="JV53" s="255" t="s">
        <v>562</v>
      </c>
      <c r="JW53" s="255" t="s">
        <v>562</v>
      </c>
      <c r="JX53" s="255" t="s">
        <v>562</v>
      </c>
      <c r="JY53" s="255" t="s">
        <v>562</v>
      </c>
      <c r="JZ53" s="255" t="s">
        <v>562</v>
      </c>
      <c r="KA53" s="255" t="s">
        <v>562</v>
      </c>
      <c r="KB53" s="271" t="s">
        <v>562</v>
      </c>
      <c r="KC53" s="271" t="s">
        <v>562</v>
      </c>
      <c r="KD53" s="271" t="s">
        <v>562</v>
      </c>
      <c r="KE53" s="271" t="s">
        <v>562</v>
      </c>
      <c r="KF53" s="271" t="s">
        <v>562</v>
      </c>
    </row>
    <row r="54" spans="1:292" s="2" customFormat="1" ht="12.75" customHeight="1" x14ac:dyDescent="0.2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245" t="s">
        <v>53</v>
      </c>
      <c r="AD54" s="254" t="str">
        <f t="shared" ca="1" si="84"/>
        <v>-</v>
      </c>
      <c r="AE54" s="443" t="s">
        <v>562</v>
      </c>
      <c r="AF54" s="444" t="s">
        <v>562</v>
      </c>
      <c r="AG54" s="444" t="s">
        <v>562</v>
      </c>
      <c r="AH54" s="443" t="s">
        <v>562</v>
      </c>
      <c r="AI54" s="443" t="s">
        <v>562</v>
      </c>
      <c r="AJ54" s="443" t="s">
        <v>562</v>
      </c>
      <c r="AK54" s="401" t="s">
        <v>562</v>
      </c>
      <c r="AL54" s="401" t="s">
        <v>562</v>
      </c>
      <c r="AM54" s="401" t="s">
        <v>562</v>
      </c>
      <c r="AN54" s="401" t="s">
        <v>562</v>
      </c>
      <c r="AO54" s="401" t="s">
        <v>562</v>
      </c>
      <c r="AP54" s="401" t="s">
        <v>562</v>
      </c>
      <c r="AQ54" s="401" t="s">
        <v>562</v>
      </c>
      <c r="AR54" s="401" t="s">
        <v>562</v>
      </c>
      <c r="AS54" s="401" t="s">
        <v>562</v>
      </c>
      <c r="AT54" s="401" t="s">
        <v>562</v>
      </c>
      <c r="AU54" s="401" t="s">
        <v>562</v>
      </c>
      <c r="AV54" s="401" t="s">
        <v>562</v>
      </c>
      <c r="AW54" s="401" t="s">
        <v>562</v>
      </c>
      <c r="AX54" s="401" t="s">
        <v>562</v>
      </c>
      <c r="AY54" s="255"/>
      <c r="AZ54" s="257"/>
      <c r="BA54" s="401" t="s">
        <v>562</v>
      </c>
      <c r="BB54" s="401" t="s">
        <v>562</v>
      </c>
      <c r="BC54" s="401" t="s">
        <v>562</v>
      </c>
      <c r="BD54" s="401" t="s">
        <v>562</v>
      </c>
      <c r="BE54" s="401" t="s">
        <v>562</v>
      </c>
      <c r="BF54" s="401" t="s">
        <v>562</v>
      </c>
      <c r="BG54" s="401" t="s">
        <v>562</v>
      </c>
      <c r="BH54" s="401" t="s">
        <v>562</v>
      </c>
      <c r="BI54" s="401" t="s">
        <v>562</v>
      </c>
      <c r="BJ54" s="401" t="s">
        <v>562</v>
      </c>
      <c r="BK54" s="401" t="s">
        <v>562</v>
      </c>
      <c r="BL54" s="401" t="s">
        <v>562</v>
      </c>
      <c r="BM54" s="401" t="s">
        <v>562</v>
      </c>
      <c r="BN54" s="401" t="s">
        <v>562</v>
      </c>
      <c r="BO54" s="401" t="s">
        <v>562</v>
      </c>
      <c r="BP54" s="401" t="s">
        <v>562</v>
      </c>
      <c r="BQ54" s="401" t="s">
        <v>562</v>
      </c>
      <c r="BR54" s="401" t="s">
        <v>562</v>
      </c>
      <c r="BS54" s="401" t="s">
        <v>562</v>
      </c>
      <c r="BT54" s="401" t="s">
        <v>562</v>
      </c>
      <c r="BU54" s="255"/>
      <c r="BV54" s="257"/>
      <c r="BW54" s="401" t="s">
        <v>562</v>
      </c>
      <c r="BX54" s="246" t="s">
        <v>562</v>
      </c>
      <c r="BY54" s="246" t="s">
        <v>562</v>
      </c>
      <c r="BZ54" s="246" t="s">
        <v>562</v>
      </c>
      <c r="CA54" s="246" t="s">
        <v>562</v>
      </c>
      <c r="CB54" s="246" t="s">
        <v>562</v>
      </c>
      <c r="CC54" s="246" t="s">
        <v>562</v>
      </c>
      <c r="CD54" s="246" t="s">
        <v>562</v>
      </c>
      <c r="CE54" s="246" t="s">
        <v>562</v>
      </c>
      <c r="CF54" s="246" t="s">
        <v>562</v>
      </c>
      <c r="CG54" s="246" t="s">
        <v>562</v>
      </c>
      <c r="CH54" s="246" t="s">
        <v>562</v>
      </c>
      <c r="CI54" s="246" t="s">
        <v>562</v>
      </c>
      <c r="CJ54" s="246" t="s">
        <v>562</v>
      </c>
      <c r="CK54" s="246" t="s">
        <v>562</v>
      </c>
      <c r="CL54" s="246" t="s">
        <v>562</v>
      </c>
      <c r="CM54" s="246" t="s">
        <v>562</v>
      </c>
      <c r="CN54" s="246" t="s">
        <v>562</v>
      </c>
      <c r="CO54" s="246" t="s">
        <v>562</v>
      </c>
      <c r="CP54" s="246" t="s">
        <v>562</v>
      </c>
      <c r="CQ54" s="255"/>
      <c r="CR54" s="257"/>
      <c r="CS54" s="341" t="s">
        <v>562</v>
      </c>
      <c r="CT54" s="341" t="s">
        <v>562</v>
      </c>
      <c r="CU54" s="341" t="s">
        <v>562</v>
      </c>
      <c r="CV54" s="341" t="s">
        <v>562</v>
      </c>
      <c r="CW54" s="341" t="s">
        <v>562</v>
      </c>
      <c r="CX54" s="341" t="s">
        <v>562</v>
      </c>
      <c r="CY54" s="341" t="s">
        <v>562</v>
      </c>
      <c r="CZ54" s="341" t="s">
        <v>562</v>
      </c>
      <c r="DA54" s="341" t="s">
        <v>562</v>
      </c>
      <c r="DB54" s="341" t="s">
        <v>562</v>
      </c>
      <c r="DC54" s="341" t="s">
        <v>562</v>
      </c>
      <c r="DD54" s="341" t="s">
        <v>562</v>
      </c>
      <c r="DE54" s="341" t="s">
        <v>562</v>
      </c>
      <c r="DF54" s="341" t="s">
        <v>562</v>
      </c>
      <c r="DG54" s="341" t="s">
        <v>562</v>
      </c>
      <c r="DH54" s="341" t="s">
        <v>562</v>
      </c>
      <c r="DI54" s="341" t="s">
        <v>562</v>
      </c>
      <c r="DJ54" s="341" t="s">
        <v>562</v>
      </c>
      <c r="DK54" s="341" t="s">
        <v>562</v>
      </c>
      <c r="DL54" s="341" t="s">
        <v>562</v>
      </c>
      <c r="DM54" s="255"/>
      <c r="DN54" s="257"/>
      <c r="DO54" s="255" t="s">
        <v>562</v>
      </c>
      <c r="DP54" s="255" t="s">
        <v>562</v>
      </c>
      <c r="DQ54" s="255" t="s">
        <v>562</v>
      </c>
      <c r="DR54" s="255" t="s">
        <v>562</v>
      </c>
      <c r="DS54" s="255" t="s">
        <v>562</v>
      </c>
      <c r="DT54" s="255" t="s">
        <v>562</v>
      </c>
      <c r="DU54" s="255" t="s">
        <v>562</v>
      </c>
      <c r="DV54" s="255" t="s">
        <v>562</v>
      </c>
      <c r="DW54" s="255" t="s">
        <v>562</v>
      </c>
      <c r="DX54" s="255" t="s">
        <v>562</v>
      </c>
      <c r="DY54" s="255" t="s">
        <v>562</v>
      </c>
      <c r="DZ54" s="255" t="s">
        <v>562</v>
      </c>
      <c r="EA54" s="255" t="s">
        <v>562</v>
      </c>
      <c r="EB54" s="255" t="s">
        <v>562</v>
      </c>
      <c r="EC54" s="255" t="s">
        <v>562</v>
      </c>
      <c r="ED54" s="271" t="s">
        <v>562</v>
      </c>
      <c r="EE54" s="271" t="s">
        <v>562</v>
      </c>
      <c r="EF54" s="271" t="s">
        <v>562</v>
      </c>
      <c r="EG54" s="271" t="s">
        <v>562</v>
      </c>
      <c r="EH54" s="271" t="s">
        <v>562</v>
      </c>
      <c r="EI54" s="255"/>
      <c r="EJ54" s="257"/>
      <c r="EK54" s="255" t="s">
        <v>477</v>
      </c>
      <c r="EL54" s="255" t="s">
        <v>524</v>
      </c>
      <c r="EM54" s="255"/>
      <c r="EN54" s="255"/>
      <c r="EO54" s="255" t="s">
        <v>975</v>
      </c>
      <c r="EP54" s="255"/>
      <c r="EQ54" s="255" t="s">
        <v>378</v>
      </c>
      <c r="ER54" s="255" t="s">
        <v>976</v>
      </c>
      <c r="ES54" s="255" t="s">
        <v>375</v>
      </c>
      <c r="ET54" s="255" t="s">
        <v>977</v>
      </c>
      <c r="EU54" s="255" t="s">
        <v>591</v>
      </c>
      <c r="EV54" s="255" t="s">
        <v>591</v>
      </c>
      <c r="EW54" s="255"/>
      <c r="EX54" s="255" t="s">
        <v>592</v>
      </c>
      <c r="EY54" s="255" t="s">
        <v>592</v>
      </c>
      <c r="EZ54" s="271" t="s">
        <v>978</v>
      </c>
      <c r="FA54" s="271" t="s">
        <v>979</v>
      </c>
      <c r="FB54" s="271" t="s">
        <v>980</v>
      </c>
      <c r="FC54" s="271" t="s">
        <v>981</v>
      </c>
      <c r="FD54" s="271" t="s">
        <v>982</v>
      </c>
      <c r="FE54" s="255"/>
      <c r="FF54" s="257"/>
      <c r="FG54" s="447" t="s">
        <v>562</v>
      </c>
      <c r="FH54" s="447" t="s">
        <v>562</v>
      </c>
      <c r="FI54" s="447" t="s">
        <v>562</v>
      </c>
      <c r="FJ54" s="447" t="s">
        <v>562</v>
      </c>
      <c r="FK54" s="447" t="s">
        <v>562</v>
      </c>
      <c r="FL54" s="447" t="s">
        <v>562</v>
      </c>
      <c r="FM54" s="447" t="s">
        <v>562</v>
      </c>
      <c r="FN54" s="447" t="s">
        <v>562</v>
      </c>
      <c r="FO54" s="447" t="s">
        <v>562</v>
      </c>
      <c r="FP54" s="447" t="s">
        <v>562</v>
      </c>
      <c r="FQ54" s="447" t="s">
        <v>562</v>
      </c>
      <c r="FR54" s="447" t="s">
        <v>562</v>
      </c>
      <c r="FS54" s="447" t="s">
        <v>562</v>
      </c>
      <c r="FT54" s="447" t="s">
        <v>562</v>
      </c>
      <c r="FU54" s="447" t="s">
        <v>562</v>
      </c>
      <c r="FV54" s="447" t="s">
        <v>562</v>
      </c>
      <c r="FW54" s="447" t="s">
        <v>562</v>
      </c>
      <c r="FX54" s="447" t="s">
        <v>562</v>
      </c>
      <c r="FY54" s="447" t="s">
        <v>562</v>
      </c>
      <c r="FZ54" s="447" t="s">
        <v>562</v>
      </c>
      <c r="GA54" s="255"/>
      <c r="GB54" s="255"/>
      <c r="GC54" s="447" t="s">
        <v>562</v>
      </c>
      <c r="GD54" s="447" t="s">
        <v>562</v>
      </c>
      <c r="GE54" s="447" t="s">
        <v>562</v>
      </c>
      <c r="GF54" s="447" t="s">
        <v>562</v>
      </c>
      <c r="GG54" s="447" t="s">
        <v>562</v>
      </c>
      <c r="GH54" s="447" t="s">
        <v>562</v>
      </c>
      <c r="GI54" s="447" t="s">
        <v>562</v>
      </c>
      <c r="GJ54" s="447" t="s">
        <v>562</v>
      </c>
      <c r="GK54" s="447" t="s">
        <v>562</v>
      </c>
      <c r="GL54" s="447" t="s">
        <v>562</v>
      </c>
      <c r="GM54" s="447" t="s">
        <v>562</v>
      </c>
      <c r="GN54" s="447" t="s">
        <v>562</v>
      </c>
      <c r="GO54" s="447" t="s">
        <v>562</v>
      </c>
      <c r="GP54" s="447" t="s">
        <v>562</v>
      </c>
      <c r="GQ54" s="447" t="s">
        <v>562</v>
      </c>
      <c r="GR54" s="447" t="s">
        <v>562</v>
      </c>
      <c r="GS54" s="447" t="s">
        <v>562</v>
      </c>
      <c r="GT54" s="447" t="s">
        <v>562</v>
      </c>
      <c r="GU54" s="447" t="s">
        <v>562</v>
      </c>
      <c r="GV54" s="447" t="s">
        <v>562</v>
      </c>
      <c r="GW54" s="255"/>
      <c r="GX54" s="257"/>
      <c r="GY54" s="246" t="s">
        <v>562</v>
      </c>
      <c r="GZ54" s="246" t="s">
        <v>562</v>
      </c>
      <c r="HA54" s="246" t="s">
        <v>562</v>
      </c>
      <c r="HB54" s="246" t="s">
        <v>562</v>
      </c>
      <c r="HC54" s="246" t="s">
        <v>562</v>
      </c>
      <c r="HD54" s="246" t="s">
        <v>562</v>
      </c>
      <c r="HE54" s="246" t="s">
        <v>562</v>
      </c>
      <c r="HF54" s="246" t="s">
        <v>562</v>
      </c>
      <c r="HG54" s="246" t="s">
        <v>562</v>
      </c>
      <c r="HH54" s="246" t="s">
        <v>562</v>
      </c>
      <c r="HI54" s="246" t="s">
        <v>562</v>
      </c>
      <c r="HJ54" s="246" t="s">
        <v>562</v>
      </c>
      <c r="HK54" s="246" t="s">
        <v>562</v>
      </c>
      <c r="HL54" s="246" t="s">
        <v>562</v>
      </c>
      <c r="HM54" s="246" t="s">
        <v>562</v>
      </c>
      <c r="HN54" s="246" t="s">
        <v>562</v>
      </c>
      <c r="HO54" s="246" t="s">
        <v>562</v>
      </c>
      <c r="HP54" s="246" t="s">
        <v>562</v>
      </c>
      <c r="HQ54" s="246" t="s">
        <v>562</v>
      </c>
      <c r="HR54" s="246" t="s">
        <v>562</v>
      </c>
      <c r="HS54" s="255"/>
      <c r="HT54" s="257"/>
      <c r="HU54" s="246" t="s">
        <v>562</v>
      </c>
      <c r="HV54" s="246" t="s">
        <v>562</v>
      </c>
      <c r="HW54" s="246" t="s">
        <v>562</v>
      </c>
      <c r="HX54" s="246" t="s">
        <v>562</v>
      </c>
      <c r="HY54" s="246" t="s">
        <v>562</v>
      </c>
      <c r="HZ54" s="246" t="s">
        <v>562</v>
      </c>
      <c r="IA54" s="246" t="s">
        <v>562</v>
      </c>
      <c r="IB54" s="246" t="s">
        <v>562</v>
      </c>
      <c r="IC54" s="246" t="s">
        <v>562</v>
      </c>
      <c r="ID54" s="246" t="s">
        <v>562</v>
      </c>
      <c r="IE54" s="246" t="s">
        <v>562</v>
      </c>
      <c r="IF54" s="246" t="s">
        <v>562</v>
      </c>
      <c r="IG54" s="246" t="s">
        <v>562</v>
      </c>
      <c r="IH54" s="246" t="s">
        <v>562</v>
      </c>
      <c r="II54" s="246" t="s">
        <v>562</v>
      </c>
      <c r="IJ54" s="246" t="s">
        <v>562</v>
      </c>
      <c r="IK54" s="246" t="s">
        <v>562</v>
      </c>
      <c r="IL54" s="246" t="s">
        <v>562</v>
      </c>
      <c r="IM54" s="246" t="s">
        <v>562</v>
      </c>
      <c r="IN54" s="246" t="s">
        <v>562</v>
      </c>
      <c r="IO54" s="255"/>
      <c r="IP54" s="257"/>
      <c r="IQ54" s="341" t="s">
        <v>562</v>
      </c>
      <c r="IR54" s="341" t="s">
        <v>562</v>
      </c>
      <c r="IS54" s="341" t="s">
        <v>562</v>
      </c>
      <c r="IT54" s="341" t="s">
        <v>562</v>
      </c>
      <c r="IU54" s="341" t="s">
        <v>562</v>
      </c>
      <c r="IV54" s="341" t="s">
        <v>562</v>
      </c>
      <c r="IW54" s="341" t="s">
        <v>562</v>
      </c>
      <c r="IX54" s="341" t="s">
        <v>562</v>
      </c>
      <c r="IY54" s="341" t="s">
        <v>562</v>
      </c>
      <c r="IZ54" s="341" t="s">
        <v>562</v>
      </c>
      <c r="JA54" s="341" t="s">
        <v>562</v>
      </c>
      <c r="JB54" s="341" t="s">
        <v>562</v>
      </c>
      <c r="JC54" s="341" t="s">
        <v>562</v>
      </c>
      <c r="JD54" s="341" t="s">
        <v>562</v>
      </c>
      <c r="JE54" s="341" t="s">
        <v>562</v>
      </c>
      <c r="JF54" s="341" t="s">
        <v>562</v>
      </c>
      <c r="JG54" s="341" t="s">
        <v>562</v>
      </c>
      <c r="JH54" s="341" t="s">
        <v>562</v>
      </c>
      <c r="JI54" s="341" t="s">
        <v>562</v>
      </c>
      <c r="JJ54" s="341" t="s">
        <v>562</v>
      </c>
      <c r="JK54" s="255"/>
      <c r="JL54" s="255"/>
      <c r="JM54" s="255" t="s">
        <v>562</v>
      </c>
      <c r="JN54" s="255" t="s">
        <v>562</v>
      </c>
      <c r="JO54" s="255" t="s">
        <v>562</v>
      </c>
      <c r="JP54" s="255" t="s">
        <v>562</v>
      </c>
      <c r="JQ54" s="255" t="s">
        <v>562</v>
      </c>
      <c r="JR54" s="255" t="s">
        <v>562</v>
      </c>
      <c r="JS54" s="255" t="s">
        <v>562</v>
      </c>
      <c r="JT54" s="255" t="s">
        <v>562</v>
      </c>
      <c r="JU54" s="255" t="s">
        <v>562</v>
      </c>
      <c r="JV54" s="255" t="s">
        <v>562</v>
      </c>
      <c r="JW54" s="255" t="s">
        <v>562</v>
      </c>
      <c r="JX54" s="255" t="s">
        <v>562</v>
      </c>
      <c r="JY54" s="255" t="s">
        <v>562</v>
      </c>
      <c r="JZ54" s="255" t="s">
        <v>562</v>
      </c>
      <c r="KA54" s="255" t="s">
        <v>562</v>
      </c>
      <c r="KB54" s="271" t="s">
        <v>562</v>
      </c>
      <c r="KC54" s="271" t="s">
        <v>562</v>
      </c>
      <c r="KD54" s="271" t="s">
        <v>562</v>
      </c>
      <c r="KE54" s="271" t="s">
        <v>562</v>
      </c>
      <c r="KF54" s="271" t="s">
        <v>562</v>
      </c>
    </row>
    <row r="55" spans="1:292" s="2" customFormat="1" ht="12.75" customHeight="1" x14ac:dyDescent="0.2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245" t="s">
        <v>137</v>
      </c>
      <c r="AD55" s="254" t="str">
        <f t="shared" ca="1" si="84"/>
        <v>155,568</v>
      </c>
      <c r="AE55" s="443" t="s">
        <v>4105</v>
      </c>
      <c r="AF55" s="444" t="s">
        <v>522</v>
      </c>
      <c r="AG55" s="444" t="s">
        <v>364</v>
      </c>
      <c r="AH55" s="443" t="s">
        <v>4139</v>
      </c>
      <c r="AI55" s="443" t="s">
        <v>382</v>
      </c>
      <c r="AJ55" s="443" t="s">
        <v>394</v>
      </c>
      <c r="AK55" s="401" t="s">
        <v>395</v>
      </c>
      <c r="AL55" s="401" t="s">
        <v>543</v>
      </c>
      <c r="AM55" s="401" t="s">
        <v>395</v>
      </c>
      <c r="AN55" s="401" t="s">
        <v>4168</v>
      </c>
      <c r="AO55" s="401" t="s">
        <v>4329</v>
      </c>
      <c r="AP55" s="401" t="s">
        <v>4362</v>
      </c>
      <c r="AQ55" s="401" t="s">
        <v>4363</v>
      </c>
      <c r="AR55" s="401" t="s">
        <v>4433</v>
      </c>
      <c r="AS55" s="401" t="s">
        <v>4402</v>
      </c>
      <c r="AT55" s="401" t="s">
        <v>4236</v>
      </c>
      <c r="AU55" s="401" t="s">
        <v>4237</v>
      </c>
      <c r="AV55" s="401" t="s">
        <v>4238</v>
      </c>
      <c r="AW55" s="401" t="s">
        <v>4239</v>
      </c>
      <c r="AX55" s="401" t="s">
        <v>867</v>
      </c>
      <c r="AY55" s="255"/>
      <c r="AZ55" s="257"/>
      <c r="BA55" s="401" t="s">
        <v>478</v>
      </c>
      <c r="BB55" s="401" t="s">
        <v>479</v>
      </c>
      <c r="BC55" s="401" t="s">
        <v>364</v>
      </c>
      <c r="BD55" s="401" t="s">
        <v>2735</v>
      </c>
      <c r="BE55" s="401" t="s">
        <v>400</v>
      </c>
      <c r="BF55" s="401" t="s">
        <v>375</v>
      </c>
      <c r="BG55" s="401" t="s">
        <v>395</v>
      </c>
      <c r="BH55" s="401" t="s">
        <v>543</v>
      </c>
      <c r="BI55" s="401" t="s">
        <v>395</v>
      </c>
      <c r="BJ55" s="401" t="s">
        <v>3381</v>
      </c>
      <c r="BK55" s="401" t="s">
        <v>3530</v>
      </c>
      <c r="BL55" s="401" t="s">
        <v>3531</v>
      </c>
      <c r="BM55" s="401" t="s">
        <v>3532</v>
      </c>
      <c r="BN55" s="401" t="s">
        <v>3533</v>
      </c>
      <c r="BO55" s="401" t="s">
        <v>3534</v>
      </c>
      <c r="BP55" s="401" t="s">
        <v>3535</v>
      </c>
      <c r="BQ55" s="401" t="s">
        <v>3536</v>
      </c>
      <c r="BR55" s="401" t="s">
        <v>3537</v>
      </c>
      <c r="BS55" s="401" t="s">
        <v>3538</v>
      </c>
      <c r="BT55" s="401" t="s">
        <v>867</v>
      </c>
      <c r="BU55" s="255"/>
      <c r="BV55" s="257"/>
      <c r="BW55" s="401" t="s">
        <v>478</v>
      </c>
      <c r="BX55" s="246" t="s">
        <v>479</v>
      </c>
      <c r="BY55" s="246" t="s">
        <v>364</v>
      </c>
      <c r="BZ55" s="246" t="s">
        <v>2735</v>
      </c>
      <c r="CA55" s="246" t="s">
        <v>400</v>
      </c>
      <c r="CB55" s="246" t="s">
        <v>375</v>
      </c>
      <c r="CC55" s="246" t="s">
        <v>395</v>
      </c>
      <c r="CD55" s="246" t="s">
        <v>543</v>
      </c>
      <c r="CE55" s="246" t="s">
        <v>395</v>
      </c>
      <c r="CF55" s="246" t="s">
        <v>480</v>
      </c>
      <c r="CG55" s="246" t="s">
        <v>3190</v>
      </c>
      <c r="CH55" s="246" t="s">
        <v>3214</v>
      </c>
      <c r="CI55" s="246" t="s">
        <v>2736</v>
      </c>
      <c r="CJ55" s="246" t="s">
        <v>2737</v>
      </c>
      <c r="CK55" s="246" t="s">
        <v>2738</v>
      </c>
      <c r="CL55" s="246" t="s">
        <v>2739</v>
      </c>
      <c r="CM55" s="246" t="s">
        <v>2740</v>
      </c>
      <c r="CN55" s="246" t="s">
        <v>2741</v>
      </c>
      <c r="CO55" s="246" t="s">
        <v>2742</v>
      </c>
      <c r="CP55" s="246" t="s">
        <v>1299</v>
      </c>
      <c r="CQ55" s="255"/>
      <c r="CR55" s="257"/>
      <c r="CS55" s="341" t="s">
        <v>478</v>
      </c>
      <c r="CT55" s="341" t="s">
        <v>479</v>
      </c>
      <c r="CU55" s="341" t="s">
        <v>364</v>
      </c>
      <c r="CV55" s="341" t="s">
        <v>1316</v>
      </c>
      <c r="CW55" s="341" t="s">
        <v>400</v>
      </c>
      <c r="CX55" s="341" t="s">
        <v>375</v>
      </c>
      <c r="CY55" s="341" t="s">
        <v>395</v>
      </c>
      <c r="CZ55" s="341" t="s">
        <v>543</v>
      </c>
      <c r="DA55" s="341" t="s">
        <v>395</v>
      </c>
      <c r="DB55" s="341" t="s">
        <v>480</v>
      </c>
      <c r="DC55" s="341" t="s">
        <v>1971</v>
      </c>
      <c r="DD55" s="341" t="s">
        <v>1972</v>
      </c>
      <c r="DE55" s="341" t="s">
        <v>1973</v>
      </c>
      <c r="DF55" s="341" t="s">
        <v>1974</v>
      </c>
      <c r="DG55" s="341" t="s">
        <v>1975</v>
      </c>
      <c r="DH55" s="341" t="s">
        <v>1976</v>
      </c>
      <c r="DI55" s="341" t="s">
        <v>1977</v>
      </c>
      <c r="DJ55" s="341" t="s">
        <v>1978</v>
      </c>
      <c r="DK55" s="341" t="s">
        <v>1979</v>
      </c>
      <c r="DL55" s="341" t="s">
        <v>1294</v>
      </c>
      <c r="DM55" s="255"/>
      <c r="DN55" s="257"/>
      <c r="DO55" s="255" t="s">
        <v>478</v>
      </c>
      <c r="DP55" s="255" t="s">
        <v>479</v>
      </c>
      <c r="DQ55" s="255" t="s">
        <v>367</v>
      </c>
      <c r="DR55" s="255" t="s">
        <v>383</v>
      </c>
      <c r="DS55" s="255" t="s">
        <v>400</v>
      </c>
      <c r="DT55" s="255" t="s">
        <v>375</v>
      </c>
      <c r="DU55" s="255" t="s">
        <v>395</v>
      </c>
      <c r="DV55" s="255" t="s">
        <v>380</v>
      </c>
      <c r="DW55" s="255" t="s">
        <v>395</v>
      </c>
      <c r="DX55" s="255" t="s">
        <v>480</v>
      </c>
      <c r="DY55" s="255" t="s">
        <v>983</v>
      </c>
      <c r="DZ55" s="255" t="s">
        <v>984</v>
      </c>
      <c r="EA55" s="255" t="s">
        <v>985</v>
      </c>
      <c r="EB55" s="255" t="s">
        <v>986</v>
      </c>
      <c r="EC55" s="255" t="s">
        <v>987</v>
      </c>
      <c r="ED55" s="271" t="s">
        <v>988</v>
      </c>
      <c r="EE55" s="271" t="s">
        <v>989</v>
      </c>
      <c r="EF55" s="271" t="s">
        <v>990</v>
      </c>
      <c r="EG55" s="271" t="s">
        <v>991</v>
      </c>
      <c r="EH55" s="271" t="s">
        <v>907</v>
      </c>
      <c r="EI55" s="255"/>
      <c r="EJ55" s="257"/>
      <c r="EK55" s="255" t="s">
        <v>478</v>
      </c>
      <c r="EL55" s="255" t="s">
        <v>479</v>
      </c>
      <c r="EM55" s="255" t="s">
        <v>367</v>
      </c>
      <c r="EN55" s="255" t="s">
        <v>383</v>
      </c>
      <c r="EO55" s="255" t="s">
        <v>400</v>
      </c>
      <c r="EP55" s="255" t="s">
        <v>375</v>
      </c>
      <c r="EQ55" s="255" t="s">
        <v>395</v>
      </c>
      <c r="ER55" s="255" t="s">
        <v>380</v>
      </c>
      <c r="ES55" s="255" t="s">
        <v>395</v>
      </c>
      <c r="ET55" s="255" t="s">
        <v>480</v>
      </c>
      <c r="EU55" s="255" t="s">
        <v>593</v>
      </c>
      <c r="EV55" s="255" t="s">
        <v>593</v>
      </c>
      <c r="EW55" s="255" t="s">
        <v>384</v>
      </c>
      <c r="EX55" s="255" t="s">
        <v>594</v>
      </c>
      <c r="EY55" s="255" t="s">
        <v>595</v>
      </c>
      <c r="EZ55" s="271" t="s">
        <v>992</v>
      </c>
      <c r="FA55" s="271" t="s">
        <v>993</v>
      </c>
      <c r="FB55" s="271" t="s">
        <v>994</v>
      </c>
      <c r="FC55" s="271" t="s">
        <v>995</v>
      </c>
      <c r="FD55" s="271" t="s">
        <v>902</v>
      </c>
      <c r="FE55" s="255"/>
      <c r="FF55" s="257"/>
      <c r="FG55" s="447" t="s">
        <v>4953</v>
      </c>
      <c r="FH55" s="447" t="s">
        <v>4954</v>
      </c>
      <c r="FI55" s="447" t="s">
        <v>364</v>
      </c>
      <c r="FJ55" s="447" t="s">
        <v>4955</v>
      </c>
      <c r="FK55" s="447" t="s">
        <v>379</v>
      </c>
      <c r="FL55" s="447" t="s">
        <v>857</v>
      </c>
      <c r="FM55" s="447" t="s">
        <v>395</v>
      </c>
      <c r="FN55" s="447" t="s">
        <v>2780</v>
      </c>
      <c r="FO55" s="447" t="s">
        <v>395</v>
      </c>
      <c r="FP55" s="447" t="s">
        <v>4956</v>
      </c>
      <c r="FQ55" s="447" t="s">
        <v>4957</v>
      </c>
      <c r="FR55" s="447" t="s">
        <v>4958</v>
      </c>
      <c r="FS55" s="447" t="s">
        <v>4959</v>
      </c>
      <c r="FT55" s="447" t="s">
        <v>4960</v>
      </c>
      <c r="FU55" s="447" t="s">
        <v>4961</v>
      </c>
      <c r="FV55" s="447" t="s">
        <v>4962</v>
      </c>
      <c r="FW55" s="447" t="s">
        <v>4963</v>
      </c>
      <c r="FX55" s="447" t="s">
        <v>4964</v>
      </c>
      <c r="FY55" s="447" t="s">
        <v>4965</v>
      </c>
      <c r="FZ55" s="447" t="s">
        <v>1032</v>
      </c>
      <c r="GA55" s="255"/>
      <c r="GB55" s="255"/>
      <c r="GC55" s="447" t="s">
        <v>4477</v>
      </c>
      <c r="GD55" s="447" t="s">
        <v>1537</v>
      </c>
      <c r="GE55" s="447" t="s">
        <v>364</v>
      </c>
      <c r="GF55" s="447" t="s">
        <v>1478</v>
      </c>
      <c r="GG55" s="447" t="s">
        <v>381</v>
      </c>
      <c r="GH55" s="447" t="s">
        <v>1547</v>
      </c>
      <c r="GI55" s="447" t="s">
        <v>364</v>
      </c>
      <c r="GJ55" s="447" t="s">
        <v>364</v>
      </c>
      <c r="GK55" s="447" t="s">
        <v>364</v>
      </c>
      <c r="GL55" s="447" t="s">
        <v>568</v>
      </c>
      <c r="GM55" s="447" t="s">
        <v>4571</v>
      </c>
      <c r="GN55" s="447" t="s">
        <v>4572</v>
      </c>
      <c r="GO55" s="447" t="s">
        <v>4573</v>
      </c>
      <c r="GP55" s="447" t="s">
        <v>4574</v>
      </c>
      <c r="GQ55" s="447" t="s">
        <v>4575</v>
      </c>
      <c r="GR55" s="447" t="s">
        <v>4576</v>
      </c>
      <c r="GS55" s="447" t="s">
        <v>4577</v>
      </c>
      <c r="GT55" s="447" t="s">
        <v>4578</v>
      </c>
      <c r="GU55" s="447" t="s">
        <v>4579</v>
      </c>
      <c r="GV55" s="447" t="s">
        <v>1442</v>
      </c>
      <c r="GW55" s="255"/>
      <c r="GX55" s="257"/>
      <c r="GY55" s="246" t="s">
        <v>364</v>
      </c>
      <c r="GZ55" s="246" t="s">
        <v>364</v>
      </c>
      <c r="HA55" s="246" t="s">
        <v>364</v>
      </c>
      <c r="HB55" s="246" t="s">
        <v>364</v>
      </c>
      <c r="HC55" s="246" t="s">
        <v>364</v>
      </c>
      <c r="HD55" s="246" t="s">
        <v>364</v>
      </c>
      <c r="HE55" s="246" t="s">
        <v>364</v>
      </c>
      <c r="HF55" s="246" t="s">
        <v>364</v>
      </c>
      <c r="HG55" s="246" t="s">
        <v>364</v>
      </c>
      <c r="HH55" s="246" t="s">
        <v>1001</v>
      </c>
      <c r="HI55" s="246" t="s">
        <v>3812</v>
      </c>
      <c r="HJ55" s="246" t="s">
        <v>3813</v>
      </c>
      <c r="HK55" s="246" t="s">
        <v>3814</v>
      </c>
      <c r="HL55" s="246" t="s">
        <v>3815</v>
      </c>
      <c r="HM55" s="246" t="s">
        <v>3816</v>
      </c>
      <c r="HN55" s="246" t="s">
        <v>3817</v>
      </c>
      <c r="HO55" s="246" t="s">
        <v>3818</v>
      </c>
      <c r="HP55" s="246" t="s">
        <v>3819</v>
      </c>
      <c r="HQ55" s="246" t="s">
        <v>3820</v>
      </c>
      <c r="HR55" s="246" t="s">
        <v>1553</v>
      </c>
      <c r="HS55" s="255"/>
      <c r="HT55" s="257"/>
      <c r="HU55" s="246" t="s">
        <v>364</v>
      </c>
      <c r="HV55" s="246" t="s">
        <v>364</v>
      </c>
      <c r="HW55" s="246" t="s">
        <v>364</v>
      </c>
      <c r="HX55" s="246" t="s">
        <v>364</v>
      </c>
      <c r="HY55" s="246" t="s">
        <v>364</v>
      </c>
      <c r="HZ55" s="246" t="s">
        <v>364</v>
      </c>
      <c r="IA55" s="246" t="s">
        <v>364</v>
      </c>
      <c r="IB55" s="246" t="s">
        <v>364</v>
      </c>
      <c r="IC55" s="246" t="s">
        <v>364</v>
      </c>
      <c r="ID55" s="246" t="s">
        <v>364</v>
      </c>
      <c r="IE55" s="246" t="s">
        <v>3016</v>
      </c>
      <c r="IF55" s="246" t="s">
        <v>3017</v>
      </c>
      <c r="IG55" s="246" t="s">
        <v>3018</v>
      </c>
      <c r="IH55" s="246" t="s">
        <v>3019</v>
      </c>
      <c r="II55" s="246" t="s">
        <v>3020</v>
      </c>
      <c r="IJ55" s="246" t="s">
        <v>3021</v>
      </c>
      <c r="IK55" s="246" t="s">
        <v>3022</v>
      </c>
      <c r="IL55" s="246" t="s">
        <v>3023</v>
      </c>
      <c r="IM55" s="246" t="s">
        <v>3024</v>
      </c>
      <c r="IN55" s="246" t="s">
        <v>2461</v>
      </c>
      <c r="IO55" s="255"/>
      <c r="IP55" s="257"/>
      <c r="IQ55" s="341" t="s">
        <v>364</v>
      </c>
      <c r="IR55" s="341" t="s">
        <v>364</v>
      </c>
      <c r="IS55" s="341" t="s">
        <v>1565</v>
      </c>
      <c r="IT55" s="341" t="s">
        <v>1468</v>
      </c>
      <c r="IU55" s="341" t="s">
        <v>364</v>
      </c>
      <c r="IV55" s="341" t="s">
        <v>364</v>
      </c>
      <c r="IW55" s="341" t="s">
        <v>364</v>
      </c>
      <c r="IX55" s="341" t="s">
        <v>1001</v>
      </c>
      <c r="IY55" s="341" t="s">
        <v>364</v>
      </c>
      <c r="IZ55" s="341" t="s">
        <v>364</v>
      </c>
      <c r="JA55" s="341" t="s">
        <v>2309</v>
      </c>
      <c r="JB55" s="341" t="s">
        <v>2310</v>
      </c>
      <c r="JC55" s="341" t="s">
        <v>2311</v>
      </c>
      <c r="JD55" s="341" t="s">
        <v>2312</v>
      </c>
      <c r="JE55" s="341" t="s">
        <v>2313</v>
      </c>
      <c r="JF55" s="341" t="s">
        <v>2314</v>
      </c>
      <c r="JG55" s="341" t="s">
        <v>2315</v>
      </c>
      <c r="JH55" s="341" t="s">
        <v>2316</v>
      </c>
      <c r="JI55" s="341" t="s">
        <v>2317</v>
      </c>
      <c r="JJ55" s="341" t="s">
        <v>1693</v>
      </c>
      <c r="JK55" s="255"/>
      <c r="JL55" s="255"/>
      <c r="JM55" s="255" t="s">
        <v>364</v>
      </c>
      <c r="JN55" s="255" t="s">
        <v>364</v>
      </c>
      <c r="JO55" s="255" t="s">
        <v>364</v>
      </c>
      <c r="JP55" s="255" t="s">
        <v>364</v>
      </c>
      <c r="JQ55" s="255" t="s">
        <v>364</v>
      </c>
      <c r="JR55" s="255" t="s">
        <v>364</v>
      </c>
      <c r="JS55" s="255" t="s">
        <v>364</v>
      </c>
      <c r="JT55" s="255" t="s">
        <v>364</v>
      </c>
      <c r="JU55" s="255" t="s">
        <v>364</v>
      </c>
      <c r="JV55" s="255" t="s">
        <v>364</v>
      </c>
      <c r="JW55" s="255" t="s">
        <v>1527</v>
      </c>
      <c r="JX55" s="255" t="s">
        <v>1528</v>
      </c>
      <c r="JY55" s="255" t="s">
        <v>1529</v>
      </c>
      <c r="JZ55" s="255" t="s">
        <v>1530</v>
      </c>
      <c r="KA55" s="255" t="s">
        <v>1531</v>
      </c>
      <c r="KB55" s="271" t="s">
        <v>1532</v>
      </c>
      <c r="KC55" s="271" t="s">
        <v>1533</v>
      </c>
      <c r="KD55" s="271" t="s">
        <v>1534</v>
      </c>
      <c r="KE55" s="271" t="s">
        <v>1535</v>
      </c>
      <c r="KF55" s="271" t="s">
        <v>1476</v>
      </c>
    </row>
    <row r="56" spans="1:292" s="2" customFormat="1" ht="12.75" customHeight="1" x14ac:dyDescent="0.2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245" t="s">
        <v>353</v>
      </c>
      <c r="AD56" s="254" t="str">
        <f t="shared" ca="1" si="84"/>
        <v>37,309</v>
      </c>
      <c r="AE56" s="443" t="s">
        <v>1980</v>
      </c>
      <c r="AF56" s="444" t="s">
        <v>524</v>
      </c>
      <c r="AG56" s="444" t="s">
        <v>447</v>
      </c>
      <c r="AH56" s="443" t="s">
        <v>4140</v>
      </c>
      <c r="AI56" s="443" t="s">
        <v>2836</v>
      </c>
      <c r="AJ56" s="443" t="s">
        <v>447</v>
      </c>
      <c r="AK56" s="401" t="s">
        <v>889</v>
      </c>
      <c r="AL56" s="401" t="s">
        <v>3384</v>
      </c>
      <c r="AM56" s="401" t="s">
        <v>772</v>
      </c>
      <c r="AN56" s="401" t="s">
        <v>3385</v>
      </c>
      <c r="AO56" s="401" t="s">
        <v>4330</v>
      </c>
      <c r="AP56" s="401" t="s">
        <v>4330</v>
      </c>
      <c r="AQ56" s="401" t="s">
        <v>4364</v>
      </c>
      <c r="AR56" s="401" t="s">
        <v>4434</v>
      </c>
      <c r="AS56" s="401" t="s">
        <v>4403</v>
      </c>
      <c r="AT56" s="401" t="s">
        <v>2893</v>
      </c>
      <c r="AU56" s="401" t="s">
        <v>4240</v>
      </c>
      <c r="AV56" s="401" t="s">
        <v>1058</v>
      </c>
      <c r="AW56" s="401" t="s">
        <v>4241</v>
      </c>
      <c r="AX56" s="401" t="s">
        <v>1032</v>
      </c>
      <c r="AY56" s="255"/>
      <c r="AZ56" s="257"/>
      <c r="BA56" s="401" t="s">
        <v>3339</v>
      </c>
      <c r="BB56" s="401" t="s">
        <v>3382</v>
      </c>
      <c r="BC56" s="401" t="s">
        <v>414</v>
      </c>
      <c r="BD56" s="401" t="s">
        <v>3383</v>
      </c>
      <c r="BE56" s="401" t="s">
        <v>472</v>
      </c>
      <c r="BF56" s="401" t="s">
        <v>411</v>
      </c>
      <c r="BG56" s="401" t="s">
        <v>889</v>
      </c>
      <c r="BH56" s="401" t="s">
        <v>3384</v>
      </c>
      <c r="BI56" s="401" t="s">
        <v>792</v>
      </c>
      <c r="BJ56" s="401" t="s">
        <v>3385</v>
      </c>
      <c r="BK56" s="401" t="s">
        <v>3539</v>
      </c>
      <c r="BL56" s="401" t="s">
        <v>3540</v>
      </c>
      <c r="BM56" s="401" t="s">
        <v>3541</v>
      </c>
      <c r="BN56" s="401" t="s">
        <v>3542</v>
      </c>
      <c r="BO56" s="401" t="s">
        <v>3542</v>
      </c>
      <c r="BP56" s="401" t="s">
        <v>3543</v>
      </c>
      <c r="BQ56" s="401" t="s">
        <v>3544</v>
      </c>
      <c r="BR56" s="401" t="s">
        <v>3545</v>
      </c>
      <c r="BS56" s="401" t="s">
        <v>3546</v>
      </c>
      <c r="BT56" s="401" t="s">
        <v>1251</v>
      </c>
      <c r="BU56" s="255"/>
      <c r="BV56" s="257"/>
      <c r="BW56" s="401" t="s">
        <v>2619</v>
      </c>
      <c r="BX56" s="246" t="s">
        <v>2743</v>
      </c>
      <c r="BY56" s="246" t="s">
        <v>1009</v>
      </c>
      <c r="BZ56" s="246" t="s">
        <v>2744</v>
      </c>
      <c r="CA56" s="246" t="s">
        <v>2745</v>
      </c>
      <c r="CB56" s="246" t="s">
        <v>405</v>
      </c>
      <c r="CC56" s="246" t="s">
        <v>549</v>
      </c>
      <c r="CD56" s="246" t="s">
        <v>450</v>
      </c>
      <c r="CE56" s="246" t="s">
        <v>443</v>
      </c>
      <c r="CF56" s="246" t="s">
        <v>2746</v>
      </c>
      <c r="CG56" s="246" t="s">
        <v>3191</v>
      </c>
      <c r="CH56" s="246" t="s">
        <v>3191</v>
      </c>
      <c r="CI56" s="246" t="s">
        <v>2747</v>
      </c>
      <c r="CJ56" s="246" t="s">
        <v>2748</v>
      </c>
      <c r="CK56" s="246" t="s">
        <v>2749</v>
      </c>
      <c r="CL56" s="246" t="s">
        <v>2750</v>
      </c>
      <c r="CM56" s="246" t="s">
        <v>2751</v>
      </c>
      <c r="CN56" s="246" t="s">
        <v>2752</v>
      </c>
      <c r="CO56" s="246" t="s">
        <v>2753</v>
      </c>
      <c r="CP56" s="246" t="s">
        <v>1065</v>
      </c>
      <c r="CQ56" s="255"/>
      <c r="CR56" s="257"/>
      <c r="CS56" s="341" t="s">
        <v>1980</v>
      </c>
      <c r="CT56" s="341" t="s">
        <v>1981</v>
      </c>
      <c r="CU56" s="341" t="s">
        <v>414</v>
      </c>
      <c r="CV56" s="341" t="s">
        <v>2192</v>
      </c>
      <c r="CW56" s="341" t="s">
        <v>773</v>
      </c>
      <c r="CX56" s="341" t="s">
        <v>367</v>
      </c>
      <c r="CY56" s="341" t="s">
        <v>1982</v>
      </c>
      <c r="CZ56" s="341" t="s">
        <v>1983</v>
      </c>
      <c r="DA56" s="341" t="s">
        <v>443</v>
      </c>
      <c r="DB56" s="341" t="s">
        <v>912</v>
      </c>
      <c r="DC56" s="341" t="s">
        <v>1984</v>
      </c>
      <c r="DD56" s="341" t="s">
        <v>1984</v>
      </c>
      <c r="DE56" s="341" t="s">
        <v>1985</v>
      </c>
      <c r="DF56" s="341" t="s">
        <v>1986</v>
      </c>
      <c r="DG56" s="341" t="s">
        <v>1986</v>
      </c>
      <c r="DH56" s="341" t="s">
        <v>1987</v>
      </c>
      <c r="DI56" s="341" t="s">
        <v>1988</v>
      </c>
      <c r="DJ56" s="341" t="s">
        <v>1989</v>
      </c>
      <c r="DK56" s="341" t="s">
        <v>1990</v>
      </c>
      <c r="DL56" s="341" t="s">
        <v>1355</v>
      </c>
      <c r="DM56" s="255"/>
      <c r="DN56" s="257"/>
      <c r="DO56" s="255" t="s">
        <v>562</v>
      </c>
      <c r="DP56" s="255" t="s">
        <v>562</v>
      </c>
      <c r="DQ56" s="255" t="s">
        <v>562</v>
      </c>
      <c r="DR56" s="255" t="s">
        <v>562</v>
      </c>
      <c r="DS56" s="255" t="s">
        <v>562</v>
      </c>
      <c r="DT56" s="255" t="s">
        <v>562</v>
      </c>
      <c r="DU56" s="255" t="s">
        <v>562</v>
      </c>
      <c r="DV56" s="255" t="s">
        <v>562</v>
      </c>
      <c r="DW56" s="255" t="s">
        <v>562</v>
      </c>
      <c r="DX56" s="255" t="s">
        <v>562</v>
      </c>
      <c r="DY56" s="255" t="s">
        <v>562</v>
      </c>
      <c r="DZ56" s="255" t="s">
        <v>562</v>
      </c>
      <c r="EA56" s="255" t="s">
        <v>562</v>
      </c>
      <c r="EB56" s="255" t="s">
        <v>562</v>
      </c>
      <c r="EC56" s="255" t="s">
        <v>562</v>
      </c>
      <c r="ED56" s="271" t="s">
        <v>562</v>
      </c>
      <c r="EE56" s="271" t="s">
        <v>562</v>
      </c>
      <c r="EF56" s="271" t="s">
        <v>562</v>
      </c>
      <c r="EG56" s="271" t="s">
        <v>562</v>
      </c>
      <c r="EH56" s="271" t="s">
        <v>562</v>
      </c>
      <c r="EI56" s="255"/>
      <c r="EJ56" s="257"/>
      <c r="EK56" s="255" t="s">
        <v>562</v>
      </c>
      <c r="EL56" s="255" t="s">
        <v>562</v>
      </c>
      <c r="EM56" s="255" t="s">
        <v>562</v>
      </c>
      <c r="EN56" s="255" t="s">
        <v>562</v>
      </c>
      <c r="EO56" s="255" t="s">
        <v>562</v>
      </c>
      <c r="EP56" s="255" t="s">
        <v>562</v>
      </c>
      <c r="EQ56" s="255" t="s">
        <v>562</v>
      </c>
      <c r="ER56" s="255" t="s">
        <v>562</v>
      </c>
      <c r="ES56" s="255" t="s">
        <v>562</v>
      </c>
      <c r="ET56" s="255" t="s">
        <v>562</v>
      </c>
      <c r="EU56" s="255" t="s">
        <v>562</v>
      </c>
      <c r="EV56" s="255" t="s">
        <v>562</v>
      </c>
      <c r="EW56" s="255" t="s">
        <v>562</v>
      </c>
      <c r="EX56" s="255" t="s">
        <v>562</v>
      </c>
      <c r="EY56" s="255" t="s">
        <v>562</v>
      </c>
      <c r="EZ56" s="271" t="s">
        <v>562</v>
      </c>
      <c r="FA56" s="271" t="s">
        <v>562</v>
      </c>
      <c r="FB56" s="271" t="s">
        <v>562</v>
      </c>
      <c r="FC56" s="271" t="s">
        <v>562</v>
      </c>
      <c r="FD56" s="271" t="s">
        <v>562</v>
      </c>
      <c r="FE56" s="255"/>
      <c r="FF56" s="257"/>
      <c r="FG56" s="447" t="s">
        <v>4966</v>
      </c>
      <c r="FH56" s="447" t="s">
        <v>4967</v>
      </c>
      <c r="FI56" s="447" t="s">
        <v>372</v>
      </c>
      <c r="FJ56" s="447" t="s">
        <v>4968</v>
      </c>
      <c r="FK56" s="447" t="s">
        <v>509</v>
      </c>
      <c r="FL56" s="447" t="s">
        <v>379</v>
      </c>
      <c r="FM56" s="447" t="s">
        <v>1982</v>
      </c>
      <c r="FN56" s="447" t="s">
        <v>4969</v>
      </c>
      <c r="FO56" s="447" t="s">
        <v>473</v>
      </c>
      <c r="FP56" s="447" t="s">
        <v>4970</v>
      </c>
      <c r="FQ56" s="447" t="s">
        <v>4971</v>
      </c>
      <c r="FR56" s="447" t="s">
        <v>4972</v>
      </c>
      <c r="FS56" s="447" t="s">
        <v>4973</v>
      </c>
      <c r="FT56" s="447" t="s">
        <v>4974</v>
      </c>
      <c r="FU56" s="447" t="s">
        <v>4975</v>
      </c>
      <c r="FV56" s="447" t="s">
        <v>4976</v>
      </c>
      <c r="FW56" s="447" t="s">
        <v>4977</v>
      </c>
      <c r="FX56" s="447" t="s">
        <v>4978</v>
      </c>
      <c r="FY56" s="447" t="s">
        <v>4979</v>
      </c>
      <c r="FZ56" s="447" t="s">
        <v>854</v>
      </c>
      <c r="GA56" s="255"/>
      <c r="GB56" s="255"/>
      <c r="GC56" s="447" t="s">
        <v>4580</v>
      </c>
      <c r="GD56" s="447" t="s">
        <v>1202</v>
      </c>
      <c r="GE56" s="447" t="s">
        <v>936</v>
      </c>
      <c r="GF56" s="447" t="s">
        <v>4581</v>
      </c>
      <c r="GG56" s="447" t="s">
        <v>472</v>
      </c>
      <c r="GH56" s="447" t="s">
        <v>397</v>
      </c>
      <c r="GI56" s="447" t="s">
        <v>364</v>
      </c>
      <c r="GJ56" s="447" t="s">
        <v>364</v>
      </c>
      <c r="GK56" s="447" t="s">
        <v>879</v>
      </c>
      <c r="GL56" s="447" t="s">
        <v>364</v>
      </c>
      <c r="GM56" s="447" t="s">
        <v>4582</v>
      </c>
      <c r="GN56" s="447" t="s">
        <v>4583</v>
      </c>
      <c r="GO56" s="447" t="s">
        <v>4584</v>
      </c>
      <c r="GP56" s="447" t="s">
        <v>4585</v>
      </c>
      <c r="GQ56" s="447" t="s">
        <v>4586</v>
      </c>
      <c r="GR56" s="447" t="s">
        <v>4587</v>
      </c>
      <c r="GS56" s="447" t="s">
        <v>4588</v>
      </c>
      <c r="GT56" s="447" t="s">
        <v>4589</v>
      </c>
      <c r="GU56" s="447" t="s">
        <v>4590</v>
      </c>
      <c r="GV56" s="447" t="s">
        <v>1693</v>
      </c>
      <c r="GW56" s="255"/>
      <c r="GX56" s="257"/>
      <c r="GY56" s="246" t="s">
        <v>1173</v>
      </c>
      <c r="GZ56" s="246" t="s">
        <v>3042</v>
      </c>
      <c r="HA56" s="246" t="s">
        <v>2299</v>
      </c>
      <c r="HB56" s="246" t="s">
        <v>457</v>
      </c>
      <c r="HC56" s="246" t="s">
        <v>1657</v>
      </c>
      <c r="HD56" s="246" t="s">
        <v>2319</v>
      </c>
      <c r="HE56" s="246" t="s">
        <v>1565</v>
      </c>
      <c r="HF56" s="246" t="s">
        <v>3821</v>
      </c>
      <c r="HG56" s="246" t="s">
        <v>1432</v>
      </c>
      <c r="HH56" s="246" t="s">
        <v>538</v>
      </c>
      <c r="HI56" s="246" t="s">
        <v>3822</v>
      </c>
      <c r="HJ56" s="246" t="s">
        <v>3822</v>
      </c>
      <c r="HK56" s="246" t="s">
        <v>3823</v>
      </c>
      <c r="HL56" s="246" t="s">
        <v>3824</v>
      </c>
      <c r="HM56" s="246" t="s">
        <v>3825</v>
      </c>
      <c r="HN56" s="246" t="s">
        <v>3826</v>
      </c>
      <c r="HO56" s="246" t="s">
        <v>3827</v>
      </c>
      <c r="HP56" s="246" t="s">
        <v>3828</v>
      </c>
      <c r="HQ56" s="246" t="s">
        <v>3829</v>
      </c>
      <c r="HR56" s="246" t="s">
        <v>3069</v>
      </c>
      <c r="HS56" s="255"/>
      <c r="HT56" s="257"/>
      <c r="HU56" s="246" t="s">
        <v>857</v>
      </c>
      <c r="HV56" s="246" t="s">
        <v>1432</v>
      </c>
      <c r="HW56" s="246" t="s">
        <v>414</v>
      </c>
      <c r="HX56" s="246" t="s">
        <v>509</v>
      </c>
      <c r="HY56" s="246" t="s">
        <v>364</v>
      </c>
      <c r="HZ56" s="246" t="s">
        <v>364</v>
      </c>
      <c r="IA56" s="246" t="s">
        <v>1433</v>
      </c>
      <c r="IB56" s="246" t="s">
        <v>568</v>
      </c>
      <c r="IC56" s="246" t="s">
        <v>364</v>
      </c>
      <c r="ID56" s="246" t="s">
        <v>1491</v>
      </c>
      <c r="IE56" s="246" t="s">
        <v>3025</v>
      </c>
      <c r="IF56" s="246" t="s">
        <v>3025</v>
      </c>
      <c r="IG56" s="246" t="s">
        <v>3026</v>
      </c>
      <c r="IH56" s="246" t="s">
        <v>3027</v>
      </c>
      <c r="II56" s="246" t="s">
        <v>3028</v>
      </c>
      <c r="IJ56" s="246" t="s">
        <v>3029</v>
      </c>
      <c r="IK56" s="246" t="s">
        <v>3030</v>
      </c>
      <c r="IL56" s="246" t="s">
        <v>3031</v>
      </c>
      <c r="IM56" s="246" t="s">
        <v>3032</v>
      </c>
      <c r="IN56" s="246" t="s">
        <v>1476</v>
      </c>
      <c r="IO56" s="255"/>
      <c r="IP56" s="257"/>
      <c r="IQ56" s="341" t="s">
        <v>562</v>
      </c>
      <c r="IR56" s="341" t="s">
        <v>562</v>
      </c>
      <c r="IS56" s="341" t="s">
        <v>562</v>
      </c>
      <c r="IT56" s="341" t="s">
        <v>562</v>
      </c>
      <c r="IU56" s="341" t="s">
        <v>562</v>
      </c>
      <c r="IV56" s="341" t="s">
        <v>562</v>
      </c>
      <c r="IW56" s="341" t="s">
        <v>562</v>
      </c>
      <c r="IX56" s="341" t="s">
        <v>562</v>
      </c>
      <c r="IY56" s="341" t="s">
        <v>562</v>
      </c>
      <c r="IZ56" s="341" t="s">
        <v>562</v>
      </c>
      <c r="JA56" s="341" t="s">
        <v>562</v>
      </c>
      <c r="JB56" s="341" t="s">
        <v>562</v>
      </c>
      <c r="JC56" s="341" t="s">
        <v>562</v>
      </c>
      <c r="JD56" s="341" t="s">
        <v>562</v>
      </c>
      <c r="JE56" s="341" t="s">
        <v>562</v>
      </c>
      <c r="JF56" s="341" t="s">
        <v>562</v>
      </c>
      <c r="JG56" s="341" t="s">
        <v>562</v>
      </c>
      <c r="JH56" s="341" t="s">
        <v>562</v>
      </c>
      <c r="JI56" s="341" t="s">
        <v>562</v>
      </c>
      <c r="JJ56" s="341" t="s">
        <v>562</v>
      </c>
      <c r="JK56" s="255"/>
      <c r="JL56" s="255"/>
      <c r="JM56" s="255" t="s">
        <v>562</v>
      </c>
      <c r="JN56" s="255" t="s">
        <v>562</v>
      </c>
      <c r="JO56" s="255" t="s">
        <v>562</v>
      </c>
      <c r="JP56" s="255" t="s">
        <v>562</v>
      </c>
      <c r="JQ56" s="255" t="s">
        <v>562</v>
      </c>
      <c r="JR56" s="255" t="s">
        <v>562</v>
      </c>
      <c r="JS56" s="255" t="s">
        <v>562</v>
      </c>
      <c r="JT56" s="255" t="s">
        <v>562</v>
      </c>
      <c r="JU56" s="255" t="s">
        <v>562</v>
      </c>
      <c r="JV56" s="255" t="s">
        <v>562</v>
      </c>
      <c r="JW56" s="255" t="s">
        <v>562</v>
      </c>
      <c r="JX56" s="255" t="s">
        <v>562</v>
      </c>
      <c r="JY56" s="255" t="s">
        <v>562</v>
      </c>
      <c r="JZ56" s="255" t="s">
        <v>562</v>
      </c>
      <c r="KA56" s="255" t="s">
        <v>562</v>
      </c>
      <c r="KB56" s="271" t="s">
        <v>562</v>
      </c>
      <c r="KC56" s="271" t="s">
        <v>562</v>
      </c>
      <c r="KD56" s="271" t="s">
        <v>562</v>
      </c>
      <c r="KE56" s="271" t="s">
        <v>562</v>
      </c>
      <c r="KF56" s="271" t="s">
        <v>562</v>
      </c>
    </row>
    <row r="57" spans="1:292" s="2" customFormat="1" ht="12.75" customHeight="1" x14ac:dyDescent="0.25">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245" t="s">
        <v>138</v>
      </c>
      <c r="AD57" s="254" t="str">
        <f t="shared" ca="1" si="84"/>
        <v>287,332</v>
      </c>
      <c r="AE57" s="443" t="s">
        <v>2620</v>
      </c>
      <c r="AF57" s="444" t="s">
        <v>392</v>
      </c>
      <c r="AG57" s="444" t="s">
        <v>3386</v>
      </c>
      <c r="AH57" s="443" t="s">
        <v>4141</v>
      </c>
      <c r="AI57" s="443" t="s">
        <v>1433</v>
      </c>
      <c r="AJ57" s="443" t="s">
        <v>878</v>
      </c>
      <c r="AK57" s="401" t="s">
        <v>401</v>
      </c>
      <c r="AL57" s="401" t="s">
        <v>4169</v>
      </c>
      <c r="AM57" s="401" t="s">
        <v>2691</v>
      </c>
      <c r="AN57" s="401" t="s">
        <v>4170</v>
      </c>
      <c r="AO57" s="401" t="s">
        <v>4331</v>
      </c>
      <c r="AP57" s="401" t="s">
        <v>4365</v>
      </c>
      <c r="AQ57" s="401" t="s">
        <v>4366</v>
      </c>
      <c r="AR57" s="401" t="s">
        <v>940</v>
      </c>
      <c r="AS57" s="401" t="s">
        <v>4404</v>
      </c>
      <c r="AT57" s="401" t="s">
        <v>4242</v>
      </c>
      <c r="AU57" s="401" t="s">
        <v>4243</v>
      </c>
      <c r="AV57" s="401" t="s">
        <v>4244</v>
      </c>
      <c r="AW57" s="401" t="s">
        <v>4245</v>
      </c>
      <c r="AX57" s="401" t="s">
        <v>950</v>
      </c>
      <c r="AY57" s="255"/>
      <c r="AZ57" s="257"/>
      <c r="BA57" s="401" t="s">
        <v>2620</v>
      </c>
      <c r="BB57" s="401" t="s">
        <v>392</v>
      </c>
      <c r="BC57" s="401" t="s">
        <v>3386</v>
      </c>
      <c r="BD57" s="401" t="s">
        <v>3387</v>
      </c>
      <c r="BE57" s="401" t="s">
        <v>364</v>
      </c>
      <c r="BF57" s="401" t="s">
        <v>364</v>
      </c>
      <c r="BG57" s="401" t="s">
        <v>1284</v>
      </c>
      <c r="BH57" s="401" t="s">
        <v>3388</v>
      </c>
      <c r="BI57" s="401" t="s">
        <v>1992</v>
      </c>
      <c r="BJ57" s="401" t="s">
        <v>3389</v>
      </c>
      <c r="BK57" s="401" t="s">
        <v>3547</v>
      </c>
      <c r="BL57" s="401" t="s">
        <v>3548</v>
      </c>
      <c r="BM57" s="401" t="s">
        <v>3549</v>
      </c>
      <c r="BN57" s="401" t="s">
        <v>562</v>
      </c>
      <c r="BO57" s="401" t="s">
        <v>3550</v>
      </c>
      <c r="BP57" s="401" t="s">
        <v>3551</v>
      </c>
      <c r="BQ57" s="401" t="s">
        <v>3552</v>
      </c>
      <c r="BR57" s="401" t="s">
        <v>3553</v>
      </c>
      <c r="BS57" s="401" t="s">
        <v>3554</v>
      </c>
      <c r="BT57" s="401" t="s">
        <v>950</v>
      </c>
      <c r="BU57" s="255"/>
      <c r="BV57" s="257"/>
      <c r="BW57" s="401" t="s">
        <v>2620</v>
      </c>
      <c r="BX57" s="246" t="s">
        <v>1316</v>
      </c>
      <c r="BY57" s="246" t="s">
        <v>1316</v>
      </c>
      <c r="BZ57" s="246" t="s">
        <v>562</v>
      </c>
      <c r="CA57" s="246" t="s">
        <v>562</v>
      </c>
      <c r="CB57" s="246" t="s">
        <v>562</v>
      </c>
      <c r="CC57" s="246" t="s">
        <v>1272</v>
      </c>
      <c r="CD57" s="246" t="s">
        <v>2754</v>
      </c>
      <c r="CE57" s="246" t="s">
        <v>1095</v>
      </c>
      <c r="CF57" s="246" t="s">
        <v>2755</v>
      </c>
      <c r="CG57" s="246" t="s">
        <v>3192</v>
      </c>
      <c r="CH57" s="246" t="s">
        <v>3215</v>
      </c>
      <c r="CI57" s="246" t="s">
        <v>2756</v>
      </c>
      <c r="CJ57" s="246" t="s">
        <v>2757</v>
      </c>
      <c r="CK57" s="246" t="s">
        <v>2758</v>
      </c>
      <c r="CL57" s="246" t="s">
        <v>2759</v>
      </c>
      <c r="CM57" s="246" t="s">
        <v>2760</v>
      </c>
      <c r="CN57" s="246" t="s">
        <v>2761</v>
      </c>
      <c r="CO57" s="246" t="s">
        <v>2762</v>
      </c>
      <c r="CP57" s="246" t="s">
        <v>902</v>
      </c>
      <c r="CQ57" s="255"/>
      <c r="CR57" s="257"/>
      <c r="CS57" s="341" t="s">
        <v>996</v>
      </c>
      <c r="CT57" s="341" t="s">
        <v>392</v>
      </c>
      <c r="CU57" s="341" t="s">
        <v>415</v>
      </c>
      <c r="CV57" s="341" t="s">
        <v>1316</v>
      </c>
      <c r="CW57" s="341" t="s">
        <v>364</v>
      </c>
      <c r="CX57" s="341" t="s">
        <v>1478</v>
      </c>
      <c r="CY57" s="341" t="s">
        <v>1991</v>
      </c>
      <c r="CZ57" s="341" t="s">
        <v>1983</v>
      </c>
      <c r="DA57" s="341" t="s">
        <v>1992</v>
      </c>
      <c r="DB57" s="341" t="s">
        <v>1993</v>
      </c>
      <c r="DC57" s="341" t="s">
        <v>1994</v>
      </c>
      <c r="DD57" s="341" t="s">
        <v>1995</v>
      </c>
      <c r="DE57" s="341" t="s">
        <v>1996</v>
      </c>
      <c r="DF57" s="341" t="s">
        <v>364</v>
      </c>
      <c r="DG57" s="341" t="s">
        <v>1997</v>
      </c>
      <c r="DH57" s="341" t="s">
        <v>1998</v>
      </c>
      <c r="DI57" s="341" t="s">
        <v>1999</v>
      </c>
      <c r="DJ57" s="341" t="s">
        <v>2000</v>
      </c>
      <c r="DK57" s="341" t="s">
        <v>2001</v>
      </c>
      <c r="DL57" s="341" t="s">
        <v>1006</v>
      </c>
      <c r="DM57" s="255"/>
      <c r="DN57" s="257"/>
      <c r="DO57" s="255" t="s">
        <v>996</v>
      </c>
      <c r="DP57" s="255" t="s">
        <v>507</v>
      </c>
      <c r="DQ57" s="255"/>
      <c r="DR57" s="255" t="s">
        <v>997</v>
      </c>
      <c r="DS57" s="255" t="s">
        <v>998</v>
      </c>
      <c r="DT57" s="255" t="s">
        <v>542</v>
      </c>
      <c r="DU57" s="255" t="s">
        <v>816</v>
      </c>
      <c r="DV57" s="255" t="s">
        <v>999</v>
      </c>
      <c r="DW57" s="255" t="s">
        <v>816</v>
      </c>
      <c r="DX57" s="255" t="s">
        <v>569</v>
      </c>
      <c r="DY57" s="255" t="s">
        <v>1000</v>
      </c>
      <c r="DZ57" s="255" t="s">
        <v>1000</v>
      </c>
      <c r="EA57" s="255" t="s">
        <v>1001</v>
      </c>
      <c r="EB57" s="255"/>
      <c r="EC57" s="255" t="s">
        <v>569</v>
      </c>
      <c r="ED57" s="271" t="s">
        <v>1002</v>
      </c>
      <c r="EE57" s="271" t="s">
        <v>1003</v>
      </c>
      <c r="EF57" s="271" t="s">
        <v>1004</v>
      </c>
      <c r="EG57" s="271" t="s">
        <v>1005</v>
      </c>
      <c r="EH57" s="271" t="s">
        <v>1006</v>
      </c>
      <c r="EI57" s="255"/>
      <c r="EJ57" s="257"/>
      <c r="EK57" s="255" t="s">
        <v>481</v>
      </c>
      <c r="EL57" s="255" t="s">
        <v>1007</v>
      </c>
      <c r="EM57" s="255"/>
      <c r="EN57" s="255" t="s">
        <v>1008</v>
      </c>
      <c r="EO57" s="255" t="s">
        <v>998</v>
      </c>
      <c r="EP57" s="255" t="s">
        <v>1009</v>
      </c>
      <c r="EQ57" s="255" t="s">
        <v>816</v>
      </c>
      <c r="ER57" s="255" t="s">
        <v>1010</v>
      </c>
      <c r="ES57" s="255" t="s">
        <v>816</v>
      </c>
      <c r="ET57" s="255" t="s">
        <v>569</v>
      </c>
      <c r="EU57" s="255" t="s">
        <v>1011</v>
      </c>
      <c r="EV57" s="255" t="s">
        <v>1011</v>
      </c>
      <c r="EW57" s="255" t="s">
        <v>1001</v>
      </c>
      <c r="EX57" s="255"/>
      <c r="EY57" s="255" t="s">
        <v>1012</v>
      </c>
      <c r="EZ57" s="271" t="s">
        <v>1013</v>
      </c>
      <c r="FA57" s="271" t="s">
        <v>1014</v>
      </c>
      <c r="FB57" s="271" t="s">
        <v>562</v>
      </c>
      <c r="FC57" s="271" t="s">
        <v>1015</v>
      </c>
      <c r="FD57" s="271" t="s">
        <v>1016</v>
      </c>
      <c r="FE57" s="255"/>
      <c r="FF57" s="257"/>
      <c r="FG57" s="447" t="s">
        <v>4980</v>
      </c>
      <c r="FH57" s="447" t="s">
        <v>1316</v>
      </c>
      <c r="FI57" s="447" t="s">
        <v>415</v>
      </c>
      <c r="FJ57" s="447" t="s">
        <v>4981</v>
      </c>
      <c r="FK57" s="447" t="s">
        <v>397</v>
      </c>
      <c r="FL57" s="447" t="s">
        <v>382</v>
      </c>
      <c r="FM57" s="447" t="s">
        <v>1272</v>
      </c>
      <c r="FN57" s="447" t="s">
        <v>4982</v>
      </c>
      <c r="FO57" s="447" t="s">
        <v>1095</v>
      </c>
      <c r="FP57" s="447" t="s">
        <v>4983</v>
      </c>
      <c r="FQ57" s="447" t="s">
        <v>4984</v>
      </c>
      <c r="FR57" s="447" t="s">
        <v>4985</v>
      </c>
      <c r="FS57" s="447" t="s">
        <v>4986</v>
      </c>
      <c r="FT57" s="447" t="s">
        <v>560</v>
      </c>
      <c r="FU57" s="447" t="s">
        <v>4987</v>
      </c>
      <c r="FV57" s="447" t="s">
        <v>4988</v>
      </c>
      <c r="FW57" s="447" t="s">
        <v>4989</v>
      </c>
      <c r="FX57" s="447" t="s">
        <v>4990</v>
      </c>
      <c r="FY57" s="447" t="s">
        <v>4991</v>
      </c>
      <c r="FZ57" s="447" t="s">
        <v>1026</v>
      </c>
      <c r="GA57" s="255"/>
      <c r="GB57" s="255"/>
      <c r="GC57" s="447" t="s">
        <v>364</v>
      </c>
      <c r="GD57" s="447" t="s">
        <v>364</v>
      </c>
      <c r="GE57" s="447" t="s">
        <v>364</v>
      </c>
      <c r="GF57" s="447" t="s">
        <v>3997</v>
      </c>
      <c r="GG57" s="447" t="s">
        <v>1433</v>
      </c>
      <c r="GH57" s="447" t="s">
        <v>878</v>
      </c>
      <c r="GI57" s="447" t="s">
        <v>1433</v>
      </c>
      <c r="GJ57" s="447" t="s">
        <v>951</v>
      </c>
      <c r="GK57" s="447" t="s">
        <v>381</v>
      </c>
      <c r="GL57" s="447" t="s">
        <v>4591</v>
      </c>
      <c r="GM57" s="447" t="s">
        <v>4592</v>
      </c>
      <c r="GN57" s="447" t="s">
        <v>4593</v>
      </c>
      <c r="GO57" s="447" t="s">
        <v>4594</v>
      </c>
      <c r="GP57" s="447" t="s">
        <v>562</v>
      </c>
      <c r="GQ57" s="447" t="s">
        <v>4595</v>
      </c>
      <c r="GR57" s="447" t="s">
        <v>4596</v>
      </c>
      <c r="GS57" s="447" t="s">
        <v>4597</v>
      </c>
      <c r="GT57" s="447" t="s">
        <v>4598</v>
      </c>
      <c r="GU57" s="447" t="s">
        <v>4599</v>
      </c>
      <c r="GV57" s="447" t="s">
        <v>1442</v>
      </c>
      <c r="GW57" s="255"/>
      <c r="GX57" s="257"/>
      <c r="GY57" s="246" t="s">
        <v>364</v>
      </c>
      <c r="GZ57" s="246" t="s">
        <v>1515</v>
      </c>
      <c r="HA57" s="246" t="s">
        <v>1316</v>
      </c>
      <c r="HB57" s="246" t="s">
        <v>562</v>
      </c>
      <c r="HC57" s="246" t="s">
        <v>562</v>
      </c>
      <c r="HD57" s="246" t="s">
        <v>562</v>
      </c>
      <c r="HE57" s="246" t="s">
        <v>1547</v>
      </c>
      <c r="HF57" s="246" t="s">
        <v>3830</v>
      </c>
      <c r="HG57" s="246" t="s">
        <v>1516</v>
      </c>
      <c r="HH57" s="246" t="s">
        <v>3831</v>
      </c>
      <c r="HI57" s="246" t="s">
        <v>3832</v>
      </c>
      <c r="HJ57" s="246" t="s">
        <v>3833</v>
      </c>
      <c r="HK57" s="246" t="s">
        <v>3834</v>
      </c>
      <c r="HL57" s="246" t="s">
        <v>562</v>
      </c>
      <c r="HM57" s="246" t="s">
        <v>3835</v>
      </c>
      <c r="HN57" s="246" t="s">
        <v>3836</v>
      </c>
      <c r="HO57" s="246" t="s">
        <v>3837</v>
      </c>
      <c r="HP57" s="246" t="s">
        <v>3838</v>
      </c>
      <c r="HQ57" s="246" t="s">
        <v>3839</v>
      </c>
      <c r="HR57" s="246" t="s">
        <v>3056</v>
      </c>
      <c r="HS57" s="255"/>
      <c r="HT57" s="257"/>
      <c r="HU57" s="246" t="s">
        <v>3033</v>
      </c>
      <c r="HV57" s="246" t="s">
        <v>395</v>
      </c>
      <c r="HW57" s="246" t="s">
        <v>1515</v>
      </c>
      <c r="HX57" s="246" t="s">
        <v>562</v>
      </c>
      <c r="HY57" s="246" t="s">
        <v>562</v>
      </c>
      <c r="HZ57" s="246" t="s">
        <v>562</v>
      </c>
      <c r="IA57" s="246" t="s">
        <v>1675</v>
      </c>
      <c r="IB57" s="246" t="s">
        <v>2291</v>
      </c>
      <c r="IC57" s="246" t="s">
        <v>394</v>
      </c>
      <c r="ID57" s="246" t="s">
        <v>538</v>
      </c>
      <c r="IE57" s="246" t="s">
        <v>3034</v>
      </c>
      <c r="IF57" s="246" t="s">
        <v>3035</v>
      </c>
      <c r="IG57" s="246" t="s">
        <v>3036</v>
      </c>
      <c r="IH57" s="246" t="s">
        <v>2757</v>
      </c>
      <c r="II57" s="246" t="s">
        <v>3037</v>
      </c>
      <c r="IJ57" s="246" t="s">
        <v>3038</v>
      </c>
      <c r="IK57" s="246" t="s">
        <v>3039</v>
      </c>
      <c r="IL57" s="246" t="s">
        <v>3040</v>
      </c>
      <c r="IM57" s="246" t="s">
        <v>3041</v>
      </c>
      <c r="IN57" s="246" t="s">
        <v>1553</v>
      </c>
      <c r="IO57" s="255"/>
      <c r="IP57" s="257"/>
      <c r="IQ57" s="341" t="s">
        <v>364</v>
      </c>
      <c r="IR57" s="341" t="s">
        <v>2318</v>
      </c>
      <c r="IS57" s="341" t="s">
        <v>415</v>
      </c>
      <c r="IT57" s="341" t="s">
        <v>1069</v>
      </c>
      <c r="IU57" s="341" t="s">
        <v>2319</v>
      </c>
      <c r="IV57" s="341" t="s">
        <v>2320</v>
      </c>
      <c r="IW57" s="341" t="s">
        <v>409</v>
      </c>
      <c r="IX57" s="341" t="s">
        <v>804</v>
      </c>
      <c r="IY57" s="341" t="s">
        <v>1488</v>
      </c>
      <c r="IZ57" s="341" t="s">
        <v>2321</v>
      </c>
      <c r="JA57" s="341" t="s">
        <v>2322</v>
      </c>
      <c r="JB57" s="341" t="s">
        <v>2323</v>
      </c>
      <c r="JC57" s="341" t="s">
        <v>2324</v>
      </c>
      <c r="JD57" s="341" t="s">
        <v>364</v>
      </c>
      <c r="JE57" s="341" t="s">
        <v>2325</v>
      </c>
      <c r="JF57" s="341" t="s">
        <v>2326</v>
      </c>
      <c r="JG57" s="341" t="s">
        <v>2327</v>
      </c>
      <c r="JH57" s="341" t="s">
        <v>2328</v>
      </c>
      <c r="JI57" s="341" t="s">
        <v>2329</v>
      </c>
      <c r="JJ57" s="341" t="s">
        <v>1442</v>
      </c>
      <c r="JK57" s="255"/>
      <c r="JL57" s="255"/>
      <c r="JM57" s="255" t="s">
        <v>1536</v>
      </c>
      <c r="JN57" s="255" t="s">
        <v>1537</v>
      </c>
      <c r="JO57" s="255" t="s">
        <v>364</v>
      </c>
      <c r="JP57" s="255" t="s">
        <v>1537</v>
      </c>
      <c r="JQ57" s="255" t="s">
        <v>364</v>
      </c>
      <c r="JR57" s="255" t="s">
        <v>454</v>
      </c>
      <c r="JS57" s="255" t="s">
        <v>364</v>
      </c>
      <c r="JT57" s="255" t="s">
        <v>1538</v>
      </c>
      <c r="JU57" s="255" t="s">
        <v>364</v>
      </c>
      <c r="JV57" s="255" t="s">
        <v>364</v>
      </c>
      <c r="JW57" s="255" t="s">
        <v>1539</v>
      </c>
      <c r="JX57" s="255" t="s">
        <v>1539</v>
      </c>
      <c r="JY57" s="255" t="s">
        <v>364</v>
      </c>
      <c r="JZ57" s="255" t="s">
        <v>364</v>
      </c>
      <c r="KA57" s="255" t="s">
        <v>1540</v>
      </c>
      <c r="KB57" s="271" t="s">
        <v>1541</v>
      </c>
      <c r="KC57" s="271" t="s">
        <v>1542</v>
      </c>
      <c r="KD57" s="271" t="s">
        <v>562</v>
      </c>
      <c r="KE57" s="271" t="s">
        <v>1543</v>
      </c>
      <c r="KF57" s="271" t="s">
        <v>1544</v>
      </c>
    </row>
    <row r="58" spans="1:292" s="2" customFormat="1" ht="12.75" customHeight="1" x14ac:dyDescent="0.25">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245" t="s">
        <v>139</v>
      </c>
      <c r="AD58" s="254" t="str">
        <f t="shared" ca="1" si="84"/>
        <v>443,599</v>
      </c>
      <c r="AE58" s="443" t="s">
        <v>3340</v>
      </c>
      <c r="AF58" s="444" t="s">
        <v>2763</v>
      </c>
      <c r="AG58" s="444" t="s">
        <v>1272</v>
      </c>
      <c r="AH58" s="443" t="s">
        <v>3409</v>
      </c>
      <c r="AI58" s="443" t="s">
        <v>400</v>
      </c>
      <c r="AJ58" s="443" t="s">
        <v>375</v>
      </c>
      <c r="AK58" s="401" t="s">
        <v>759</v>
      </c>
      <c r="AL58" s="401" t="s">
        <v>562</v>
      </c>
      <c r="AM58" s="401" t="s">
        <v>562</v>
      </c>
      <c r="AN58" s="401" t="s">
        <v>562</v>
      </c>
      <c r="AO58" s="401" t="s">
        <v>4332</v>
      </c>
      <c r="AP58" s="401" t="s">
        <v>4332</v>
      </c>
      <c r="AQ58" s="401" t="s">
        <v>4367</v>
      </c>
      <c r="AR58" s="401" t="s">
        <v>4435</v>
      </c>
      <c r="AS58" s="401" t="s">
        <v>4405</v>
      </c>
      <c r="AT58" s="401" t="s">
        <v>562</v>
      </c>
      <c r="AU58" s="401" t="s">
        <v>562</v>
      </c>
      <c r="AV58" s="401" t="s">
        <v>562</v>
      </c>
      <c r="AW58" s="401" t="s">
        <v>562</v>
      </c>
      <c r="AX58" s="401" t="s">
        <v>1299</v>
      </c>
      <c r="AY58" s="255"/>
      <c r="AZ58" s="257"/>
      <c r="BA58" s="401" t="s">
        <v>3340</v>
      </c>
      <c r="BB58" s="401" t="s">
        <v>2763</v>
      </c>
      <c r="BC58" s="401" t="s">
        <v>1272</v>
      </c>
      <c r="BD58" s="401" t="s">
        <v>2925</v>
      </c>
      <c r="BE58" s="401" t="s">
        <v>400</v>
      </c>
      <c r="BF58" s="401" t="s">
        <v>936</v>
      </c>
      <c r="BG58" s="401" t="s">
        <v>759</v>
      </c>
      <c r="BH58" s="401" t="s">
        <v>562</v>
      </c>
      <c r="BI58" s="401" t="s">
        <v>562</v>
      </c>
      <c r="BJ58" s="401" t="s">
        <v>562</v>
      </c>
      <c r="BK58" s="401" t="s">
        <v>3555</v>
      </c>
      <c r="BL58" s="401" t="s">
        <v>3555</v>
      </c>
      <c r="BM58" s="401" t="s">
        <v>3556</v>
      </c>
      <c r="BN58" s="401" t="s">
        <v>3557</v>
      </c>
      <c r="BO58" s="401" t="s">
        <v>3558</v>
      </c>
      <c r="BP58" s="401" t="s">
        <v>562</v>
      </c>
      <c r="BQ58" s="401" t="s">
        <v>562</v>
      </c>
      <c r="BR58" s="401" t="s">
        <v>562</v>
      </c>
      <c r="BS58" s="401" t="s">
        <v>562</v>
      </c>
      <c r="BT58" s="401" t="s">
        <v>1141</v>
      </c>
      <c r="BU58" s="255"/>
      <c r="BV58" s="257"/>
      <c r="BW58" s="401" t="s">
        <v>2002</v>
      </c>
      <c r="BX58" s="246" t="s">
        <v>2763</v>
      </c>
      <c r="BY58" s="246" t="s">
        <v>1272</v>
      </c>
      <c r="BZ58" s="246" t="s">
        <v>1279</v>
      </c>
      <c r="CA58" s="246" t="s">
        <v>400</v>
      </c>
      <c r="CB58" s="246" t="s">
        <v>1433</v>
      </c>
      <c r="CC58" s="246" t="s">
        <v>759</v>
      </c>
      <c r="CD58" s="246" t="s">
        <v>562</v>
      </c>
      <c r="CE58" s="246" t="s">
        <v>562</v>
      </c>
      <c r="CF58" s="246" t="s">
        <v>562</v>
      </c>
      <c r="CG58" s="246" t="s">
        <v>3193</v>
      </c>
      <c r="CH58" s="246" t="s">
        <v>3193</v>
      </c>
      <c r="CI58" s="246" t="s">
        <v>2764</v>
      </c>
      <c r="CJ58" s="246" t="s">
        <v>2765</v>
      </c>
      <c r="CK58" s="246" t="s">
        <v>2766</v>
      </c>
      <c r="CL58" s="246" t="s">
        <v>562</v>
      </c>
      <c r="CM58" s="246" t="s">
        <v>562</v>
      </c>
      <c r="CN58" s="246" t="s">
        <v>562</v>
      </c>
      <c r="CO58" s="246" t="s">
        <v>562</v>
      </c>
      <c r="CP58" s="246" t="s">
        <v>2920</v>
      </c>
      <c r="CQ58" s="255"/>
      <c r="CR58" s="257"/>
      <c r="CS58" s="341" t="s">
        <v>2002</v>
      </c>
      <c r="CT58" s="341" t="s">
        <v>1279</v>
      </c>
      <c r="CU58" s="341" t="s">
        <v>408</v>
      </c>
      <c r="CV58" s="341" t="s">
        <v>2193</v>
      </c>
      <c r="CW58" s="341" t="s">
        <v>400</v>
      </c>
      <c r="CX58" s="341" t="s">
        <v>936</v>
      </c>
      <c r="CY58" s="341" t="s">
        <v>562</v>
      </c>
      <c r="CZ58" s="341" t="s">
        <v>562</v>
      </c>
      <c r="DA58" s="341" t="s">
        <v>562</v>
      </c>
      <c r="DB58" s="341" t="s">
        <v>562</v>
      </c>
      <c r="DC58" s="341" t="s">
        <v>2003</v>
      </c>
      <c r="DD58" s="341" t="s">
        <v>2003</v>
      </c>
      <c r="DE58" s="341" t="s">
        <v>2004</v>
      </c>
      <c r="DF58" s="341" t="s">
        <v>2005</v>
      </c>
      <c r="DG58" s="341" t="s">
        <v>2006</v>
      </c>
      <c r="DH58" s="341" t="s">
        <v>562</v>
      </c>
      <c r="DI58" s="341" t="s">
        <v>562</v>
      </c>
      <c r="DJ58" s="341" t="s">
        <v>562</v>
      </c>
      <c r="DK58" s="341" t="s">
        <v>2007</v>
      </c>
      <c r="DL58" s="341" t="s">
        <v>2008</v>
      </c>
      <c r="DM58" s="255"/>
      <c r="DN58" s="257"/>
      <c r="DO58" s="255" t="s">
        <v>1017</v>
      </c>
      <c r="DP58" s="255" t="s">
        <v>1018</v>
      </c>
      <c r="DQ58" s="255" t="s">
        <v>1019</v>
      </c>
      <c r="DR58" s="255" t="s">
        <v>1020</v>
      </c>
      <c r="DS58" s="255" t="s">
        <v>400</v>
      </c>
      <c r="DT58" s="255" t="s">
        <v>936</v>
      </c>
      <c r="DU58" s="255" t="s">
        <v>562</v>
      </c>
      <c r="DV58" s="255" t="s">
        <v>562</v>
      </c>
      <c r="DW58" s="255" t="s">
        <v>562</v>
      </c>
      <c r="DX58" s="255" t="s">
        <v>562</v>
      </c>
      <c r="DY58" s="255" t="s">
        <v>1021</v>
      </c>
      <c r="DZ58" s="255" t="s">
        <v>1021</v>
      </c>
      <c r="EA58" s="255" t="s">
        <v>1022</v>
      </c>
      <c r="EB58" s="255" t="s">
        <v>1023</v>
      </c>
      <c r="EC58" s="255" t="s">
        <v>1024</v>
      </c>
      <c r="ED58" s="271" t="s">
        <v>562</v>
      </c>
      <c r="EE58" s="271" t="s">
        <v>562</v>
      </c>
      <c r="EF58" s="271" t="s">
        <v>562</v>
      </c>
      <c r="EG58" s="271" t="s">
        <v>1025</v>
      </c>
      <c r="EH58" s="271" t="s">
        <v>1026</v>
      </c>
      <c r="EI58" s="255"/>
      <c r="EJ58" s="257"/>
      <c r="EK58" s="255" t="s">
        <v>482</v>
      </c>
      <c r="EL58" s="255" t="s">
        <v>483</v>
      </c>
      <c r="EM58" s="255" t="s">
        <v>484</v>
      </c>
      <c r="EN58" s="255" t="s">
        <v>387</v>
      </c>
      <c r="EO58" s="255" t="s">
        <v>400</v>
      </c>
      <c r="EP58" s="255" t="s">
        <v>368</v>
      </c>
      <c r="EQ58" s="255" t="s">
        <v>562</v>
      </c>
      <c r="ER58" s="255" t="s">
        <v>562</v>
      </c>
      <c r="ES58" s="255" t="s">
        <v>562</v>
      </c>
      <c r="ET58" s="255" t="s">
        <v>562</v>
      </c>
      <c r="EU58" s="255" t="s">
        <v>1027</v>
      </c>
      <c r="EV58" s="255" t="s">
        <v>1027</v>
      </c>
      <c r="EW58" s="255" t="s">
        <v>1028</v>
      </c>
      <c r="EX58" s="255" t="s">
        <v>1029</v>
      </c>
      <c r="EY58" s="255" t="s">
        <v>1030</v>
      </c>
      <c r="EZ58" s="271" t="s">
        <v>562</v>
      </c>
      <c r="FA58" s="271" t="s">
        <v>562</v>
      </c>
      <c r="FB58" s="271" t="s">
        <v>562</v>
      </c>
      <c r="FC58" s="271" t="s">
        <v>1031</v>
      </c>
      <c r="FD58" s="271" t="s">
        <v>1032</v>
      </c>
      <c r="FE58" s="255"/>
      <c r="FF58" s="257"/>
      <c r="FG58" s="447" t="s">
        <v>4992</v>
      </c>
      <c r="FH58" s="447" t="s">
        <v>2816</v>
      </c>
      <c r="FI58" s="447" t="s">
        <v>1272</v>
      </c>
      <c r="FJ58" s="447" t="s">
        <v>4993</v>
      </c>
      <c r="FK58" s="447" t="s">
        <v>400</v>
      </c>
      <c r="FL58" s="447" t="s">
        <v>391</v>
      </c>
      <c r="FM58" s="447" t="s">
        <v>759</v>
      </c>
      <c r="FN58" s="447" t="s">
        <v>562</v>
      </c>
      <c r="FO58" s="447" t="s">
        <v>562</v>
      </c>
      <c r="FP58" s="447" t="s">
        <v>562</v>
      </c>
      <c r="FQ58" s="447" t="s">
        <v>4994</v>
      </c>
      <c r="FR58" s="447" t="s">
        <v>4994</v>
      </c>
      <c r="FS58" s="447" t="s">
        <v>4995</v>
      </c>
      <c r="FT58" s="447" t="s">
        <v>4996</v>
      </c>
      <c r="FU58" s="447" t="s">
        <v>4997</v>
      </c>
      <c r="FV58" s="447" t="s">
        <v>562</v>
      </c>
      <c r="FW58" s="447" t="s">
        <v>562</v>
      </c>
      <c r="FX58" s="447" t="s">
        <v>562</v>
      </c>
      <c r="FY58" s="447" t="s">
        <v>4998</v>
      </c>
      <c r="FZ58" s="447" t="s">
        <v>1153</v>
      </c>
      <c r="GA58" s="255"/>
      <c r="GB58" s="255"/>
      <c r="GC58" s="447" t="s">
        <v>364</v>
      </c>
      <c r="GD58" s="447" t="s">
        <v>364</v>
      </c>
      <c r="GE58" s="447" t="s">
        <v>364</v>
      </c>
      <c r="GF58" s="447" t="s">
        <v>397</v>
      </c>
      <c r="GG58" s="447" t="s">
        <v>364</v>
      </c>
      <c r="GH58" s="447" t="s">
        <v>367</v>
      </c>
      <c r="GI58" s="447" t="s">
        <v>364</v>
      </c>
      <c r="GJ58" s="447" t="s">
        <v>562</v>
      </c>
      <c r="GK58" s="447" t="s">
        <v>562</v>
      </c>
      <c r="GL58" s="447" t="s">
        <v>562</v>
      </c>
      <c r="GM58" s="447" t="s">
        <v>4600</v>
      </c>
      <c r="GN58" s="447" t="s">
        <v>4600</v>
      </c>
      <c r="GO58" s="447" t="s">
        <v>4601</v>
      </c>
      <c r="GP58" s="447" t="s">
        <v>4602</v>
      </c>
      <c r="GQ58" s="447" t="s">
        <v>4603</v>
      </c>
      <c r="GR58" s="447" t="s">
        <v>562</v>
      </c>
      <c r="GS58" s="447" t="s">
        <v>562</v>
      </c>
      <c r="GT58" s="447" t="s">
        <v>562</v>
      </c>
      <c r="GU58" s="447" t="s">
        <v>562</v>
      </c>
      <c r="GV58" s="447" t="s">
        <v>3868</v>
      </c>
      <c r="GW58" s="255"/>
      <c r="GX58" s="257"/>
      <c r="GY58" s="246" t="s">
        <v>3058</v>
      </c>
      <c r="GZ58" s="246" t="s">
        <v>364</v>
      </c>
      <c r="HA58" s="246" t="s">
        <v>364</v>
      </c>
      <c r="HB58" s="246" t="s">
        <v>409</v>
      </c>
      <c r="HC58" s="246" t="s">
        <v>364</v>
      </c>
      <c r="HD58" s="246" t="s">
        <v>391</v>
      </c>
      <c r="HE58" s="246" t="s">
        <v>364</v>
      </c>
      <c r="HF58" s="246" t="s">
        <v>562</v>
      </c>
      <c r="HG58" s="246" t="s">
        <v>562</v>
      </c>
      <c r="HH58" s="246" t="s">
        <v>562</v>
      </c>
      <c r="HI58" s="246" t="s">
        <v>3840</v>
      </c>
      <c r="HJ58" s="246" t="s">
        <v>3840</v>
      </c>
      <c r="HK58" s="246" t="s">
        <v>3841</v>
      </c>
      <c r="HL58" s="246" t="s">
        <v>3842</v>
      </c>
      <c r="HM58" s="246" t="s">
        <v>3843</v>
      </c>
      <c r="HN58" s="246" t="s">
        <v>562</v>
      </c>
      <c r="HO58" s="246" t="s">
        <v>562</v>
      </c>
      <c r="HP58" s="246" t="s">
        <v>562</v>
      </c>
      <c r="HQ58" s="246" t="s">
        <v>562</v>
      </c>
      <c r="HR58" s="246" t="s">
        <v>3844</v>
      </c>
      <c r="HS58" s="255"/>
      <c r="HT58" s="257"/>
      <c r="HU58" s="246" t="s">
        <v>364</v>
      </c>
      <c r="HV58" s="246" t="s">
        <v>379</v>
      </c>
      <c r="HW58" s="246" t="s">
        <v>367</v>
      </c>
      <c r="HX58" s="246" t="s">
        <v>857</v>
      </c>
      <c r="HY58" s="246" t="s">
        <v>364</v>
      </c>
      <c r="HZ58" s="246" t="s">
        <v>3042</v>
      </c>
      <c r="IA58" s="246" t="s">
        <v>562</v>
      </c>
      <c r="IB58" s="246" t="s">
        <v>562</v>
      </c>
      <c r="IC58" s="246" t="s">
        <v>562</v>
      </c>
      <c r="ID58" s="246" t="s">
        <v>562</v>
      </c>
      <c r="IE58" s="246" t="s">
        <v>3043</v>
      </c>
      <c r="IF58" s="246" t="s">
        <v>3043</v>
      </c>
      <c r="IG58" s="246" t="s">
        <v>3044</v>
      </c>
      <c r="IH58" s="246" t="s">
        <v>3045</v>
      </c>
      <c r="II58" s="246" t="s">
        <v>3046</v>
      </c>
      <c r="IJ58" s="246" t="s">
        <v>562</v>
      </c>
      <c r="IK58" s="246" t="s">
        <v>562</v>
      </c>
      <c r="IL58" s="246" t="s">
        <v>562</v>
      </c>
      <c r="IM58" s="246" t="s">
        <v>562</v>
      </c>
      <c r="IN58" s="246" t="s">
        <v>3047</v>
      </c>
      <c r="IO58" s="255"/>
      <c r="IP58" s="257"/>
      <c r="IQ58" s="341" t="s">
        <v>367</v>
      </c>
      <c r="IR58" s="341" t="s">
        <v>1445</v>
      </c>
      <c r="IS58" s="341" t="s">
        <v>1432</v>
      </c>
      <c r="IT58" s="341" t="s">
        <v>381</v>
      </c>
      <c r="IU58" s="341" t="s">
        <v>364</v>
      </c>
      <c r="IV58" s="341" t="s">
        <v>364</v>
      </c>
      <c r="IW58" s="341" t="s">
        <v>562</v>
      </c>
      <c r="IX58" s="341" t="s">
        <v>562</v>
      </c>
      <c r="IY58" s="341" t="s">
        <v>562</v>
      </c>
      <c r="IZ58" s="341" t="s">
        <v>562</v>
      </c>
      <c r="JA58" s="341" t="s">
        <v>2330</v>
      </c>
      <c r="JB58" s="341" t="s">
        <v>2330</v>
      </c>
      <c r="JC58" s="341" t="s">
        <v>2331</v>
      </c>
      <c r="JD58" s="341" t="s">
        <v>2332</v>
      </c>
      <c r="JE58" s="341" t="s">
        <v>2333</v>
      </c>
      <c r="JF58" s="341" t="s">
        <v>562</v>
      </c>
      <c r="JG58" s="341" t="s">
        <v>562</v>
      </c>
      <c r="JH58" s="341" t="s">
        <v>562</v>
      </c>
      <c r="JI58" s="341" t="s">
        <v>2334</v>
      </c>
      <c r="JJ58" s="341" t="s">
        <v>2335</v>
      </c>
      <c r="JK58" s="255"/>
      <c r="JL58" s="255"/>
      <c r="JM58" s="255" t="s">
        <v>1545</v>
      </c>
      <c r="JN58" s="255" t="s">
        <v>1546</v>
      </c>
      <c r="JO58" s="255" t="s">
        <v>1547</v>
      </c>
      <c r="JP58" s="255" t="s">
        <v>394</v>
      </c>
      <c r="JQ58" s="255" t="s">
        <v>364</v>
      </c>
      <c r="JR58" s="255" t="s">
        <v>367</v>
      </c>
      <c r="JS58" s="255" t="s">
        <v>562</v>
      </c>
      <c r="JT58" s="255" t="s">
        <v>562</v>
      </c>
      <c r="JU58" s="255" t="s">
        <v>562</v>
      </c>
      <c r="JV58" s="255" t="s">
        <v>562</v>
      </c>
      <c r="JW58" s="255" t="s">
        <v>1548</v>
      </c>
      <c r="JX58" s="255" t="s">
        <v>1548</v>
      </c>
      <c r="JY58" s="255" t="s">
        <v>1549</v>
      </c>
      <c r="JZ58" s="255" t="s">
        <v>1550</v>
      </c>
      <c r="KA58" s="255" t="s">
        <v>1551</v>
      </c>
      <c r="KB58" s="271" t="s">
        <v>562</v>
      </c>
      <c r="KC58" s="271" t="s">
        <v>562</v>
      </c>
      <c r="KD58" s="271" t="s">
        <v>562</v>
      </c>
      <c r="KE58" s="271" t="s">
        <v>1552</v>
      </c>
      <c r="KF58" s="271" t="s">
        <v>1553</v>
      </c>
    </row>
    <row r="59" spans="1:292" s="2" customFormat="1" ht="12.75" customHeight="1" x14ac:dyDescent="0.25">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245" t="s">
        <v>140</v>
      </c>
      <c r="AD59" s="254" t="str">
        <f t="shared" ca="1" si="84"/>
        <v>210,045</v>
      </c>
      <c r="AE59" s="443" t="s">
        <v>4106</v>
      </c>
      <c r="AF59" s="444" t="s">
        <v>4121</v>
      </c>
      <c r="AG59" s="444" t="s">
        <v>473</v>
      </c>
      <c r="AH59" s="443" t="s">
        <v>1110</v>
      </c>
      <c r="AI59" s="443" t="s">
        <v>411</v>
      </c>
      <c r="AJ59" s="443" t="s">
        <v>4142</v>
      </c>
      <c r="AK59" s="401" t="s">
        <v>1069</v>
      </c>
      <c r="AL59" s="401" t="s">
        <v>4171</v>
      </c>
      <c r="AM59" s="401" t="s">
        <v>4172</v>
      </c>
      <c r="AN59" s="401" t="s">
        <v>4173</v>
      </c>
      <c r="AO59" s="401" t="s">
        <v>4333</v>
      </c>
      <c r="AP59" s="401" t="s">
        <v>4333</v>
      </c>
      <c r="AQ59" s="401" t="s">
        <v>4368</v>
      </c>
      <c r="AR59" s="401" t="s">
        <v>4436</v>
      </c>
      <c r="AS59" s="401" t="s">
        <v>4406</v>
      </c>
      <c r="AT59" s="401" t="s">
        <v>4246</v>
      </c>
      <c r="AU59" s="401" t="s">
        <v>4247</v>
      </c>
      <c r="AV59" s="401" t="s">
        <v>4248</v>
      </c>
      <c r="AW59" s="401" t="s">
        <v>4249</v>
      </c>
      <c r="AX59" s="401" t="s">
        <v>3712</v>
      </c>
      <c r="AY59" s="255"/>
      <c r="AZ59" s="257"/>
      <c r="BA59" s="401" t="s">
        <v>3341</v>
      </c>
      <c r="BB59" s="401" t="s">
        <v>3390</v>
      </c>
      <c r="BC59" s="401" t="s">
        <v>2924</v>
      </c>
      <c r="BD59" s="401" t="s">
        <v>3391</v>
      </c>
      <c r="BE59" s="401" t="s">
        <v>411</v>
      </c>
      <c r="BF59" s="401" t="s">
        <v>3392</v>
      </c>
      <c r="BG59" s="401" t="s">
        <v>2927</v>
      </c>
      <c r="BH59" s="401" t="s">
        <v>3393</v>
      </c>
      <c r="BI59" s="401" t="s">
        <v>3392</v>
      </c>
      <c r="BJ59" s="401" t="s">
        <v>3394</v>
      </c>
      <c r="BK59" s="401" t="s">
        <v>3559</v>
      </c>
      <c r="BL59" s="401" t="s">
        <v>3559</v>
      </c>
      <c r="BM59" s="401" t="s">
        <v>3560</v>
      </c>
      <c r="BN59" s="401" t="s">
        <v>3561</v>
      </c>
      <c r="BO59" s="401" t="s">
        <v>3562</v>
      </c>
      <c r="BP59" s="401" t="s">
        <v>3563</v>
      </c>
      <c r="BQ59" s="401" t="s">
        <v>3564</v>
      </c>
      <c r="BR59" s="401" t="s">
        <v>3565</v>
      </c>
      <c r="BS59" s="401" t="s">
        <v>3566</v>
      </c>
      <c r="BT59" s="401" t="s">
        <v>1294</v>
      </c>
      <c r="BU59" s="255"/>
      <c r="BV59" s="257"/>
      <c r="BW59" s="401" t="s">
        <v>2621</v>
      </c>
      <c r="BX59" s="246" t="s">
        <v>2767</v>
      </c>
      <c r="BY59" s="246" t="s">
        <v>562</v>
      </c>
      <c r="BZ59" s="246" t="s">
        <v>2768</v>
      </c>
      <c r="CA59" s="246" t="s">
        <v>562</v>
      </c>
      <c r="CB59" s="246" t="s">
        <v>562</v>
      </c>
      <c r="CC59" s="246" t="s">
        <v>562</v>
      </c>
      <c r="CD59" s="246" t="s">
        <v>2769</v>
      </c>
      <c r="CE59" s="246" t="s">
        <v>562</v>
      </c>
      <c r="CF59" s="246" t="s">
        <v>562</v>
      </c>
      <c r="CG59" s="246" t="s">
        <v>3194</v>
      </c>
      <c r="CH59" s="246" t="s">
        <v>3216</v>
      </c>
      <c r="CI59" s="246" t="s">
        <v>2770</v>
      </c>
      <c r="CJ59" s="246" t="s">
        <v>2771</v>
      </c>
      <c r="CK59" s="246" t="s">
        <v>2772</v>
      </c>
      <c r="CL59" s="246" t="s">
        <v>2773</v>
      </c>
      <c r="CM59" s="246" t="s">
        <v>2774</v>
      </c>
      <c r="CN59" s="246" t="s">
        <v>2775</v>
      </c>
      <c r="CO59" s="246" t="s">
        <v>2776</v>
      </c>
      <c r="CP59" s="246" t="s">
        <v>1026</v>
      </c>
      <c r="CQ59" s="255"/>
      <c r="CR59" s="257"/>
      <c r="CS59" s="341" t="s">
        <v>2009</v>
      </c>
      <c r="CT59" s="341" t="s">
        <v>562</v>
      </c>
      <c r="CU59" s="341" t="s">
        <v>562</v>
      </c>
      <c r="CV59" s="341" t="s">
        <v>2194</v>
      </c>
      <c r="CW59" s="341" t="s">
        <v>562</v>
      </c>
      <c r="CX59" s="341" t="s">
        <v>562</v>
      </c>
      <c r="CY59" s="341" t="s">
        <v>490</v>
      </c>
      <c r="CZ59" s="341" t="s">
        <v>562</v>
      </c>
      <c r="DA59" s="341" t="s">
        <v>562</v>
      </c>
      <c r="DB59" s="341" t="s">
        <v>562</v>
      </c>
      <c r="DC59" s="341" t="s">
        <v>2010</v>
      </c>
      <c r="DD59" s="341" t="s">
        <v>2011</v>
      </c>
      <c r="DE59" s="341" t="s">
        <v>2012</v>
      </c>
      <c r="DF59" s="341" t="s">
        <v>2013</v>
      </c>
      <c r="DG59" s="341" t="s">
        <v>2014</v>
      </c>
      <c r="DH59" s="341" t="s">
        <v>2015</v>
      </c>
      <c r="DI59" s="341" t="s">
        <v>2016</v>
      </c>
      <c r="DJ59" s="341" t="s">
        <v>2017</v>
      </c>
      <c r="DK59" s="341" t="s">
        <v>562</v>
      </c>
      <c r="DL59" s="341" t="s">
        <v>1042</v>
      </c>
      <c r="DM59" s="255"/>
      <c r="DN59" s="257"/>
      <c r="DO59" s="255" t="s">
        <v>1033</v>
      </c>
      <c r="DP59" s="255" t="s">
        <v>562</v>
      </c>
      <c r="DQ59" s="255" t="s">
        <v>562</v>
      </c>
      <c r="DR59" s="255" t="s">
        <v>562</v>
      </c>
      <c r="DS59" s="255" t="s">
        <v>562</v>
      </c>
      <c r="DT59" s="255" t="s">
        <v>562</v>
      </c>
      <c r="DU59" s="255" t="s">
        <v>508</v>
      </c>
      <c r="DV59" s="255" t="s">
        <v>562</v>
      </c>
      <c r="DW59" s="255" t="s">
        <v>562</v>
      </c>
      <c r="DX59" s="255" t="s">
        <v>562</v>
      </c>
      <c r="DY59" s="255" t="s">
        <v>1034</v>
      </c>
      <c r="DZ59" s="255" t="s">
        <v>1034</v>
      </c>
      <c r="EA59" s="255" t="s">
        <v>1035</v>
      </c>
      <c r="EB59" s="255" t="s">
        <v>1036</v>
      </c>
      <c r="EC59" s="255" t="s">
        <v>1037</v>
      </c>
      <c r="ED59" s="271" t="s">
        <v>1038</v>
      </c>
      <c r="EE59" s="271" t="s">
        <v>1039</v>
      </c>
      <c r="EF59" s="271" t="s">
        <v>1040</v>
      </c>
      <c r="EG59" s="271" t="s">
        <v>1041</v>
      </c>
      <c r="EH59" s="271" t="s">
        <v>1042</v>
      </c>
      <c r="EI59" s="255"/>
      <c r="EJ59" s="257"/>
      <c r="EK59" s="255" t="s">
        <v>485</v>
      </c>
      <c r="EL59" s="255" t="s">
        <v>1043</v>
      </c>
      <c r="EM59" s="255" t="s">
        <v>1044</v>
      </c>
      <c r="EN59" s="255" t="s">
        <v>389</v>
      </c>
      <c r="EO59" s="255" t="s">
        <v>562</v>
      </c>
      <c r="EP59" s="255" t="s">
        <v>562</v>
      </c>
      <c r="EQ59" s="255" t="s">
        <v>909</v>
      </c>
      <c r="ER59" s="255" t="s">
        <v>562</v>
      </c>
      <c r="ES59" s="255" t="s">
        <v>395</v>
      </c>
      <c r="ET59" s="255" t="s">
        <v>562</v>
      </c>
      <c r="EU59" s="255" t="s">
        <v>596</v>
      </c>
      <c r="EV59" s="255" t="s">
        <v>596</v>
      </c>
      <c r="EW59" s="255" t="s">
        <v>597</v>
      </c>
      <c r="EX59" s="255" t="s">
        <v>598</v>
      </c>
      <c r="EY59" s="255" t="s">
        <v>599</v>
      </c>
      <c r="EZ59" s="271" t="s">
        <v>1045</v>
      </c>
      <c r="FA59" s="271" t="s">
        <v>1046</v>
      </c>
      <c r="FB59" s="271" t="s">
        <v>1047</v>
      </c>
      <c r="FC59" s="271" t="s">
        <v>1048</v>
      </c>
      <c r="FD59" s="271" t="s">
        <v>1049</v>
      </c>
      <c r="FE59" s="255"/>
      <c r="FF59" s="257"/>
      <c r="FG59" s="447" t="s">
        <v>4999</v>
      </c>
      <c r="FH59" s="447" t="s">
        <v>5000</v>
      </c>
      <c r="FI59" s="447" t="s">
        <v>495</v>
      </c>
      <c r="FJ59" s="447" t="s">
        <v>5001</v>
      </c>
      <c r="FK59" s="447" t="s">
        <v>411</v>
      </c>
      <c r="FL59" s="447" t="s">
        <v>3371</v>
      </c>
      <c r="FM59" s="447" t="s">
        <v>5002</v>
      </c>
      <c r="FN59" s="447" t="s">
        <v>5003</v>
      </c>
      <c r="FO59" s="447" t="s">
        <v>3392</v>
      </c>
      <c r="FP59" s="447" t="s">
        <v>5004</v>
      </c>
      <c r="FQ59" s="447" t="s">
        <v>5005</v>
      </c>
      <c r="FR59" s="447" t="s">
        <v>5006</v>
      </c>
      <c r="FS59" s="447" t="s">
        <v>5007</v>
      </c>
      <c r="FT59" s="447" t="s">
        <v>5008</v>
      </c>
      <c r="FU59" s="447" t="s">
        <v>5009</v>
      </c>
      <c r="FV59" s="447" t="s">
        <v>5010</v>
      </c>
      <c r="FW59" s="447" t="s">
        <v>5011</v>
      </c>
      <c r="FX59" s="447" t="s">
        <v>5012</v>
      </c>
      <c r="FY59" s="447" t="s">
        <v>5013</v>
      </c>
      <c r="FZ59" s="447" t="s">
        <v>1049</v>
      </c>
      <c r="GA59" s="255"/>
      <c r="GB59" s="255"/>
      <c r="GC59" s="447" t="s">
        <v>2336</v>
      </c>
      <c r="GD59" s="447" t="s">
        <v>2464</v>
      </c>
      <c r="GE59" s="447" t="s">
        <v>4604</v>
      </c>
      <c r="GF59" s="447" t="s">
        <v>368</v>
      </c>
      <c r="GG59" s="447" t="s">
        <v>364</v>
      </c>
      <c r="GH59" s="447" t="s">
        <v>1684</v>
      </c>
      <c r="GI59" s="447" t="s">
        <v>1546</v>
      </c>
      <c r="GJ59" s="447" t="s">
        <v>4605</v>
      </c>
      <c r="GK59" s="447" t="s">
        <v>1468</v>
      </c>
      <c r="GL59" s="447" t="s">
        <v>4606</v>
      </c>
      <c r="GM59" s="447" t="s">
        <v>4607</v>
      </c>
      <c r="GN59" s="447" t="s">
        <v>4607</v>
      </c>
      <c r="GO59" s="447" t="s">
        <v>4608</v>
      </c>
      <c r="GP59" s="447" t="s">
        <v>4609</v>
      </c>
      <c r="GQ59" s="447" t="s">
        <v>4610</v>
      </c>
      <c r="GR59" s="447" t="s">
        <v>4611</v>
      </c>
      <c r="GS59" s="447" t="s">
        <v>4612</v>
      </c>
      <c r="GT59" s="447" t="s">
        <v>4613</v>
      </c>
      <c r="GU59" s="447" t="s">
        <v>4614</v>
      </c>
      <c r="GV59" s="447" t="s">
        <v>4615</v>
      </c>
      <c r="GW59" s="255"/>
      <c r="GX59" s="257"/>
      <c r="GY59" s="246" t="s">
        <v>3060</v>
      </c>
      <c r="GZ59" s="246" t="s">
        <v>3845</v>
      </c>
      <c r="HA59" s="246" t="s">
        <v>562</v>
      </c>
      <c r="HB59" s="246" t="s">
        <v>857</v>
      </c>
      <c r="HC59" s="246" t="s">
        <v>562</v>
      </c>
      <c r="HD59" s="246" t="s">
        <v>562</v>
      </c>
      <c r="HE59" s="246" t="s">
        <v>562</v>
      </c>
      <c r="HF59" s="246" t="s">
        <v>3846</v>
      </c>
      <c r="HG59" s="246" t="s">
        <v>562</v>
      </c>
      <c r="HH59" s="246" t="s">
        <v>562</v>
      </c>
      <c r="HI59" s="246" t="s">
        <v>3847</v>
      </c>
      <c r="HJ59" s="246" t="s">
        <v>3848</v>
      </c>
      <c r="HK59" s="246" t="s">
        <v>3849</v>
      </c>
      <c r="HL59" s="246" t="s">
        <v>3850</v>
      </c>
      <c r="HM59" s="246" t="s">
        <v>3851</v>
      </c>
      <c r="HN59" s="246" t="s">
        <v>3852</v>
      </c>
      <c r="HO59" s="246" t="s">
        <v>3853</v>
      </c>
      <c r="HP59" s="246" t="s">
        <v>3854</v>
      </c>
      <c r="HQ59" s="246" t="s">
        <v>3855</v>
      </c>
      <c r="HR59" s="246" t="s">
        <v>1655</v>
      </c>
      <c r="HS59" s="255"/>
      <c r="HT59" s="257"/>
      <c r="HU59" s="246" t="s">
        <v>1082</v>
      </c>
      <c r="HV59" s="246" t="s">
        <v>562</v>
      </c>
      <c r="HW59" s="246" t="s">
        <v>562</v>
      </c>
      <c r="HX59" s="246" t="s">
        <v>1432</v>
      </c>
      <c r="HY59" s="246" t="s">
        <v>562</v>
      </c>
      <c r="HZ59" s="246" t="s">
        <v>562</v>
      </c>
      <c r="IA59" s="246" t="s">
        <v>562</v>
      </c>
      <c r="IB59" s="246" t="s">
        <v>562</v>
      </c>
      <c r="IC59" s="246" t="s">
        <v>562</v>
      </c>
      <c r="ID59" s="246" t="s">
        <v>562</v>
      </c>
      <c r="IE59" s="246" t="s">
        <v>3048</v>
      </c>
      <c r="IF59" s="246" t="s">
        <v>3049</v>
      </c>
      <c r="IG59" s="246" t="s">
        <v>3050</v>
      </c>
      <c r="IH59" s="246" t="s">
        <v>3051</v>
      </c>
      <c r="II59" s="246" t="s">
        <v>3052</v>
      </c>
      <c r="IJ59" s="246" t="s">
        <v>3053</v>
      </c>
      <c r="IK59" s="246" t="s">
        <v>3054</v>
      </c>
      <c r="IL59" s="246" t="s">
        <v>3055</v>
      </c>
      <c r="IM59" s="246" t="s">
        <v>562</v>
      </c>
      <c r="IN59" s="246" t="s">
        <v>3056</v>
      </c>
      <c r="IO59" s="255"/>
      <c r="IP59" s="257"/>
      <c r="IQ59" s="341" t="s">
        <v>2336</v>
      </c>
      <c r="IR59" s="341" t="s">
        <v>562</v>
      </c>
      <c r="IS59" s="341" t="s">
        <v>562</v>
      </c>
      <c r="IT59" s="341" t="s">
        <v>562</v>
      </c>
      <c r="IU59" s="341" t="s">
        <v>562</v>
      </c>
      <c r="IV59" s="341" t="s">
        <v>562</v>
      </c>
      <c r="IW59" s="341" t="s">
        <v>379</v>
      </c>
      <c r="IX59" s="341" t="s">
        <v>562</v>
      </c>
      <c r="IY59" s="341" t="s">
        <v>562</v>
      </c>
      <c r="IZ59" s="341" t="s">
        <v>562</v>
      </c>
      <c r="JA59" s="341" t="s">
        <v>2337</v>
      </c>
      <c r="JB59" s="341" t="s">
        <v>2338</v>
      </c>
      <c r="JC59" s="341" t="s">
        <v>2339</v>
      </c>
      <c r="JD59" s="341" t="s">
        <v>2340</v>
      </c>
      <c r="JE59" s="341" t="s">
        <v>2341</v>
      </c>
      <c r="JF59" s="341" t="s">
        <v>2342</v>
      </c>
      <c r="JG59" s="341" t="s">
        <v>2343</v>
      </c>
      <c r="JH59" s="341" t="s">
        <v>2344</v>
      </c>
      <c r="JI59" s="341" t="s">
        <v>562</v>
      </c>
      <c r="JJ59" s="341" t="s">
        <v>1442</v>
      </c>
      <c r="JK59" s="255"/>
      <c r="JL59" s="255"/>
      <c r="JM59" s="255" t="s">
        <v>767</v>
      </c>
      <c r="JN59" s="255" t="s">
        <v>562</v>
      </c>
      <c r="JO59" s="255" t="s">
        <v>562</v>
      </c>
      <c r="JP59" s="255" t="s">
        <v>562</v>
      </c>
      <c r="JQ59" s="255" t="s">
        <v>562</v>
      </c>
      <c r="JR59" s="255" t="s">
        <v>562</v>
      </c>
      <c r="JS59" s="255" t="s">
        <v>394</v>
      </c>
      <c r="JT59" s="255" t="s">
        <v>562</v>
      </c>
      <c r="JU59" s="255" t="s">
        <v>562</v>
      </c>
      <c r="JV59" s="255" t="s">
        <v>562</v>
      </c>
      <c r="JW59" s="255" t="s">
        <v>1554</v>
      </c>
      <c r="JX59" s="255" t="s">
        <v>1554</v>
      </c>
      <c r="JY59" s="255" t="s">
        <v>1555</v>
      </c>
      <c r="JZ59" s="255" t="s">
        <v>1556</v>
      </c>
      <c r="KA59" s="255" t="s">
        <v>1557</v>
      </c>
      <c r="KB59" s="271" t="s">
        <v>1558</v>
      </c>
      <c r="KC59" s="271" t="s">
        <v>1559</v>
      </c>
      <c r="KD59" s="271" t="s">
        <v>1560</v>
      </c>
      <c r="KE59" s="271" t="s">
        <v>1561</v>
      </c>
      <c r="KF59" s="271" t="s">
        <v>1562</v>
      </c>
    </row>
    <row r="60" spans="1:292" s="2" customFormat="1" ht="12.75" customHeight="1" x14ac:dyDescent="0.25">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245" t="s">
        <v>354</v>
      </c>
      <c r="AD60" s="254" t="str">
        <f t="shared" ca="1" si="84"/>
        <v>-</v>
      </c>
      <c r="AE60" s="443" t="s">
        <v>562</v>
      </c>
      <c r="AF60" s="444" t="s">
        <v>562</v>
      </c>
      <c r="AG60" s="444" t="s">
        <v>562</v>
      </c>
      <c r="AH60" s="443" t="s">
        <v>562</v>
      </c>
      <c r="AI60" s="443" t="s">
        <v>562</v>
      </c>
      <c r="AJ60" s="443" t="s">
        <v>562</v>
      </c>
      <c r="AK60" s="401" t="s">
        <v>562</v>
      </c>
      <c r="AL60" s="401" t="s">
        <v>562</v>
      </c>
      <c r="AM60" s="401" t="s">
        <v>562</v>
      </c>
      <c r="AN60" s="401" t="s">
        <v>562</v>
      </c>
      <c r="AO60" s="401" t="s">
        <v>562</v>
      </c>
      <c r="AP60" s="401" t="s">
        <v>562</v>
      </c>
      <c r="AQ60" s="401" t="s">
        <v>562</v>
      </c>
      <c r="AR60" s="401" t="s">
        <v>562</v>
      </c>
      <c r="AS60" s="401" t="s">
        <v>562</v>
      </c>
      <c r="AT60" s="401" t="s">
        <v>562</v>
      </c>
      <c r="AU60" s="401" t="s">
        <v>562</v>
      </c>
      <c r="AV60" s="401" t="s">
        <v>562</v>
      </c>
      <c r="AW60" s="401" t="s">
        <v>562</v>
      </c>
      <c r="AX60" s="401" t="s">
        <v>562</v>
      </c>
      <c r="AY60" s="255"/>
      <c r="AZ60" s="257"/>
      <c r="BA60" s="401" t="s">
        <v>562</v>
      </c>
      <c r="BB60" s="401" t="s">
        <v>562</v>
      </c>
      <c r="BC60" s="401" t="s">
        <v>562</v>
      </c>
      <c r="BD60" s="401" t="s">
        <v>562</v>
      </c>
      <c r="BE60" s="401" t="s">
        <v>562</v>
      </c>
      <c r="BF60" s="401" t="s">
        <v>562</v>
      </c>
      <c r="BG60" s="401" t="s">
        <v>562</v>
      </c>
      <c r="BH60" s="401" t="s">
        <v>562</v>
      </c>
      <c r="BI60" s="401" t="s">
        <v>562</v>
      </c>
      <c r="BJ60" s="401" t="s">
        <v>562</v>
      </c>
      <c r="BK60" s="401" t="s">
        <v>562</v>
      </c>
      <c r="BL60" s="401" t="s">
        <v>562</v>
      </c>
      <c r="BM60" s="401" t="s">
        <v>562</v>
      </c>
      <c r="BN60" s="401" t="s">
        <v>562</v>
      </c>
      <c r="BO60" s="401" t="s">
        <v>562</v>
      </c>
      <c r="BP60" s="401" t="s">
        <v>562</v>
      </c>
      <c r="BQ60" s="401" t="s">
        <v>562</v>
      </c>
      <c r="BR60" s="401" t="s">
        <v>562</v>
      </c>
      <c r="BS60" s="401" t="s">
        <v>562</v>
      </c>
      <c r="BT60" s="401" t="s">
        <v>562</v>
      </c>
      <c r="BU60" s="255"/>
      <c r="BV60" s="257"/>
      <c r="BW60" s="401" t="s">
        <v>562</v>
      </c>
      <c r="BX60" s="246" t="s">
        <v>562</v>
      </c>
      <c r="BY60" s="246" t="s">
        <v>562</v>
      </c>
      <c r="BZ60" s="246" t="s">
        <v>562</v>
      </c>
      <c r="CA60" s="246" t="s">
        <v>562</v>
      </c>
      <c r="CB60" s="246" t="s">
        <v>562</v>
      </c>
      <c r="CC60" s="246" t="s">
        <v>562</v>
      </c>
      <c r="CD60" s="246" t="s">
        <v>562</v>
      </c>
      <c r="CE60" s="246" t="s">
        <v>562</v>
      </c>
      <c r="CF60" s="246" t="s">
        <v>562</v>
      </c>
      <c r="CG60" s="246" t="s">
        <v>562</v>
      </c>
      <c r="CH60" s="246" t="s">
        <v>562</v>
      </c>
      <c r="CI60" s="246" t="s">
        <v>562</v>
      </c>
      <c r="CJ60" s="246" t="s">
        <v>562</v>
      </c>
      <c r="CK60" s="246" t="s">
        <v>562</v>
      </c>
      <c r="CL60" s="246" t="s">
        <v>562</v>
      </c>
      <c r="CM60" s="246" t="s">
        <v>562</v>
      </c>
      <c r="CN60" s="246" t="s">
        <v>562</v>
      </c>
      <c r="CO60" s="246" t="s">
        <v>562</v>
      </c>
      <c r="CP60" s="246" t="s">
        <v>562</v>
      </c>
      <c r="CQ60" s="255"/>
      <c r="CR60" s="257"/>
      <c r="CS60" s="341" t="s">
        <v>2018</v>
      </c>
      <c r="CT60" s="341" t="s">
        <v>484</v>
      </c>
      <c r="CU60" s="341" t="s">
        <v>364</v>
      </c>
      <c r="CV60" s="341" t="s">
        <v>562</v>
      </c>
      <c r="CW60" s="341" t="s">
        <v>1478</v>
      </c>
      <c r="CX60" s="341" t="s">
        <v>562</v>
      </c>
      <c r="CY60" s="341" t="s">
        <v>364</v>
      </c>
      <c r="CZ60" s="341" t="s">
        <v>364</v>
      </c>
      <c r="DA60" s="341" t="s">
        <v>409</v>
      </c>
      <c r="DB60" s="341" t="s">
        <v>2019</v>
      </c>
      <c r="DC60" s="341" t="s">
        <v>1327</v>
      </c>
      <c r="DD60" s="341" t="s">
        <v>1327</v>
      </c>
      <c r="DE60" s="341" t="s">
        <v>562</v>
      </c>
      <c r="DF60" s="341" t="s">
        <v>562</v>
      </c>
      <c r="DG60" s="341" t="s">
        <v>2020</v>
      </c>
      <c r="DH60" s="341" t="s">
        <v>2021</v>
      </c>
      <c r="DI60" s="341" t="s">
        <v>2022</v>
      </c>
      <c r="DJ60" s="341" t="s">
        <v>2023</v>
      </c>
      <c r="DK60" s="341" t="s">
        <v>2024</v>
      </c>
      <c r="DL60" s="341" t="s">
        <v>562</v>
      </c>
      <c r="DM60" s="255"/>
      <c r="DN60" s="257"/>
      <c r="DO60" s="255" t="s">
        <v>562</v>
      </c>
      <c r="DP60" s="255" t="s">
        <v>562</v>
      </c>
      <c r="DQ60" s="255" t="s">
        <v>562</v>
      </c>
      <c r="DR60" s="255" t="s">
        <v>562</v>
      </c>
      <c r="DS60" s="255" t="s">
        <v>562</v>
      </c>
      <c r="DT60" s="255" t="s">
        <v>562</v>
      </c>
      <c r="DU60" s="255" t="s">
        <v>562</v>
      </c>
      <c r="DV60" s="255" t="s">
        <v>562</v>
      </c>
      <c r="DW60" s="255" t="s">
        <v>562</v>
      </c>
      <c r="DX60" s="255" t="s">
        <v>562</v>
      </c>
      <c r="DY60" s="255" t="s">
        <v>562</v>
      </c>
      <c r="DZ60" s="255" t="s">
        <v>562</v>
      </c>
      <c r="EA60" s="255" t="s">
        <v>562</v>
      </c>
      <c r="EB60" s="255" t="s">
        <v>562</v>
      </c>
      <c r="EC60" s="255" t="s">
        <v>562</v>
      </c>
      <c r="ED60" s="271" t="s">
        <v>562</v>
      </c>
      <c r="EE60" s="271" t="s">
        <v>562</v>
      </c>
      <c r="EF60" s="271" t="s">
        <v>562</v>
      </c>
      <c r="EG60" s="271" t="s">
        <v>562</v>
      </c>
      <c r="EH60" s="271" t="s">
        <v>562</v>
      </c>
      <c r="EI60" s="255"/>
      <c r="EJ60" s="257"/>
      <c r="EK60" s="255" t="s">
        <v>562</v>
      </c>
      <c r="EL60" s="255" t="s">
        <v>562</v>
      </c>
      <c r="EM60" s="255" t="s">
        <v>562</v>
      </c>
      <c r="EN60" s="255" t="s">
        <v>562</v>
      </c>
      <c r="EO60" s="255" t="s">
        <v>562</v>
      </c>
      <c r="EP60" s="255" t="s">
        <v>562</v>
      </c>
      <c r="EQ60" s="255" t="s">
        <v>562</v>
      </c>
      <c r="ER60" s="255" t="s">
        <v>562</v>
      </c>
      <c r="ES60" s="255" t="s">
        <v>562</v>
      </c>
      <c r="ET60" s="255" t="s">
        <v>562</v>
      </c>
      <c r="EU60" s="255" t="s">
        <v>562</v>
      </c>
      <c r="EV60" s="255" t="s">
        <v>562</v>
      </c>
      <c r="EW60" s="255" t="s">
        <v>562</v>
      </c>
      <c r="EX60" s="255" t="s">
        <v>562</v>
      </c>
      <c r="EY60" s="255" t="s">
        <v>562</v>
      </c>
      <c r="EZ60" s="271" t="s">
        <v>562</v>
      </c>
      <c r="FA60" s="271" t="s">
        <v>562</v>
      </c>
      <c r="FB60" s="271" t="s">
        <v>562</v>
      </c>
      <c r="FC60" s="271" t="s">
        <v>562</v>
      </c>
      <c r="FD60" s="271" t="s">
        <v>562</v>
      </c>
      <c r="FE60" s="255"/>
      <c r="FF60" s="257"/>
      <c r="FG60" s="447" t="s">
        <v>2018</v>
      </c>
      <c r="FH60" s="447" t="s">
        <v>484</v>
      </c>
      <c r="FI60" s="447" t="s">
        <v>364</v>
      </c>
      <c r="FJ60" s="447" t="s">
        <v>562</v>
      </c>
      <c r="FK60" s="447" t="s">
        <v>1478</v>
      </c>
      <c r="FL60" s="447" t="s">
        <v>562</v>
      </c>
      <c r="FM60" s="447" t="s">
        <v>364</v>
      </c>
      <c r="FN60" s="447" t="s">
        <v>364</v>
      </c>
      <c r="FO60" s="447" t="s">
        <v>409</v>
      </c>
      <c r="FP60" s="447" t="s">
        <v>2019</v>
      </c>
      <c r="FQ60" s="447" t="s">
        <v>1327</v>
      </c>
      <c r="FR60" s="447" t="s">
        <v>1327</v>
      </c>
      <c r="FS60" s="447" t="s">
        <v>562</v>
      </c>
      <c r="FT60" s="447" t="s">
        <v>562</v>
      </c>
      <c r="FU60" s="447" t="s">
        <v>2020</v>
      </c>
      <c r="FV60" s="447" t="s">
        <v>2021</v>
      </c>
      <c r="FW60" s="447" t="s">
        <v>2022</v>
      </c>
      <c r="FX60" s="447" t="s">
        <v>2023</v>
      </c>
      <c r="FY60" s="447" t="s">
        <v>2024</v>
      </c>
      <c r="FZ60" s="447" t="s">
        <v>562</v>
      </c>
      <c r="GA60" s="255"/>
      <c r="GB60" s="255"/>
      <c r="GC60" s="447" t="s">
        <v>562</v>
      </c>
      <c r="GD60" s="447" t="s">
        <v>562</v>
      </c>
      <c r="GE60" s="447" t="s">
        <v>562</v>
      </c>
      <c r="GF60" s="447" t="s">
        <v>562</v>
      </c>
      <c r="GG60" s="447" t="s">
        <v>562</v>
      </c>
      <c r="GH60" s="447" t="s">
        <v>562</v>
      </c>
      <c r="GI60" s="447" t="s">
        <v>562</v>
      </c>
      <c r="GJ60" s="447" t="s">
        <v>562</v>
      </c>
      <c r="GK60" s="447" t="s">
        <v>562</v>
      </c>
      <c r="GL60" s="447" t="s">
        <v>562</v>
      </c>
      <c r="GM60" s="447" t="s">
        <v>562</v>
      </c>
      <c r="GN60" s="447" t="s">
        <v>562</v>
      </c>
      <c r="GO60" s="447" t="s">
        <v>562</v>
      </c>
      <c r="GP60" s="447" t="s">
        <v>562</v>
      </c>
      <c r="GQ60" s="447" t="s">
        <v>562</v>
      </c>
      <c r="GR60" s="447" t="s">
        <v>562</v>
      </c>
      <c r="GS60" s="447" t="s">
        <v>562</v>
      </c>
      <c r="GT60" s="447" t="s">
        <v>562</v>
      </c>
      <c r="GU60" s="447" t="s">
        <v>562</v>
      </c>
      <c r="GV60" s="447" t="s">
        <v>562</v>
      </c>
      <c r="GW60" s="255"/>
      <c r="GX60" s="257"/>
      <c r="GY60" s="246" t="s">
        <v>562</v>
      </c>
      <c r="GZ60" s="246" t="s">
        <v>562</v>
      </c>
      <c r="HA60" s="246" t="s">
        <v>562</v>
      </c>
      <c r="HB60" s="246" t="s">
        <v>562</v>
      </c>
      <c r="HC60" s="246" t="s">
        <v>562</v>
      </c>
      <c r="HD60" s="246" t="s">
        <v>562</v>
      </c>
      <c r="HE60" s="246" t="s">
        <v>562</v>
      </c>
      <c r="HF60" s="246" t="s">
        <v>562</v>
      </c>
      <c r="HG60" s="246" t="s">
        <v>562</v>
      </c>
      <c r="HH60" s="246" t="s">
        <v>562</v>
      </c>
      <c r="HI60" s="246" t="s">
        <v>562</v>
      </c>
      <c r="HJ60" s="246" t="s">
        <v>562</v>
      </c>
      <c r="HK60" s="246" t="s">
        <v>562</v>
      </c>
      <c r="HL60" s="246" t="s">
        <v>562</v>
      </c>
      <c r="HM60" s="246" t="s">
        <v>562</v>
      </c>
      <c r="HN60" s="246" t="s">
        <v>562</v>
      </c>
      <c r="HO60" s="246" t="s">
        <v>562</v>
      </c>
      <c r="HP60" s="246" t="s">
        <v>562</v>
      </c>
      <c r="HQ60" s="246" t="s">
        <v>562</v>
      </c>
      <c r="HR60" s="246" t="s">
        <v>562</v>
      </c>
      <c r="HS60" s="255"/>
      <c r="HT60" s="257"/>
      <c r="HU60" s="246" t="s">
        <v>562</v>
      </c>
      <c r="HV60" s="246" t="s">
        <v>562</v>
      </c>
      <c r="HW60" s="246" t="s">
        <v>562</v>
      </c>
      <c r="HX60" s="246" t="s">
        <v>562</v>
      </c>
      <c r="HY60" s="246" t="s">
        <v>562</v>
      </c>
      <c r="HZ60" s="246" t="s">
        <v>562</v>
      </c>
      <c r="IA60" s="246" t="s">
        <v>562</v>
      </c>
      <c r="IB60" s="246" t="s">
        <v>562</v>
      </c>
      <c r="IC60" s="246" t="s">
        <v>562</v>
      </c>
      <c r="ID60" s="246" t="s">
        <v>562</v>
      </c>
      <c r="IE60" s="246" t="s">
        <v>562</v>
      </c>
      <c r="IF60" s="246" t="s">
        <v>562</v>
      </c>
      <c r="IG60" s="246" t="s">
        <v>562</v>
      </c>
      <c r="IH60" s="246" t="s">
        <v>562</v>
      </c>
      <c r="II60" s="246" t="s">
        <v>562</v>
      </c>
      <c r="IJ60" s="246" t="s">
        <v>562</v>
      </c>
      <c r="IK60" s="246" t="s">
        <v>562</v>
      </c>
      <c r="IL60" s="246" t="s">
        <v>562</v>
      </c>
      <c r="IM60" s="246" t="s">
        <v>562</v>
      </c>
      <c r="IN60" s="246" t="s">
        <v>562</v>
      </c>
      <c r="IO60" s="255"/>
      <c r="IP60" s="257"/>
      <c r="IQ60" s="341" t="s">
        <v>562</v>
      </c>
      <c r="IR60" s="341" t="s">
        <v>562</v>
      </c>
      <c r="IS60" s="341" t="s">
        <v>562</v>
      </c>
      <c r="IT60" s="341" t="s">
        <v>562</v>
      </c>
      <c r="IU60" s="341" t="s">
        <v>562</v>
      </c>
      <c r="IV60" s="341" t="s">
        <v>562</v>
      </c>
      <c r="IW60" s="341" t="s">
        <v>562</v>
      </c>
      <c r="IX60" s="341" t="s">
        <v>562</v>
      </c>
      <c r="IY60" s="341" t="s">
        <v>562</v>
      </c>
      <c r="IZ60" s="341" t="s">
        <v>562</v>
      </c>
      <c r="JA60" s="341" t="s">
        <v>562</v>
      </c>
      <c r="JB60" s="341" t="s">
        <v>562</v>
      </c>
      <c r="JC60" s="341" t="s">
        <v>562</v>
      </c>
      <c r="JD60" s="341" t="s">
        <v>562</v>
      </c>
      <c r="JE60" s="341" t="s">
        <v>562</v>
      </c>
      <c r="JF60" s="341" t="s">
        <v>562</v>
      </c>
      <c r="JG60" s="341" t="s">
        <v>562</v>
      </c>
      <c r="JH60" s="341" t="s">
        <v>562</v>
      </c>
      <c r="JI60" s="341" t="s">
        <v>562</v>
      </c>
      <c r="JJ60" s="341" t="s">
        <v>562</v>
      </c>
      <c r="JK60" s="255"/>
      <c r="JL60" s="255"/>
      <c r="JM60" s="255" t="s">
        <v>562</v>
      </c>
      <c r="JN60" s="255" t="s">
        <v>562</v>
      </c>
      <c r="JO60" s="255" t="s">
        <v>562</v>
      </c>
      <c r="JP60" s="255" t="s">
        <v>562</v>
      </c>
      <c r="JQ60" s="255" t="s">
        <v>562</v>
      </c>
      <c r="JR60" s="255" t="s">
        <v>562</v>
      </c>
      <c r="JS60" s="255" t="s">
        <v>562</v>
      </c>
      <c r="JT60" s="255" t="s">
        <v>562</v>
      </c>
      <c r="JU60" s="255" t="s">
        <v>562</v>
      </c>
      <c r="JV60" s="255" t="s">
        <v>562</v>
      </c>
      <c r="JW60" s="255" t="s">
        <v>562</v>
      </c>
      <c r="JX60" s="255" t="s">
        <v>562</v>
      </c>
      <c r="JY60" s="255" t="s">
        <v>562</v>
      </c>
      <c r="JZ60" s="255" t="s">
        <v>562</v>
      </c>
      <c r="KA60" s="255" t="s">
        <v>562</v>
      </c>
      <c r="KB60" s="271" t="s">
        <v>562</v>
      </c>
      <c r="KC60" s="271" t="s">
        <v>562</v>
      </c>
      <c r="KD60" s="271" t="s">
        <v>562</v>
      </c>
      <c r="KE60" s="271" t="s">
        <v>562</v>
      </c>
      <c r="KF60" s="271" t="s">
        <v>562</v>
      </c>
    </row>
    <row r="61" spans="1:292" s="2" customFormat="1" ht="12.75" customHeight="1" x14ac:dyDescent="0.25">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245" t="s">
        <v>141</v>
      </c>
      <c r="AD61" s="254" t="str">
        <f t="shared" ca="1" si="84"/>
        <v>127,096</v>
      </c>
      <c r="AE61" s="443" t="s">
        <v>3342</v>
      </c>
      <c r="AF61" s="444" t="s">
        <v>4122</v>
      </c>
      <c r="AG61" s="444" t="s">
        <v>448</v>
      </c>
      <c r="AH61" s="443" t="s">
        <v>5259</v>
      </c>
      <c r="AI61" s="443" t="s">
        <v>2209</v>
      </c>
      <c r="AJ61" s="443" t="s">
        <v>367</v>
      </c>
      <c r="AK61" s="401" t="s">
        <v>488</v>
      </c>
      <c r="AL61" s="401" t="s">
        <v>4174</v>
      </c>
      <c r="AM61" s="401" t="s">
        <v>2373</v>
      </c>
      <c r="AN61" s="401" t="s">
        <v>4175</v>
      </c>
      <c r="AO61" s="401" t="s">
        <v>4334</v>
      </c>
      <c r="AP61" s="401" t="s">
        <v>4369</v>
      </c>
      <c r="AQ61" s="401" t="s">
        <v>4370</v>
      </c>
      <c r="AR61" s="401" t="s">
        <v>4437</v>
      </c>
      <c r="AS61" s="401" t="s">
        <v>4407</v>
      </c>
      <c r="AT61" s="401" t="s">
        <v>4250</v>
      </c>
      <c r="AU61" s="401" t="s">
        <v>4251</v>
      </c>
      <c r="AV61" s="401" t="s">
        <v>4252</v>
      </c>
      <c r="AW61" s="401" t="s">
        <v>4253</v>
      </c>
      <c r="AX61" s="401" t="s">
        <v>854</v>
      </c>
      <c r="AY61" s="255"/>
      <c r="AZ61" s="257"/>
      <c r="BA61" s="401" t="s">
        <v>3342</v>
      </c>
      <c r="BB61" s="401" t="s">
        <v>3395</v>
      </c>
      <c r="BC61" s="401" t="s">
        <v>3396</v>
      </c>
      <c r="BD61" s="401" t="s">
        <v>3397</v>
      </c>
      <c r="BE61" s="401" t="s">
        <v>549</v>
      </c>
      <c r="BF61" s="401" t="s">
        <v>367</v>
      </c>
      <c r="BG61" s="401" t="s">
        <v>508</v>
      </c>
      <c r="BH61" s="401" t="s">
        <v>3398</v>
      </c>
      <c r="BI61" s="401" t="s">
        <v>416</v>
      </c>
      <c r="BJ61" s="401" t="s">
        <v>956</v>
      </c>
      <c r="BK61" s="401" t="s">
        <v>3567</v>
      </c>
      <c r="BL61" s="401" t="s">
        <v>3567</v>
      </c>
      <c r="BM61" s="401" t="s">
        <v>3200</v>
      </c>
      <c r="BN61" s="401" t="s">
        <v>3568</v>
      </c>
      <c r="BO61" s="401" t="s">
        <v>3569</v>
      </c>
      <c r="BP61" s="401" t="s">
        <v>3570</v>
      </c>
      <c r="BQ61" s="401" t="s">
        <v>3571</v>
      </c>
      <c r="BR61" s="401" t="s">
        <v>3572</v>
      </c>
      <c r="BS61" s="401" t="s">
        <v>3573</v>
      </c>
      <c r="BT61" s="401" t="s">
        <v>1168</v>
      </c>
      <c r="BU61" s="255"/>
      <c r="BV61" s="257"/>
      <c r="BW61" s="401" t="s">
        <v>2622</v>
      </c>
      <c r="BX61" s="246" t="s">
        <v>2777</v>
      </c>
      <c r="BY61" s="246" t="s">
        <v>2215</v>
      </c>
      <c r="BZ61" s="246" t="s">
        <v>2778</v>
      </c>
      <c r="CA61" s="246" t="s">
        <v>400</v>
      </c>
      <c r="CB61" s="246" t="s">
        <v>367</v>
      </c>
      <c r="CC61" s="246" t="s">
        <v>508</v>
      </c>
      <c r="CD61" s="246" t="s">
        <v>2779</v>
      </c>
      <c r="CE61" s="246" t="s">
        <v>416</v>
      </c>
      <c r="CF61" s="246" t="s">
        <v>956</v>
      </c>
      <c r="CG61" s="246" t="s">
        <v>3195</v>
      </c>
      <c r="CH61" s="246" t="s">
        <v>3195</v>
      </c>
      <c r="CI61" s="246" t="s">
        <v>2780</v>
      </c>
      <c r="CJ61" s="246" t="s">
        <v>2781</v>
      </c>
      <c r="CK61" s="246" t="s">
        <v>2782</v>
      </c>
      <c r="CL61" s="246" t="s">
        <v>2783</v>
      </c>
      <c r="CM61" s="246" t="s">
        <v>2784</v>
      </c>
      <c r="CN61" s="246" t="s">
        <v>2785</v>
      </c>
      <c r="CO61" s="246" t="s">
        <v>2786</v>
      </c>
      <c r="CP61" s="246" t="s">
        <v>1109</v>
      </c>
      <c r="CQ61" s="255"/>
      <c r="CR61" s="257"/>
      <c r="CS61" s="341" t="s">
        <v>486</v>
      </c>
      <c r="CT61" s="341" t="s">
        <v>2025</v>
      </c>
      <c r="CU61" s="341" t="s">
        <v>2026</v>
      </c>
      <c r="CV61" s="341" t="s">
        <v>2195</v>
      </c>
      <c r="CW61" s="341" t="s">
        <v>473</v>
      </c>
      <c r="CX61" s="341" t="s">
        <v>367</v>
      </c>
      <c r="CY61" s="341" t="s">
        <v>488</v>
      </c>
      <c r="CZ61" s="341" t="s">
        <v>489</v>
      </c>
      <c r="DA61" s="341" t="s">
        <v>490</v>
      </c>
      <c r="DB61" s="341" t="s">
        <v>491</v>
      </c>
      <c r="DC61" s="341" t="s">
        <v>2027</v>
      </c>
      <c r="DD61" s="341" t="s">
        <v>2028</v>
      </c>
      <c r="DE61" s="341" t="s">
        <v>2019</v>
      </c>
      <c r="DF61" s="341" t="s">
        <v>912</v>
      </c>
      <c r="DG61" s="341" t="s">
        <v>584</v>
      </c>
      <c r="DH61" s="341" t="s">
        <v>1107</v>
      </c>
      <c r="DI61" s="341" t="s">
        <v>2029</v>
      </c>
      <c r="DJ61" s="341" t="s">
        <v>2030</v>
      </c>
      <c r="DK61" s="341" t="s">
        <v>2031</v>
      </c>
      <c r="DL61" s="341" t="s">
        <v>1294</v>
      </c>
      <c r="DM61" s="255"/>
      <c r="DN61" s="257"/>
      <c r="DO61" s="255" t="s">
        <v>486</v>
      </c>
      <c r="DP61" s="255" t="s">
        <v>1050</v>
      </c>
      <c r="DQ61" s="255" t="s">
        <v>415</v>
      </c>
      <c r="DR61" s="255" t="s">
        <v>1051</v>
      </c>
      <c r="DS61" s="255" t="s">
        <v>473</v>
      </c>
      <c r="DT61" s="255" t="s">
        <v>381</v>
      </c>
      <c r="DU61" s="255" t="s">
        <v>488</v>
      </c>
      <c r="DV61" s="255" t="s">
        <v>489</v>
      </c>
      <c r="DW61" s="255" t="s">
        <v>490</v>
      </c>
      <c r="DX61" s="255" t="s">
        <v>491</v>
      </c>
      <c r="DY61" s="255" t="s">
        <v>1052</v>
      </c>
      <c r="DZ61" s="255" t="s">
        <v>1053</v>
      </c>
      <c r="EA61" s="255" t="s">
        <v>1054</v>
      </c>
      <c r="EB61" s="255" t="s">
        <v>1055</v>
      </c>
      <c r="EC61" s="255" t="s">
        <v>1056</v>
      </c>
      <c r="ED61" s="271" t="s">
        <v>1057</v>
      </c>
      <c r="EE61" s="271" t="s">
        <v>1058</v>
      </c>
      <c r="EF61" s="271" t="s">
        <v>1059</v>
      </c>
      <c r="EG61" s="271" t="s">
        <v>1060</v>
      </c>
      <c r="EH61" s="271" t="s">
        <v>1016</v>
      </c>
      <c r="EI61" s="255"/>
      <c r="EJ61" s="257"/>
      <c r="EK61" s="255" t="s">
        <v>486</v>
      </c>
      <c r="EL61" s="255" t="s">
        <v>487</v>
      </c>
      <c r="EM61" s="255" t="s">
        <v>415</v>
      </c>
      <c r="EN61" s="255" t="s">
        <v>390</v>
      </c>
      <c r="EO61" s="255" t="s">
        <v>369</v>
      </c>
      <c r="EP61" s="255" t="s">
        <v>381</v>
      </c>
      <c r="EQ61" s="255" t="s">
        <v>488</v>
      </c>
      <c r="ER61" s="255" t="s">
        <v>489</v>
      </c>
      <c r="ES61" s="255" t="s">
        <v>490</v>
      </c>
      <c r="ET61" s="255" t="s">
        <v>491</v>
      </c>
      <c r="EU61" s="255" t="s">
        <v>600</v>
      </c>
      <c r="EV61" s="255" t="s">
        <v>601</v>
      </c>
      <c r="EW61" s="255" t="s">
        <v>602</v>
      </c>
      <c r="EX61" s="255" t="s">
        <v>603</v>
      </c>
      <c r="EY61" s="255" t="s">
        <v>604</v>
      </c>
      <c r="EZ61" s="271" t="s">
        <v>1061</v>
      </c>
      <c r="FA61" s="271" t="s">
        <v>1062</v>
      </c>
      <c r="FB61" s="271" t="s">
        <v>1063</v>
      </c>
      <c r="FC61" s="271" t="s">
        <v>1064</v>
      </c>
      <c r="FD61" s="271" t="s">
        <v>1065</v>
      </c>
      <c r="FE61" s="255"/>
      <c r="FF61" s="257"/>
      <c r="FG61" s="447" t="s">
        <v>5014</v>
      </c>
      <c r="FH61" s="447" t="s">
        <v>5015</v>
      </c>
      <c r="FI61" s="447" t="s">
        <v>5016</v>
      </c>
      <c r="FJ61" s="447" t="s">
        <v>5260</v>
      </c>
      <c r="FK61" s="447" t="s">
        <v>1175</v>
      </c>
      <c r="FL61" s="447" t="s">
        <v>367</v>
      </c>
      <c r="FM61" s="447" t="s">
        <v>5017</v>
      </c>
      <c r="FN61" s="447" t="s">
        <v>5018</v>
      </c>
      <c r="FO61" s="447" t="s">
        <v>920</v>
      </c>
      <c r="FP61" s="447" t="s">
        <v>5019</v>
      </c>
      <c r="FQ61" s="447" t="s">
        <v>5020</v>
      </c>
      <c r="FR61" s="447" t="s">
        <v>5021</v>
      </c>
      <c r="FS61" s="447" t="s">
        <v>5022</v>
      </c>
      <c r="FT61" s="447" t="s">
        <v>5023</v>
      </c>
      <c r="FU61" s="447" t="s">
        <v>5024</v>
      </c>
      <c r="FV61" s="447" t="s">
        <v>5025</v>
      </c>
      <c r="FW61" s="447" t="s">
        <v>5026</v>
      </c>
      <c r="FX61" s="447" t="s">
        <v>5027</v>
      </c>
      <c r="FY61" s="447" t="s">
        <v>5028</v>
      </c>
      <c r="FZ61" s="447" t="s">
        <v>902</v>
      </c>
      <c r="GA61" s="255"/>
      <c r="GB61" s="255"/>
      <c r="GC61" s="447" t="s">
        <v>364</v>
      </c>
      <c r="GD61" s="447" t="s">
        <v>4616</v>
      </c>
      <c r="GE61" s="447" t="s">
        <v>4617</v>
      </c>
      <c r="GF61" s="447" t="s">
        <v>2374</v>
      </c>
      <c r="GG61" s="447" t="s">
        <v>1432</v>
      </c>
      <c r="GH61" s="447" t="s">
        <v>364</v>
      </c>
      <c r="GI61" s="447" t="s">
        <v>447</v>
      </c>
      <c r="GJ61" s="447" t="s">
        <v>4618</v>
      </c>
      <c r="GK61" s="447" t="s">
        <v>2691</v>
      </c>
      <c r="GL61" s="447" t="s">
        <v>4619</v>
      </c>
      <c r="GM61" s="447" t="s">
        <v>4620</v>
      </c>
      <c r="GN61" s="447" t="s">
        <v>4621</v>
      </c>
      <c r="GO61" s="447" t="s">
        <v>4622</v>
      </c>
      <c r="GP61" s="447" t="s">
        <v>4623</v>
      </c>
      <c r="GQ61" s="447" t="s">
        <v>4624</v>
      </c>
      <c r="GR61" s="447" t="s">
        <v>4625</v>
      </c>
      <c r="GS61" s="447" t="s">
        <v>4626</v>
      </c>
      <c r="GT61" s="447" t="s">
        <v>4627</v>
      </c>
      <c r="GU61" s="447" t="s">
        <v>4628</v>
      </c>
      <c r="GV61" s="447" t="s">
        <v>4551</v>
      </c>
      <c r="GW61" s="255"/>
      <c r="GX61" s="257"/>
      <c r="GY61" s="246" t="s">
        <v>3856</v>
      </c>
      <c r="GZ61" s="246" t="s">
        <v>3857</v>
      </c>
      <c r="HA61" s="246" t="s">
        <v>3858</v>
      </c>
      <c r="HB61" s="246" t="s">
        <v>499</v>
      </c>
      <c r="HC61" s="246" t="s">
        <v>3859</v>
      </c>
      <c r="HD61" s="246" t="s">
        <v>364</v>
      </c>
      <c r="HE61" s="246" t="s">
        <v>364</v>
      </c>
      <c r="HF61" s="246" t="s">
        <v>3860</v>
      </c>
      <c r="HG61" s="246" t="s">
        <v>364</v>
      </c>
      <c r="HH61" s="246" t="s">
        <v>364</v>
      </c>
      <c r="HI61" s="246" t="s">
        <v>2019</v>
      </c>
      <c r="HJ61" s="246" t="s">
        <v>2019</v>
      </c>
      <c r="HK61" s="246" t="s">
        <v>3861</v>
      </c>
      <c r="HL61" s="246" t="s">
        <v>3862</v>
      </c>
      <c r="HM61" s="246" t="s">
        <v>3863</v>
      </c>
      <c r="HN61" s="246" t="s">
        <v>3864</v>
      </c>
      <c r="HO61" s="246" t="s">
        <v>3865</v>
      </c>
      <c r="HP61" s="246" t="s">
        <v>3866</v>
      </c>
      <c r="HQ61" s="246" t="s">
        <v>3867</v>
      </c>
      <c r="HR61" s="246" t="s">
        <v>3868</v>
      </c>
      <c r="HS61" s="255"/>
      <c r="HT61" s="257"/>
      <c r="HU61" s="246" t="s">
        <v>876</v>
      </c>
      <c r="HV61" s="246" t="s">
        <v>1612</v>
      </c>
      <c r="HW61" s="246" t="s">
        <v>1467</v>
      </c>
      <c r="HX61" s="246" t="s">
        <v>3057</v>
      </c>
      <c r="HY61" s="246" t="s">
        <v>3058</v>
      </c>
      <c r="HZ61" s="246" t="s">
        <v>364</v>
      </c>
      <c r="IA61" s="246" t="s">
        <v>1576</v>
      </c>
      <c r="IB61" s="246" t="s">
        <v>3059</v>
      </c>
      <c r="IC61" s="246" t="s">
        <v>3060</v>
      </c>
      <c r="ID61" s="246" t="s">
        <v>1382</v>
      </c>
      <c r="IE61" s="246" t="s">
        <v>560</v>
      </c>
      <c r="IF61" s="246" t="s">
        <v>3061</v>
      </c>
      <c r="IG61" s="246" t="s">
        <v>3062</v>
      </c>
      <c r="IH61" s="246" t="s">
        <v>3063</v>
      </c>
      <c r="II61" s="246" t="s">
        <v>3064</v>
      </c>
      <c r="IJ61" s="246" t="s">
        <v>3065</v>
      </c>
      <c r="IK61" s="246" t="s">
        <v>3066</v>
      </c>
      <c r="IL61" s="246" t="s">
        <v>3067</v>
      </c>
      <c r="IM61" s="246" t="s">
        <v>3068</v>
      </c>
      <c r="IN61" s="246" t="s">
        <v>3069</v>
      </c>
      <c r="IO61" s="255"/>
      <c r="IP61" s="257"/>
      <c r="IQ61" s="341" t="s">
        <v>364</v>
      </c>
      <c r="IR61" s="341" t="s">
        <v>2345</v>
      </c>
      <c r="IS61" s="341" t="s">
        <v>447</v>
      </c>
      <c r="IT61" s="341" t="s">
        <v>1537</v>
      </c>
      <c r="IU61" s="341" t="s">
        <v>364</v>
      </c>
      <c r="IV61" s="341" t="s">
        <v>1468</v>
      </c>
      <c r="IW61" s="341" t="s">
        <v>364</v>
      </c>
      <c r="IX61" s="341" t="s">
        <v>364</v>
      </c>
      <c r="IY61" s="341" t="s">
        <v>364</v>
      </c>
      <c r="IZ61" s="341" t="s">
        <v>364</v>
      </c>
      <c r="JA61" s="341" t="s">
        <v>395</v>
      </c>
      <c r="JB61" s="341" t="s">
        <v>395</v>
      </c>
      <c r="JC61" s="341" t="s">
        <v>2346</v>
      </c>
      <c r="JD61" s="341" t="s">
        <v>2347</v>
      </c>
      <c r="JE61" s="341" t="s">
        <v>2348</v>
      </c>
      <c r="JF61" s="341" t="s">
        <v>2349</v>
      </c>
      <c r="JG61" s="341" t="s">
        <v>2350</v>
      </c>
      <c r="JH61" s="341" t="s">
        <v>780</v>
      </c>
      <c r="JI61" s="341" t="s">
        <v>2351</v>
      </c>
      <c r="JJ61" s="341" t="s">
        <v>2308</v>
      </c>
      <c r="JK61" s="255"/>
      <c r="JL61" s="255"/>
      <c r="JM61" s="255" t="s">
        <v>364</v>
      </c>
      <c r="JN61" s="255" t="s">
        <v>1563</v>
      </c>
      <c r="JO61" s="255" t="s">
        <v>364</v>
      </c>
      <c r="JP61" s="255" t="s">
        <v>1564</v>
      </c>
      <c r="JQ61" s="255" t="s">
        <v>1565</v>
      </c>
      <c r="JR61" s="255" t="s">
        <v>364</v>
      </c>
      <c r="JS61" s="255" t="s">
        <v>364</v>
      </c>
      <c r="JT61" s="255" t="s">
        <v>364</v>
      </c>
      <c r="JU61" s="255" t="s">
        <v>364</v>
      </c>
      <c r="JV61" s="255" t="s">
        <v>364</v>
      </c>
      <c r="JW61" s="255" t="s">
        <v>1566</v>
      </c>
      <c r="JX61" s="255" t="s">
        <v>1567</v>
      </c>
      <c r="JY61" s="255" t="s">
        <v>1568</v>
      </c>
      <c r="JZ61" s="255" t="s">
        <v>1569</v>
      </c>
      <c r="KA61" s="255" t="s">
        <v>1570</v>
      </c>
      <c r="KB61" s="271" t="s">
        <v>1571</v>
      </c>
      <c r="KC61" s="271" t="s">
        <v>1572</v>
      </c>
      <c r="KD61" s="271" t="s">
        <v>1573</v>
      </c>
      <c r="KE61" s="271" t="s">
        <v>1574</v>
      </c>
      <c r="KF61" s="271" t="s">
        <v>1575</v>
      </c>
    </row>
    <row r="62" spans="1:292" s="2" customFormat="1" ht="12.75" customHeight="1" x14ac:dyDescent="0.25">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245" t="s">
        <v>142</v>
      </c>
      <c r="AD62" s="254" t="str">
        <f t="shared" ca="1" si="84"/>
        <v>27,125</v>
      </c>
      <c r="AE62" s="443" t="s">
        <v>384</v>
      </c>
      <c r="AF62" s="444" t="s">
        <v>1081</v>
      </c>
      <c r="AG62" s="444" t="s">
        <v>3399</v>
      </c>
      <c r="AH62" s="443" t="s">
        <v>4143</v>
      </c>
      <c r="AI62" s="443" t="s">
        <v>1173</v>
      </c>
      <c r="AJ62" s="443" t="s">
        <v>385</v>
      </c>
      <c r="AK62" s="401" t="s">
        <v>375</v>
      </c>
      <c r="AL62" s="401" t="s">
        <v>1068</v>
      </c>
      <c r="AM62" s="401" t="s">
        <v>1069</v>
      </c>
      <c r="AN62" s="401" t="s">
        <v>1070</v>
      </c>
      <c r="AO62" s="401" t="s">
        <v>4335</v>
      </c>
      <c r="AP62" s="401" t="s">
        <v>4335</v>
      </c>
      <c r="AQ62" s="401" t="s">
        <v>4371</v>
      </c>
      <c r="AR62" s="401" t="s">
        <v>4438</v>
      </c>
      <c r="AS62" s="401" t="s">
        <v>4408</v>
      </c>
      <c r="AT62" s="401" t="s">
        <v>4254</v>
      </c>
      <c r="AU62" s="401" t="s">
        <v>4255</v>
      </c>
      <c r="AV62" s="401" t="s">
        <v>4256</v>
      </c>
      <c r="AW62" s="401" t="s">
        <v>4257</v>
      </c>
      <c r="AX62" s="401" t="s">
        <v>2139</v>
      </c>
      <c r="AY62" s="255"/>
      <c r="AZ62" s="257"/>
      <c r="BA62" s="401" t="s">
        <v>384</v>
      </c>
      <c r="BB62" s="401" t="s">
        <v>1081</v>
      </c>
      <c r="BC62" s="401" t="s">
        <v>3399</v>
      </c>
      <c r="BD62" s="401" t="s">
        <v>3400</v>
      </c>
      <c r="BE62" s="401" t="s">
        <v>1173</v>
      </c>
      <c r="BF62" s="401" t="s">
        <v>385</v>
      </c>
      <c r="BG62" s="401" t="s">
        <v>375</v>
      </c>
      <c r="BH62" s="401" t="s">
        <v>1068</v>
      </c>
      <c r="BI62" s="401" t="s">
        <v>1069</v>
      </c>
      <c r="BJ62" s="401" t="s">
        <v>1070</v>
      </c>
      <c r="BK62" s="401" t="s">
        <v>3574</v>
      </c>
      <c r="BL62" s="401" t="s">
        <v>3574</v>
      </c>
      <c r="BM62" s="401" t="s">
        <v>3575</v>
      </c>
      <c r="BN62" s="401" t="s">
        <v>3576</v>
      </c>
      <c r="BO62" s="401" t="s">
        <v>3577</v>
      </c>
      <c r="BP62" s="401" t="s">
        <v>3578</v>
      </c>
      <c r="BQ62" s="401" t="s">
        <v>3579</v>
      </c>
      <c r="BR62" s="401" t="s">
        <v>3580</v>
      </c>
      <c r="BS62" s="401" t="s">
        <v>3581</v>
      </c>
      <c r="BT62" s="401" t="s">
        <v>2139</v>
      </c>
      <c r="BU62" s="255"/>
      <c r="BV62" s="257"/>
      <c r="BW62" s="401" t="s">
        <v>384</v>
      </c>
      <c r="BX62" s="246" t="s">
        <v>1066</v>
      </c>
      <c r="BY62" s="246" t="s">
        <v>909</v>
      </c>
      <c r="BZ62" s="246" t="s">
        <v>876</v>
      </c>
      <c r="CA62" s="246" t="s">
        <v>1067</v>
      </c>
      <c r="CB62" s="246" t="s">
        <v>818</v>
      </c>
      <c r="CC62" s="246" t="s">
        <v>375</v>
      </c>
      <c r="CD62" s="246" t="s">
        <v>1068</v>
      </c>
      <c r="CE62" s="246" t="s">
        <v>1069</v>
      </c>
      <c r="CF62" s="246" t="s">
        <v>1070</v>
      </c>
      <c r="CG62" s="246" t="s">
        <v>3221</v>
      </c>
      <c r="CH62" s="246" t="s">
        <v>3221</v>
      </c>
      <c r="CI62" s="246" t="s">
        <v>2787</v>
      </c>
      <c r="CJ62" s="246" t="s">
        <v>2788</v>
      </c>
      <c r="CK62" s="246" t="s">
        <v>2789</v>
      </c>
      <c r="CL62" s="246" t="s">
        <v>2790</v>
      </c>
      <c r="CM62" s="246" t="s">
        <v>2791</v>
      </c>
      <c r="CN62" s="246" t="s">
        <v>2792</v>
      </c>
      <c r="CO62" s="246" t="s">
        <v>2793</v>
      </c>
      <c r="CP62" s="246" t="s">
        <v>1091</v>
      </c>
      <c r="CQ62" s="255"/>
      <c r="CR62" s="257"/>
      <c r="CS62" s="341" t="s">
        <v>384</v>
      </c>
      <c r="CT62" s="341" t="s">
        <v>1066</v>
      </c>
      <c r="CU62" s="341" t="s">
        <v>909</v>
      </c>
      <c r="CV62" s="341" t="s">
        <v>876</v>
      </c>
      <c r="CW62" s="341" t="s">
        <v>1067</v>
      </c>
      <c r="CX62" s="341" t="s">
        <v>818</v>
      </c>
      <c r="CY62" s="341" t="s">
        <v>375</v>
      </c>
      <c r="CZ62" s="341" t="s">
        <v>1068</v>
      </c>
      <c r="DA62" s="341" t="s">
        <v>1069</v>
      </c>
      <c r="DB62" s="341" t="s">
        <v>1070</v>
      </c>
      <c r="DC62" s="341" t="s">
        <v>3222</v>
      </c>
      <c r="DD62" s="341" t="s">
        <v>3222</v>
      </c>
      <c r="DE62" s="341" t="s">
        <v>2032</v>
      </c>
      <c r="DF62" s="341" t="s">
        <v>3226</v>
      </c>
      <c r="DG62" s="341" t="s">
        <v>3223</v>
      </c>
      <c r="DH62" s="341" t="s">
        <v>2033</v>
      </c>
      <c r="DI62" s="341" t="s">
        <v>2034</v>
      </c>
      <c r="DJ62" s="341" t="s">
        <v>2035</v>
      </c>
      <c r="DK62" s="341" t="s">
        <v>2036</v>
      </c>
      <c r="DL62" s="341" t="s">
        <v>1091</v>
      </c>
      <c r="DM62" s="255"/>
      <c r="DN62" s="257"/>
      <c r="DO62" s="255" t="s">
        <v>384</v>
      </c>
      <c r="DP62" s="255" t="s">
        <v>1066</v>
      </c>
      <c r="DQ62" s="255" t="s">
        <v>909</v>
      </c>
      <c r="DR62" s="255" t="s">
        <v>876</v>
      </c>
      <c r="DS62" s="255" t="s">
        <v>1067</v>
      </c>
      <c r="DT62" s="255" t="s">
        <v>818</v>
      </c>
      <c r="DU62" s="255" t="s">
        <v>375</v>
      </c>
      <c r="DV62" s="255" t="s">
        <v>1068</v>
      </c>
      <c r="DW62" s="255" t="s">
        <v>1069</v>
      </c>
      <c r="DX62" s="255" t="s">
        <v>1070</v>
      </c>
      <c r="DY62" s="255" t="s">
        <v>1071</v>
      </c>
      <c r="DZ62" s="255" t="s">
        <v>1071</v>
      </c>
      <c r="EA62" s="255" t="s">
        <v>1072</v>
      </c>
      <c r="EB62" s="255" t="s">
        <v>1073</v>
      </c>
      <c r="EC62" s="255" t="s">
        <v>1074</v>
      </c>
      <c r="ED62" s="271" t="s">
        <v>1075</v>
      </c>
      <c r="EE62" s="271" t="s">
        <v>1076</v>
      </c>
      <c r="EF62" s="271" t="s">
        <v>1077</v>
      </c>
      <c r="EG62" s="271" t="s">
        <v>1078</v>
      </c>
      <c r="EH62" s="271" t="s">
        <v>1079</v>
      </c>
      <c r="EI62" s="255"/>
      <c r="EJ62" s="257"/>
      <c r="EK62" s="255" t="s">
        <v>384</v>
      </c>
      <c r="EL62" s="255" t="s">
        <v>1080</v>
      </c>
      <c r="EM62" s="255" t="s">
        <v>1069</v>
      </c>
      <c r="EN62" s="255" t="s">
        <v>1081</v>
      </c>
      <c r="EO62" s="255" t="s">
        <v>1082</v>
      </c>
      <c r="EP62" s="255" t="s">
        <v>378</v>
      </c>
      <c r="EQ62" s="255" t="s">
        <v>375</v>
      </c>
      <c r="ER62" s="255" t="s">
        <v>1068</v>
      </c>
      <c r="ES62" s="255" t="s">
        <v>1069</v>
      </c>
      <c r="ET62" s="255" t="s">
        <v>1070</v>
      </c>
      <c r="EU62" s="255" t="s">
        <v>1083</v>
      </c>
      <c r="EV62" s="255" t="s">
        <v>1083</v>
      </c>
      <c r="EW62" s="255" t="s">
        <v>1084</v>
      </c>
      <c r="EX62" s="255" t="s">
        <v>1085</v>
      </c>
      <c r="EY62" s="255" t="s">
        <v>1086</v>
      </c>
      <c r="EZ62" s="271" t="s">
        <v>1087</v>
      </c>
      <c r="FA62" s="271" t="s">
        <v>1088</v>
      </c>
      <c r="FB62" s="271" t="s">
        <v>1089</v>
      </c>
      <c r="FC62" s="271" t="s">
        <v>1090</v>
      </c>
      <c r="FD62" s="271" t="s">
        <v>1091</v>
      </c>
      <c r="FE62" s="255"/>
      <c r="FF62" s="257"/>
      <c r="FG62" s="447" t="s">
        <v>384</v>
      </c>
      <c r="FH62" s="447" t="s">
        <v>5029</v>
      </c>
      <c r="FI62" s="447" t="s">
        <v>1991</v>
      </c>
      <c r="FJ62" s="447" t="s">
        <v>4132</v>
      </c>
      <c r="FK62" s="447" t="s">
        <v>523</v>
      </c>
      <c r="FL62" s="447" t="s">
        <v>818</v>
      </c>
      <c r="FM62" s="447" t="s">
        <v>375</v>
      </c>
      <c r="FN62" s="447" t="s">
        <v>1068</v>
      </c>
      <c r="FO62" s="447" t="s">
        <v>1069</v>
      </c>
      <c r="FP62" s="447" t="s">
        <v>1070</v>
      </c>
      <c r="FQ62" s="447" t="s">
        <v>5030</v>
      </c>
      <c r="FR62" s="447" t="s">
        <v>5030</v>
      </c>
      <c r="FS62" s="447" t="s">
        <v>5031</v>
      </c>
      <c r="FT62" s="447" t="s">
        <v>5032</v>
      </c>
      <c r="FU62" s="447" t="s">
        <v>5033</v>
      </c>
      <c r="FV62" s="447" t="s">
        <v>5034</v>
      </c>
      <c r="FW62" s="447" t="s">
        <v>5035</v>
      </c>
      <c r="FX62" s="447" t="s">
        <v>5036</v>
      </c>
      <c r="FY62" s="447" t="s">
        <v>5037</v>
      </c>
      <c r="FZ62" s="447" t="s">
        <v>1079</v>
      </c>
      <c r="GA62" s="255"/>
      <c r="GB62" s="255"/>
      <c r="GC62" s="447" t="s">
        <v>364</v>
      </c>
      <c r="GD62" s="447" t="s">
        <v>364</v>
      </c>
      <c r="GE62" s="447" t="s">
        <v>364</v>
      </c>
      <c r="GF62" s="447" t="s">
        <v>1433</v>
      </c>
      <c r="GG62" s="447" t="s">
        <v>364</v>
      </c>
      <c r="GH62" s="447" t="s">
        <v>364</v>
      </c>
      <c r="GI62" s="447" t="s">
        <v>364</v>
      </c>
      <c r="GJ62" s="447" t="s">
        <v>364</v>
      </c>
      <c r="GK62" s="447" t="s">
        <v>364</v>
      </c>
      <c r="GL62" s="447" t="s">
        <v>364</v>
      </c>
      <c r="GM62" s="447" t="s">
        <v>4629</v>
      </c>
      <c r="GN62" s="447" t="s">
        <v>4629</v>
      </c>
      <c r="GO62" s="447" t="s">
        <v>4630</v>
      </c>
      <c r="GP62" s="447" t="s">
        <v>4631</v>
      </c>
      <c r="GQ62" s="447" t="s">
        <v>4632</v>
      </c>
      <c r="GR62" s="447" t="s">
        <v>4633</v>
      </c>
      <c r="GS62" s="447" t="s">
        <v>4634</v>
      </c>
      <c r="GT62" s="447" t="s">
        <v>4635</v>
      </c>
      <c r="GU62" s="447" t="s">
        <v>4636</v>
      </c>
      <c r="GV62" s="447" t="s">
        <v>1442</v>
      </c>
      <c r="GW62" s="255"/>
      <c r="GX62" s="257"/>
      <c r="GY62" s="246" t="s">
        <v>364</v>
      </c>
      <c r="GZ62" s="246" t="s">
        <v>367</v>
      </c>
      <c r="HA62" s="246" t="s">
        <v>858</v>
      </c>
      <c r="HB62" s="246" t="s">
        <v>531</v>
      </c>
      <c r="HC62" s="246" t="s">
        <v>365</v>
      </c>
      <c r="HD62" s="246" t="s">
        <v>1468</v>
      </c>
      <c r="HE62" s="246" t="s">
        <v>364</v>
      </c>
      <c r="HF62" s="246" t="s">
        <v>364</v>
      </c>
      <c r="HG62" s="246" t="s">
        <v>364</v>
      </c>
      <c r="HH62" s="246" t="s">
        <v>364</v>
      </c>
      <c r="HI62" s="246" t="s">
        <v>3869</v>
      </c>
      <c r="HJ62" s="246" t="s">
        <v>3869</v>
      </c>
      <c r="HK62" s="246" t="s">
        <v>3870</v>
      </c>
      <c r="HL62" s="246" t="s">
        <v>3871</v>
      </c>
      <c r="HM62" s="246" t="s">
        <v>3872</v>
      </c>
      <c r="HN62" s="246" t="s">
        <v>3873</v>
      </c>
      <c r="HO62" s="246" t="s">
        <v>3874</v>
      </c>
      <c r="HP62" s="246" t="s">
        <v>3875</v>
      </c>
      <c r="HQ62" s="246" t="s">
        <v>3876</v>
      </c>
      <c r="HR62" s="246" t="s">
        <v>2365</v>
      </c>
      <c r="HS62" s="255"/>
      <c r="HT62" s="257"/>
      <c r="HU62" s="246" t="s">
        <v>364</v>
      </c>
      <c r="HV62" s="246" t="s">
        <v>364</v>
      </c>
      <c r="HW62" s="246" t="s">
        <v>364</v>
      </c>
      <c r="HX62" s="246" t="s">
        <v>364</v>
      </c>
      <c r="HY62" s="246" t="s">
        <v>364</v>
      </c>
      <c r="HZ62" s="246" t="s">
        <v>364</v>
      </c>
      <c r="IA62" s="246" t="s">
        <v>364</v>
      </c>
      <c r="IB62" s="246" t="s">
        <v>364</v>
      </c>
      <c r="IC62" s="246" t="s">
        <v>364</v>
      </c>
      <c r="ID62" s="246" t="s">
        <v>364</v>
      </c>
      <c r="IE62" s="246" t="s">
        <v>3224</v>
      </c>
      <c r="IF62" s="246" t="s">
        <v>3224</v>
      </c>
      <c r="IG62" s="246" t="s">
        <v>3070</v>
      </c>
      <c r="IH62" s="246" t="s">
        <v>3227</v>
      </c>
      <c r="II62" s="246" t="s">
        <v>3228</v>
      </c>
      <c r="IJ62" s="246" t="s">
        <v>3071</v>
      </c>
      <c r="IK62" s="246" t="s">
        <v>3072</v>
      </c>
      <c r="IL62" s="246" t="s">
        <v>3073</v>
      </c>
      <c r="IM62" s="246" t="s">
        <v>3074</v>
      </c>
      <c r="IN62" s="246" t="s">
        <v>1442</v>
      </c>
      <c r="IO62" s="255"/>
      <c r="IP62" s="257"/>
      <c r="IQ62" s="341" t="s">
        <v>364</v>
      </c>
      <c r="IR62" s="341" t="s">
        <v>364</v>
      </c>
      <c r="IS62" s="341" t="s">
        <v>364</v>
      </c>
      <c r="IT62" s="341" t="s">
        <v>364</v>
      </c>
      <c r="IU62" s="341" t="s">
        <v>364</v>
      </c>
      <c r="IV62" s="341" t="s">
        <v>364</v>
      </c>
      <c r="IW62" s="341" t="s">
        <v>364</v>
      </c>
      <c r="IX62" s="341" t="s">
        <v>364</v>
      </c>
      <c r="IY62" s="341" t="s">
        <v>364</v>
      </c>
      <c r="IZ62" s="341" t="s">
        <v>364</v>
      </c>
      <c r="JA62" s="341" t="s">
        <v>3225</v>
      </c>
      <c r="JB62" s="341" t="s">
        <v>3225</v>
      </c>
      <c r="JC62" s="341" t="s">
        <v>2352</v>
      </c>
      <c r="JD62" s="341" t="s">
        <v>3229</v>
      </c>
      <c r="JE62" s="341" t="s">
        <v>3230</v>
      </c>
      <c r="JF62" s="341" t="s">
        <v>2353</v>
      </c>
      <c r="JG62" s="341" t="s">
        <v>2354</v>
      </c>
      <c r="JH62" s="341" t="s">
        <v>2355</v>
      </c>
      <c r="JI62" s="341" t="s">
        <v>2356</v>
      </c>
      <c r="JJ62" s="341" t="s">
        <v>1693</v>
      </c>
      <c r="JK62" s="255"/>
      <c r="JL62" s="255"/>
      <c r="JM62" s="255" t="s">
        <v>364</v>
      </c>
      <c r="JN62" s="255" t="s">
        <v>1433</v>
      </c>
      <c r="JO62" s="255" t="s">
        <v>1576</v>
      </c>
      <c r="JP62" s="255" t="s">
        <v>394</v>
      </c>
      <c r="JQ62" s="255" t="s">
        <v>1577</v>
      </c>
      <c r="JR62" s="255" t="s">
        <v>1468</v>
      </c>
      <c r="JS62" s="255" t="s">
        <v>364</v>
      </c>
      <c r="JT62" s="255" t="s">
        <v>364</v>
      </c>
      <c r="JU62" s="255" t="s">
        <v>364</v>
      </c>
      <c r="JV62" s="255" t="s">
        <v>364</v>
      </c>
      <c r="JW62" s="255" t="s">
        <v>1578</v>
      </c>
      <c r="JX62" s="255" t="s">
        <v>1578</v>
      </c>
      <c r="JY62" s="255" t="s">
        <v>1579</v>
      </c>
      <c r="JZ62" s="255" t="s">
        <v>1580</v>
      </c>
      <c r="KA62" s="255" t="s">
        <v>1581</v>
      </c>
      <c r="KB62" s="271" t="s">
        <v>1582</v>
      </c>
      <c r="KC62" s="271" t="s">
        <v>1583</v>
      </c>
      <c r="KD62" s="271" t="s">
        <v>1584</v>
      </c>
      <c r="KE62" s="271" t="s">
        <v>1585</v>
      </c>
      <c r="KF62" s="271" t="s">
        <v>1500</v>
      </c>
    </row>
    <row r="63" spans="1:292" s="2" customFormat="1" ht="12.75" customHeight="1" x14ac:dyDescent="0.25">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245" t="s">
        <v>64</v>
      </c>
      <c r="AD63" s="254" t="str">
        <f t="shared" ca="1" si="84"/>
        <v>102,887</v>
      </c>
      <c r="AE63" s="443" t="s">
        <v>4107</v>
      </c>
      <c r="AF63" s="444" t="s">
        <v>802</v>
      </c>
      <c r="AG63" s="444" t="s">
        <v>364</v>
      </c>
      <c r="AH63" s="443" t="s">
        <v>4144</v>
      </c>
      <c r="AI63" s="443" t="s">
        <v>954</v>
      </c>
      <c r="AJ63" s="443" t="s">
        <v>411</v>
      </c>
      <c r="AK63" s="401" t="s">
        <v>559</v>
      </c>
      <c r="AL63" s="401" t="s">
        <v>4176</v>
      </c>
      <c r="AM63" s="401" t="s">
        <v>442</v>
      </c>
      <c r="AN63" s="401" t="s">
        <v>4177</v>
      </c>
      <c r="AO63" s="401" t="s">
        <v>4336</v>
      </c>
      <c r="AP63" s="401" t="s">
        <v>4336</v>
      </c>
      <c r="AQ63" s="401" t="s">
        <v>562</v>
      </c>
      <c r="AR63" s="401" t="s">
        <v>562</v>
      </c>
      <c r="AS63" s="401" t="s">
        <v>4409</v>
      </c>
      <c r="AT63" s="401" t="s">
        <v>4258</v>
      </c>
      <c r="AU63" s="401" t="s">
        <v>4259</v>
      </c>
      <c r="AV63" s="401" t="s">
        <v>4260</v>
      </c>
      <c r="AW63" s="401" t="s">
        <v>4261</v>
      </c>
      <c r="AX63" s="401" t="s">
        <v>874</v>
      </c>
      <c r="AY63" s="255"/>
      <c r="AZ63" s="257"/>
      <c r="BA63" s="401" t="s">
        <v>3343</v>
      </c>
      <c r="BB63" s="401" t="s">
        <v>3401</v>
      </c>
      <c r="BC63" s="401" t="s">
        <v>364</v>
      </c>
      <c r="BD63" s="401" t="s">
        <v>3402</v>
      </c>
      <c r="BE63" s="401" t="s">
        <v>1284</v>
      </c>
      <c r="BF63" s="401" t="s">
        <v>416</v>
      </c>
      <c r="BG63" s="401" t="s">
        <v>2691</v>
      </c>
      <c r="BH63" s="401" t="s">
        <v>3403</v>
      </c>
      <c r="BI63" s="401" t="s">
        <v>525</v>
      </c>
      <c r="BJ63" s="401" t="s">
        <v>3404</v>
      </c>
      <c r="BK63" s="401" t="s">
        <v>3582</v>
      </c>
      <c r="BL63" s="401" t="s">
        <v>3582</v>
      </c>
      <c r="BM63" s="401" t="s">
        <v>562</v>
      </c>
      <c r="BN63" s="401" t="s">
        <v>3583</v>
      </c>
      <c r="BO63" s="401" t="s">
        <v>3584</v>
      </c>
      <c r="BP63" s="401" t="s">
        <v>3585</v>
      </c>
      <c r="BQ63" s="401" t="s">
        <v>3586</v>
      </c>
      <c r="BR63" s="401" t="s">
        <v>3587</v>
      </c>
      <c r="BS63" s="401" t="s">
        <v>3588</v>
      </c>
      <c r="BT63" s="401" t="s">
        <v>1168</v>
      </c>
      <c r="BU63" s="255"/>
      <c r="BV63" s="257"/>
      <c r="BW63" s="401" t="s">
        <v>1092</v>
      </c>
      <c r="BX63" s="246" t="s">
        <v>562</v>
      </c>
      <c r="BY63" s="246" t="s">
        <v>2037</v>
      </c>
      <c r="BZ63" s="246" t="s">
        <v>2794</v>
      </c>
      <c r="CA63" s="246" t="s">
        <v>493</v>
      </c>
      <c r="CB63" s="246" t="s">
        <v>411</v>
      </c>
      <c r="CC63" s="246" t="s">
        <v>2211</v>
      </c>
      <c r="CD63" s="246" t="s">
        <v>2795</v>
      </c>
      <c r="CE63" s="246" t="s">
        <v>442</v>
      </c>
      <c r="CF63" s="246" t="s">
        <v>2796</v>
      </c>
      <c r="CG63" s="246" t="s">
        <v>2797</v>
      </c>
      <c r="CH63" s="246" t="s">
        <v>2797</v>
      </c>
      <c r="CI63" s="246" t="s">
        <v>562</v>
      </c>
      <c r="CJ63" s="246" t="s">
        <v>562</v>
      </c>
      <c r="CK63" s="246" t="s">
        <v>2798</v>
      </c>
      <c r="CL63" s="246" t="s">
        <v>2799</v>
      </c>
      <c r="CM63" s="246" t="s">
        <v>2800</v>
      </c>
      <c r="CN63" s="246" t="s">
        <v>2801</v>
      </c>
      <c r="CO63" s="246" t="s">
        <v>2802</v>
      </c>
      <c r="CP63" s="246" t="s">
        <v>2044</v>
      </c>
      <c r="CQ63" s="255"/>
      <c r="CR63" s="257"/>
      <c r="CS63" s="341" t="s">
        <v>1092</v>
      </c>
      <c r="CT63" s="341" t="s">
        <v>2037</v>
      </c>
      <c r="CU63" s="341" t="s">
        <v>364</v>
      </c>
      <c r="CV63" s="341" t="s">
        <v>2196</v>
      </c>
      <c r="CW63" s="341" t="s">
        <v>495</v>
      </c>
      <c r="CX63" s="341" t="s">
        <v>382</v>
      </c>
      <c r="CY63" s="341" t="s">
        <v>954</v>
      </c>
      <c r="CZ63" s="341" t="s">
        <v>2038</v>
      </c>
      <c r="DA63" s="341" t="s">
        <v>455</v>
      </c>
      <c r="DB63" s="341" t="s">
        <v>2039</v>
      </c>
      <c r="DC63" s="341" t="s">
        <v>562</v>
      </c>
      <c r="DD63" s="341" t="s">
        <v>562</v>
      </c>
      <c r="DE63" s="341" t="s">
        <v>562</v>
      </c>
      <c r="DF63" s="341"/>
      <c r="DG63" s="341" t="s">
        <v>364</v>
      </c>
      <c r="DH63" s="341" t="s">
        <v>2040</v>
      </c>
      <c r="DI63" s="341" t="s">
        <v>2041</v>
      </c>
      <c r="DJ63" s="341" t="s">
        <v>2042</v>
      </c>
      <c r="DK63" s="341" t="s">
        <v>2043</v>
      </c>
      <c r="DL63" s="341" t="s">
        <v>2044</v>
      </c>
      <c r="DM63" s="255"/>
      <c r="DN63" s="257"/>
      <c r="DO63" s="255" t="s">
        <v>1092</v>
      </c>
      <c r="DP63" s="255" t="s">
        <v>817</v>
      </c>
      <c r="DQ63" s="255" t="s">
        <v>562</v>
      </c>
      <c r="DR63" s="255" t="s">
        <v>1093</v>
      </c>
      <c r="DS63" s="255" t="s">
        <v>1094</v>
      </c>
      <c r="DT63" s="255" t="s">
        <v>411</v>
      </c>
      <c r="DU63" s="255" t="s">
        <v>1095</v>
      </c>
      <c r="DV63" s="255" t="s">
        <v>1096</v>
      </c>
      <c r="DW63" s="255" t="s">
        <v>1097</v>
      </c>
      <c r="DX63" s="255" t="s">
        <v>496</v>
      </c>
      <c r="DY63" s="255" t="s">
        <v>562</v>
      </c>
      <c r="DZ63" s="255" t="s">
        <v>562</v>
      </c>
      <c r="EA63" s="255" t="s">
        <v>562</v>
      </c>
      <c r="EB63" s="255" t="s">
        <v>562</v>
      </c>
      <c r="EC63" s="255" t="s">
        <v>562</v>
      </c>
      <c r="ED63" s="271" t="s">
        <v>1098</v>
      </c>
      <c r="EE63" s="271" t="s">
        <v>1099</v>
      </c>
      <c r="EF63" s="271" t="s">
        <v>1100</v>
      </c>
      <c r="EG63" s="271" t="s">
        <v>1101</v>
      </c>
      <c r="EH63" s="271" t="s">
        <v>1026</v>
      </c>
      <c r="EI63" s="255"/>
      <c r="EJ63" s="257"/>
      <c r="EK63" s="255" t="s">
        <v>492</v>
      </c>
      <c r="EL63" s="255" t="s">
        <v>389</v>
      </c>
      <c r="EM63" s="255"/>
      <c r="EN63" s="255" t="s">
        <v>393</v>
      </c>
      <c r="EO63" s="255" t="s">
        <v>401</v>
      </c>
      <c r="EP63" s="255" t="s">
        <v>411</v>
      </c>
      <c r="EQ63" s="255" t="s">
        <v>493</v>
      </c>
      <c r="ER63" s="255" t="s">
        <v>494</v>
      </c>
      <c r="ES63" s="255" t="s">
        <v>495</v>
      </c>
      <c r="ET63" s="255" t="s">
        <v>496</v>
      </c>
      <c r="EU63" s="255" t="s">
        <v>1102</v>
      </c>
      <c r="EV63" s="255" t="s">
        <v>1103</v>
      </c>
      <c r="EW63" s="255" t="s">
        <v>805</v>
      </c>
      <c r="EX63" s="255"/>
      <c r="EY63" s="255" t="s">
        <v>1104</v>
      </c>
      <c r="EZ63" s="271" t="s">
        <v>1105</v>
      </c>
      <c r="FA63" s="271" t="s">
        <v>1106</v>
      </c>
      <c r="FB63" s="271" t="s">
        <v>1107</v>
      </c>
      <c r="FC63" s="271" t="s">
        <v>1108</v>
      </c>
      <c r="FD63" s="271" t="s">
        <v>1109</v>
      </c>
      <c r="FE63" s="255"/>
      <c r="FF63" s="257"/>
      <c r="FG63" s="447" t="s">
        <v>5038</v>
      </c>
      <c r="FH63" s="447" t="s">
        <v>5039</v>
      </c>
      <c r="FI63" s="447" t="s">
        <v>1200</v>
      </c>
      <c r="FJ63" s="447" t="s">
        <v>5040</v>
      </c>
      <c r="FK63" s="447" t="s">
        <v>493</v>
      </c>
      <c r="FL63" s="447" t="s">
        <v>386</v>
      </c>
      <c r="FM63" s="447" t="s">
        <v>2691</v>
      </c>
      <c r="FN63" s="447" t="s">
        <v>5041</v>
      </c>
      <c r="FO63" s="447" t="s">
        <v>2836</v>
      </c>
      <c r="FP63" s="447" t="s">
        <v>5042</v>
      </c>
      <c r="FQ63" s="447" t="s">
        <v>5043</v>
      </c>
      <c r="FR63" s="447" t="s">
        <v>5043</v>
      </c>
      <c r="FS63" s="447" t="s">
        <v>562</v>
      </c>
      <c r="FT63" s="447" t="s">
        <v>5044</v>
      </c>
      <c r="FU63" s="447" t="s">
        <v>5045</v>
      </c>
      <c r="FV63" s="447" t="s">
        <v>5046</v>
      </c>
      <c r="FW63" s="447" t="s">
        <v>5047</v>
      </c>
      <c r="FX63" s="447" t="s">
        <v>5048</v>
      </c>
      <c r="FY63" s="447" t="s">
        <v>5049</v>
      </c>
      <c r="FZ63" s="447" t="s">
        <v>1168</v>
      </c>
      <c r="GA63" s="255"/>
      <c r="GB63" s="255"/>
      <c r="GC63" s="447" t="s">
        <v>382</v>
      </c>
      <c r="GD63" s="447" t="s">
        <v>1547</v>
      </c>
      <c r="GE63" s="447" t="s">
        <v>364</v>
      </c>
      <c r="GF63" s="447" t="s">
        <v>1433</v>
      </c>
      <c r="GG63" s="447" t="s">
        <v>3042</v>
      </c>
      <c r="GH63" s="447" t="s">
        <v>2383</v>
      </c>
      <c r="GI63" s="447" t="s">
        <v>1433</v>
      </c>
      <c r="GJ63" s="447" t="s">
        <v>4637</v>
      </c>
      <c r="GK63" s="447" t="s">
        <v>1432</v>
      </c>
      <c r="GL63" s="447" t="s">
        <v>4638</v>
      </c>
      <c r="GM63" s="447" t="s">
        <v>4639</v>
      </c>
      <c r="GN63" s="447" t="s">
        <v>4639</v>
      </c>
      <c r="GO63" s="447" t="s">
        <v>562</v>
      </c>
      <c r="GP63" s="447" t="s">
        <v>562</v>
      </c>
      <c r="GQ63" s="447" t="s">
        <v>4640</v>
      </c>
      <c r="GR63" s="447" t="s">
        <v>4641</v>
      </c>
      <c r="GS63" s="447" t="s">
        <v>4642</v>
      </c>
      <c r="GT63" s="447" t="s">
        <v>4643</v>
      </c>
      <c r="GU63" s="447" t="s">
        <v>4644</v>
      </c>
      <c r="GV63" s="447" t="s">
        <v>1562</v>
      </c>
      <c r="GW63" s="255"/>
      <c r="GX63" s="257"/>
      <c r="GY63" s="246" t="s">
        <v>3877</v>
      </c>
      <c r="GZ63" s="246" t="s">
        <v>562</v>
      </c>
      <c r="HA63" s="246" t="s">
        <v>3878</v>
      </c>
      <c r="HB63" s="246" t="s">
        <v>1478</v>
      </c>
      <c r="HC63" s="246" t="s">
        <v>381</v>
      </c>
      <c r="HD63" s="246" t="s">
        <v>1327</v>
      </c>
      <c r="HE63" s="246" t="s">
        <v>397</v>
      </c>
      <c r="HF63" s="246" t="s">
        <v>3879</v>
      </c>
      <c r="HG63" s="246" t="s">
        <v>381</v>
      </c>
      <c r="HH63" s="246" t="s">
        <v>3880</v>
      </c>
      <c r="HI63" s="246" t="s">
        <v>3881</v>
      </c>
      <c r="HJ63" s="246" t="s">
        <v>3881</v>
      </c>
      <c r="HK63" s="246" t="s">
        <v>562</v>
      </c>
      <c r="HL63" s="246" t="s">
        <v>562</v>
      </c>
      <c r="HM63" s="246" t="s">
        <v>3882</v>
      </c>
      <c r="HN63" s="246" t="s">
        <v>3883</v>
      </c>
      <c r="HO63" s="246" t="s">
        <v>3884</v>
      </c>
      <c r="HP63" s="246" t="s">
        <v>3885</v>
      </c>
      <c r="HQ63" s="246" t="s">
        <v>3886</v>
      </c>
      <c r="HR63" s="246" t="s">
        <v>1476</v>
      </c>
      <c r="HS63" s="255"/>
      <c r="HT63" s="257"/>
      <c r="HU63" s="246" t="s">
        <v>364</v>
      </c>
      <c r="HV63" s="246" t="s">
        <v>562</v>
      </c>
      <c r="HW63" s="246" t="s">
        <v>2037</v>
      </c>
      <c r="HX63" s="246" t="s">
        <v>2745</v>
      </c>
      <c r="HY63" s="246" t="s">
        <v>1433</v>
      </c>
      <c r="HZ63" s="246" t="s">
        <v>1433</v>
      </c>
      <c r="IA63" s="246" t="s">
        <v>1432</v>
      </c>
      <c r="IB63" s="246" t="s">
        <v>3075</v>
      </c>
      <c r="IC63" s="246" t="s">
        <v>1433</v>
      </c>
      <c r="ID63" s="246" t="s">
        <v>524</v>
      </c>
      <c r="IE63" s="246" t="s">
        <v>562</v>
      </c>
      <c r="IF63" s="246" t="s">
        <v>562</v>
      </c>
      <c r="IG63" s="246" t="s">
        <v>562</v>
      </c>
      <c r="IH63" s="246" t="s">
        <v>562</v>
      </c>
      <c r="II63" s="246" t="s">
        <v>562</v>
      </c>
      <c r="IJ63" s="246" t="s">
        <v>3076</v>
      </c>
      <c r="IK63" s="246" t="s">
        <v>3077</v>
      </c>
      <c r="IL63" s="246" t="s">
        <v>3078</v>
      </c>
      <c r="IM63" s="246" t="s">
        <v>3079</v>
      </c>
      <c r="IN63" s="246" t="s">
        <v>1442</v>
      </c>
      <c r="IO63" s="255"/>
      <c r="IP63" s="257"/>
      <c r="IQ63" s="341" t="s">
        <v>364</v>
      </c>
      <c r="IR63" s="341" t="s">
        <v>879</v>
      </c>
      <c r="IS63" s="341" t="s">
        <v>562</v>
      </c>
      <c r="IT63" s="341" t="s">
        <v>2357</v>
      </c>
      <c r="IU63" s="341" t="s">
        <v>1432</v>
      </c>
      <c r="IV63" s="341" t="s">
        <v>1468</v>
      </c>
      <c r="IW63" s="341" t="s">
        <v>1432</v>
      </c>
      <c r="IX63" s="341" t="s">
        <v>2358</v>
      </c>
      <c r="IY63" s="341" t="s">
        <v>2359</v>
      </c>
      <c r="IZ63" s="341" t="s">
        <v>2360</v>
      </c>
      <c r="JA63" s="341" t="s">
        <v>562</v>
      </c>
      <c r="JB63" s="341" t="s">
        <v>562</v>
      </c>
      <c r="JC63" s="341" t="s">
        <v>562</v>
      </c>
      <c r="JD63" s="341" t="s">
        <v>562</v>
      </c>
      <c r="JE63" s="341" t="s">
        <v>562</v>
      </c>
      <c r="JF63" s="341" t="s">
        <v>2361</v>
      </c>
      <c r="JG63" s="341" t="s">
        <v>2362</v>
      </c>
      <c r="JH63" s="341" t="s">
        <v>2363</v>
      </c>
      <c r="JI63" s="341" t="s">
        <v>2364</v>
      </c>
      <c r="JJ63" s="341" t="s">
        <v>2365</v>
      </c>
      <c r="JK63" s="255"/>
      <c r="JL63" s="255"/>
      <c r="JM63" s="255" t="s">
        <v>1586</v>
      </c>
      <c r="JN63" s="255" t="s">
        <v>1587</v>
      </c>
      <c r="JO63" s="255" t="s">
        <v>562</v>
      </c>
      <c r="JP63" s="255" t="s">
        <v>391</v>
      </c>
      <c r="JQ63" s="255" t="s">
        <v>1565</v>
      </c>
      <c r="JR63" s="255" t="s">
        <v>364</v>
      </c>
      <c r="JS63" s="255" t="s">
        <v>1432</v>
      </c>
      <c r="JT63" s="255" t="s">
        <v>1381</v>
      </c>
      <c r="JU63" s="255" t="s">
        <v>368</v>
      </c>
      <c r="JV63" s="255" t="s">
        <v>364</v>
      </c>
      <c r="JW63" s="255" t="s">
        <v>562</v>
      </c>
      <c r="JX63" s="255" t="s">
        <v>562</v>
      </c>
      <c r="JY63" s="255" t="s">
        <v>562</v>
      </c>
      <c r="JZ63" s="255" t="s">
        <v>562</v>
      </c>
      <c r="KA63" s="255" t="s">
        <v>562</v>
      </c>
      <c r="KB63" s="271" t="s">
        <v>1588</v>
      </c>
      <c r="KC63" s="271" t="s">
        <v>1589</v>
      </c>
      <c r="KD63" s="271" t="s">
        <v>1590</v>
      </c>
      <c r="KE63" s="271" t="s">
        <v>1591</v>
      </c>
      <c r="KF63" s="271" t="s">
        <v>1592</v>
      </c>
    </row>
    <row r="64" spans="1:292" s="2" customFormat="1" ht="12.75" customHeight="1" x14ac:dyDescent="0.25">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245" t="s">
        <v>156</v>
      </c>
      <c r="AD64" s="254" t="str">
        <f t="shared" ca="1" si="84"/>
        <v>1,926</v>
      </c>
      <c r="AE64" s="443" t="s">
        <v>4108</v>
      </c>
      <c r="AF64" s="444" t="s">
        <v>4123</v>
      </c>
      <c r="AG64" s="444" t="s">
        <v>562</v>
      </c>
      <c r="AH64" s="443" t="s">
        <v>4145</v>
      </c>
      <c r="AI64" s="443" t="s">
        <v>397</v>
      </c>
      <c r="AJ64" s="443" t="s">
        <v>409</v>
      </c>
      <c r="AK64" s="401" t="s">
        <v>1157</v>
      </c>
      <c r="AL64" s="401" t="s">
        <v>4178</v>
      </c>
      <c r="AM64" s="401" t="s">
        <v>363</v>
      </c>
      <c r="AN64" s="401" t="s">
        <v>4179</v>
      </c>
      <c r="AO64" s="401" t="s">
        <v>4337</v>
      </c>
      <c r="AP64" s="401" t="s">
        <v>4337</v>
      </c>
      <c r="AQ64" s="401" t="s">
        <v>4372</v>
      </c>
      <c r="AR64" s="401" t="s">
        <v>4410</v>
      </c>
      <c r="AS64" s="401" t="s">
        <v>4410</v>
      </c>
      <c r="AT64" s="401" t="s">
        <v>4262</v>
      </c>
      <c r="AU64" s="401" t="s">
        <v>4263</v>
      </c>
      <c r="AV64" s="401" t="s">
        <v>562</v>
      </c>
      <c r="AW64" s="401" t="s">
        <v>4264</v>
      </c>
      <c r="AX64" s="401" t="s">
        <v>950</v>
      </c>
      <c r="AY64" s="255"/>
      <c r="AZ64" s="257"/>
      <c r="BA64" s="401" t="s">
        <v>3344</v>
      </c>
      <c r="BB64" s="401" t="s">
        <v>803</v>
      </c>
      <c r="BC64" s="401" t="s">
        <v>364</v>
      </c>
      <c r="BD64" s="401" t="s">
        <v>1020</v>
      </c>
      <c r="BE64" s="401" t="s">
        <v>499</v>
      </c>
      <c r="BF64" s="401" t="s">
        <v>409</v>
      </c>
      <c r="BG64" s="401" t="s">
        <v>562</v>
      </c>
      <c r="BH64" s="401" t="s">
        <v>562</v>
      </c>
      <c r="BI64" s="401" t="s">
        <v>998</v>
      </c>
      <c r="BJ64" s="401" t="s">
        <v>1260</v>
      </c>
      <c r="BK64" s="401" t="s">
        <v>3589</v>
      </c>
      <c r="BL64" s="401" t="s">
        <v>3589</v>
      </c>
      <c r="BM64" s="401" t="s">
        <v>3590</v>
      </c>
      <c r="BN64" s="401" t="s">
        <v>3591</v>
      </c>
      <c r="BO64" s="401" t="s">
        <v>3592</v>
      </c>
      <c r="BP64" s="401" t="s">
        <v>3593</v>
      </c>
      <c r="BQ64" s="401" t="s">
        <v>3594</v>
      </c>
      <c r="BR64" s="401" t="s">
        <v>3595</v>
      </c>
      <c r="BS64" s="401" t="s">
        <v>3596</v>
      </c>
      <c r="BT64" s="401" t="s">
        <v>3708</v>
      </c>
      <c r="BU64" s="255"/>
      <c r="BV64" s="257"/>
      <c r="BW64" s="401" t="s">
        <v>562</v>
      </c>
      <c r="BX64" s="246" t="s">
        <v>562</v>
      </c>
      <c r="BY64" s="246" t="s">
        <v>562</v>
      </c>
      <c r="BZ64" s="246" t="s">
        <v>562</v>
      </c>
      <c r="CA64" s="246" t="s">
        <v>562</v>
      </c>
      <c r="CB64" s="246" t="s">
        <v>562</v>
      </c>
      <c r="CC64" s="246" t="s">
        <v>562</v>
      </c>
      <c r="CD64" s="246" t="s">
        <v>562</v>
      </c>
      <c r="CE64" s="246" t="s">
        <v>562</v>
      </c>
      <c r="CF64" s="246" t="s">
        <v>562</v>
      </c>
      <c r="CG64" s="246" t="s">
        <v>562</v>
      </c>
      <c r="CH64" s="246" t="s">
        <v>562</v>
      </c>
      <c r="CI64" s="246" t="s">
        <v>562</v>
      </c>
      <c r="CJ64" s="246" t="s">
        <v>562</v>
      </c>
      <c r="CK64" s="246" t="s">
        <v>562</v>
      </c>
      <c r="CL64" s="246" t="s">
        <v>562</v>
      </c>
      <c r="CM64" s="246" t="s">
        <v>562</v>
      </c>
      <c r="CN64" s="246" t="s">
        <v>562</v>
      </c>
      <c r="CO64" s="246" t="s">
        <v>562</v>
      </c>
      <c r="CP64" s="246" t="s">
        <v>562</v>
      </c>
      <c r="CQ64" s="255"/>
      <c r="CR64" s="257"/>
      <c r="CS64" s="341" t="s">
        <v>562</v>
      </c>
      <c r="CT64" s="341" t="s">
        <v>562</v>
      </c>
      <c r="CU64" s="341" t="s">
        <v>562</v>
      </c>
      <c r="CV64" s="341" t="s">
        <v>562</v>
      </c>
      <c r="CW64" s="341" t="s">
        <v>562</v>
      </c>
      <c r="CX64" s="341" t="s">
        <v>562</v>
      </c>
      <c r="CY64" s="341" t="s">
        <v>562</v>
      </c>
      <c r="CZ64" s="341" t="s">
        <v>562</v>
      </c>
      <c r="DA64" s="341" t="s">
        <v>562</v>
      </c>
      <c r="DB64" s="341" t="s">
        <v>562</v>
      </c>
      <c r="DC64" s="341" t="s">
        <v>562</v>
      </c>
      <c r="DD64" s="341" t="s">
        <v>562</v>
      </c>
      <c r="DE64" s="341" t="s">
        <v>562</v>
      </c>
      <c r="DF64" s="341" t="s">
        <v>562</v>
      </c>
      <c r="DG64" s="341" t="s">
        <v>562</v>
      </c>
      <c r="DH64" s="341" t="s">
        <v>562</v>
      </c>
      <c r="DI64" s="341" t="s">
        <v>562</v>
      </c>
      <c r="DJ64" s="341" t="s">
        <v>562</v>
      </c>
      <c r="DK64" s="341" t="s">
        <v>562</v>
      </c>
      <c r="DL64" s="341" t="s">
        <v>562</v>
      </c>
      <c r="DM64" s="255"/>
      <c r="DN64" s="257"/>
      <c r="DO64" s="255" t="s">
        <v>562</v>
      </c>
      <c r="DP64" s="255" t="s">
        <v>562</v>
      </c>
      <c r="DQ64" s="255" t="s">
        <v>562</v>
      </c>
      <c r="DR64" s="255" t="s">
        <v>562</v>
      </c>
      <c r="DS64" s="255" t="s">
        <v>562</v>
      </c>
      <c r="DT64" s="255" t="s">
        <v>562</v>
      </c>
      <c r="DU64" s="255" t="s">
        <v>562</v>
      </c>
      <c r="DV64" s="255" t="s">
        <v>562</v>
      </c>
      <c r="DW64" s="255" t="s">
        <v>562</v>
      </c>
      <c r="DX64" s="255" t="s">
        <v>562</v>
      </c>
      <c r="DY64" s="255" t="s">
        <v>562</v>
      </c>
      <c r="DZ64" s="255" t="s">
        <v>562</v>
      </c>
      <c r="EA64" s="255" t="s">
        <v>562</v>
      </c>
      <c r="EB64" s="255" t="s">
        <v>562</v>
      </c>
      <c r="EC64" s="255" t="s">
        <v>562</v>
      </c>
      <c r="ED64" s="271" t="s">
        <v>562</v>
      </c>
      <c r="EE64" s="271" t="s">
        <v>562</v>
      </c>
      <c r="EF64" s="271" t="s">
        <v>562</v>
      </c>
      <c r="EG64" s="271" t="s">
        <v>562</v>
      </c>
      <c r="EH64" s="271" t="s">
        <v>562</v>
      </c>
      <c r="EI64" s="255"/>
      <c r="EJ64" s="257"/>
      <c r="EK64" s="255" t="s">
        <v>497</v>
      </c>
      <c r="EL64" s="255" t="s">
        <v>498</v>
      </c>
      <c r="EM64" s="255" t="s">
        <v>378</v>
      </c>
      <c r="EN64" s="255" t="s">
        <v>396</v>
      </c>
      <c r="EO64" s="255" t="s">
        <v>499</v>
      </c>
      <c r="EP64" s="255" t="s">
        <v>409</v>
      </c>
      <c r="EQ64" s="255" t="s">
        <v>368</v>
      </c>
      <c r="ER64" s="255" t="s">
        <v>487</v>
      </c>
      <c r="ES64" s="255" t="s">
        <v>454</v>
      </c>
      <c r="ET64" s="255" t="s">
        <v>500</v>
      </c>
      <c r="EU64" s="255" t="s">
        <v>1110</v>
      </c>
      <c r="EV64" s="255" t="s">
        <v>1110</v>
      </c>
      <c r="EW64" s="255" t="s">
        <v>1111</v>
      </c>
      <c r="EX64" s="255" t="s">
        <v>1112</v>
      </c>
      <c r="EY64" s="255" t="s">
        <v>1113</v>
      </c>
      <c r="EZ64" s="271" t="s">
        <v>1114</v>
      </c>
      <c r="FA64" s="271" t="s">
        <v>1115</v>
      </c>
      <c r="FB64" s="271" t="s">
        <v>1116</v>
      </c>
      <c r="FC64" s="271" t="s">
        <v>1117</v>
      </c>
      <c r="FD64" s="271" t="s">
        <v>1118</v>
      </c>
      <c r="FE64" s="255"/>
      <c r="FF64" s="257"/>
      <c r="FG64" s="447" t="s">
        <v>5050</v>
      </c>
      <c r="FH64" s="447" t="s">
        <v>5051</v>
      </c>
      <c r="FI64" s="447" t="s">
        <v>364</v>
      </c>
      <c r="FJ64" s="447" t="s">
        <v>4530</v>
      </c>
      <c r="FK64" s="447" t="s">
        <v>1467</v>
      </c>
      <c r="FL64" s="447" t="s">
        <v>409</v>
      </c>
      <c r="FM64" s="447" t="s">
        <v>1157</v>
      </c>
      <c r="FN64" s="447" t="s">
        <v>4178</v>
      </c>
      <c r="FO64" s="447" t="s">
        <v>454</v>
      </c>
      <c r="FP64" s="447" t="s">
        <v>5052</v>
      </c>
      <c r="FQ64" s="447" t="s">
        <v>3589</v>
      </c>
      <c r="FR64" s="447" t="s">
        <v>3589</v>
      </c>
      <c r="FS64" s="447" t="s">
        <v>5053</v>
      </c>
      <c r="FT64" s="447" t="s">
        <v>5054</v>
      </c>
      <c r="FU64" s="447" t="s">
        <v>5055</v>
      </c>
      <c r="FV64" s="447" t="s">
        <v>5056</v>
      </c>
      <c r="FW64" s="447" t="s">
        <v>5057</v>
      </c>
      <c r="FX64" s="447" t="s">
        <v>3595</v>
      </c>
      <c r="FY64" s="447" t="s">
        <v>5058</v>
      </c>
      <c r="FZ64" s="447" t="s">
        <v>1109</v>
      </c>
      <c r="GA64" s="255"/>
      <c r="GB64" s="255"/>
      <c r="GC64" s="447" t="s">
        <v>4645</v>
      </c>
      <c r="GD64" s="447" t="s">
        <v>1272</v>
      </c>
      <c r="GE64" s="447" t="s">
        <v>562</v>
      </c>
      <c r="GF64" s="447" t="s">
        <v>1432</v>
      </c>
      <c r="GG64" s="447" t="s">
        <v>4646</v>
      </c>
      <c r="GH64" s="447" t="s">
        <v>364</v>
      </c>
      <c r="GI64" s="447" t="s">
        <v>562</v>
      </c>
      <c r="GJ64" s="447" t="s">
        <v>562</v>
      </c>
      <c r="GK64" s="447" t="s">
        <v>1565</v>
      </c>
      <c r="GL64" s="447" t="s">
        <v>4647</v>
      </c>
      <c r="GM64" s="447" t="s">
        <v>1468</v>
      </c>
      <c r="GN64" s="447" t="s">
        <v>1468</v>
      </c>
      <c r="GO64" s="447" t="s">
        <v>4648</v>
      </c>
      <c r="GP64" s="447" t="s">
        <v>4649</v>
      </c>
      <c r="GQ64" s="447" t="s">
        <v>4650</v>
      </c>
      <c r="GR64" s="447" t="s">
        <v>4651</v>
      </c>
      <c r="GS64" s="447" t="s">
        <v>4652</v>
      </c>
      <c r="GT64" s="447" t="s">
        <v>562</v>
      </c>
      <c r="GU64" s="447" t="s">
        <v>4653</v>
      </c>
      <c r="GV64" s="447" t="s">
        <v>1544</v>
      </c>
      <c r="GW64" s="255"/>
      <c r="GX64" s="257"/>
      <c r="GY64" s="246" t="s">
        <v>562</v>
      </c>
      <c r="GZ64" s="246" t="s">
        <v>562</v>
      </c>
      <c r="HA64" s="246" t="s">
        <v>562</v>
      </c>
      <c r="HB64" s="246" t="s">
        <v>562</v>
      </c>
      <c r="HC64" s="246" t="s">
        <v>562</v>
      </c>
      <c r="HD64" s="246" t="s">
        <v>562</v>
      </c>
      <c r="HE64" s="246" t="s">
        <v>562</v>
      </c>
      <c r="HF64" s="246" t="s">
        <v>562</v>
      </c>
      <c r="HG64" s="246" t="s">
        <v>562</v>
      </c>
      <c r="HH64" s="246" t="s">
        <v>562</v>
      </c>
      <c r="HI64" s="246" t="s">
        <v>562</v>
      </c>
      <c r="HJ64" s="246" t="s">
        <v>562</v>
      </c>
      <c r="HK64" s="246" t="s">
        <v>562</v>
      </c>
      <c r="HL64" s="246" t="s">
        <v>562</v>
      </c>
      <c r="HM64" s="246" t="s">
        <v>562</v>
      </c>
      <c r="HN64" s="246" t="s">
        <v>562</v>
      </c>
      <c r="HO64" s="246" t="s">
        <v>562</v>
      </c>
      <c r="HP64" s="246" t="s">
        <v>562</v>
      </c>
      <c r="HQ64" s="246" t="s">
        <v>562</v>
      </c>
      <c r="HR64" s="246" t="s">
        <v>562</v>
      </c>
      <c r="HS64" s="255"/>
      <c r="HT64" s="257"/>
      <c r="HU64" s="246" t="s">
        <v>562</v>
      </c>
      <c r="HV64" s="246" t="s">
        <v>562</v>
      </c>
      <c r="HW64" s="246" t="s">
        <v>562</v>
      </c>
      <c r="HX64" s="246" t="s">
        <v>562</v>
      </c>
      <c r="HY64" s="246" t="s">
        <v>562</v>
      </c>
      <c r="HZ64" s="246" t="s">
        <v>562</v>
      </c>
      <c r="IA64" s="246" t="s">
        <v>562</v>
      </c>
      <c r="IB64" s="246" t="s">
        <v>562</v>
      </c>
      <c r="IC64" s="246" t="s">
        <v>562</v>
      </c>
      <c r="ID64" s="246" t="s">
        <v>562</v>
      </c>
      <c r="IE64" s="246" t="s">
        <v>562</v>
      </c>
      <c r="IF64" s="246" t="s">
        <v>562</v>
      </c>
      <c r="IG64" s="246" t="s">
        <v>562</v>
      </c>
      <c r="IH64" s="246" t="s">
        <v>562</v>
      </c>
      <c r="II64" s="246" t="s">
        <v>562</v>
      </c>
      <c r="IJ64" s="246" t="s">
        <v>562</v>
      </c>
      <c r="IK64" s="246" t="s">
        <v>562</v>
      </c>
      <c r="IL64" s="246" t="s">
        <v>562</v>
      </c>
      <c r="IM64" s="246" t="s">
        <v>562</v>
      </c>
      <c r="IN64" s="246" t="s">
        <v>562</v>
      </c>
      <c r="IO64" s="255"/>
      <c r="IP64" s="257"/>
      <c r="IQ64" s="341" t="s">
        <v>562</v>
      </c>
      <c r="IR64" s="341" t="s">
        <v>562</v>
      </c>
      <c r="IS64" s="341" t="s">
        <v>562</v>
      </c>
      <c r="IT64" s="341" t="s">
        <v>562</v>
      </c>
      <c r="IU64" s="341" t="s">
        <v>562</v>
      </c>
      <c r="IV64" s="341" t="s">
        <v>562</v>
      </c>
      <c r="IW64" s="341" t="s">
        <v>562</v>
      </c>
      <c r="IX64" s="341" t="s">
        <v>562</v>
      </c>
      <c r="IY64" s="341" t="s">
        <v>562</v>
      </c>
      <c r="IZ64" s="341" t="s">
        <v>562</v>
      </c>
      <c r="JA64" s="341" t="s">
        <v>562</v>
      </c>
      <c r="JB64" s="341" t="s">
        <v>562</v>
      </c>
      <c r="JC64" s="341" t="s">
        <v>562</v>
      </c>
      <c r="JD64" s="341" t="s">
        <v>562</v>
      </c>
      <c r="JE64" s="341" t="s">
        <v>562</v>
      </c>
      <c r="JF64" s="341" t="s">
        <v>562</v>
      </c>
      <c r="JG64" s="341" t="s">
        <v>562</v>
      </c>
      <c r="JH64" s="341" t="s">
        <v>562</v>
      </c>
      <c r="JI64" s="341" t="s">
        <v>562</v>
      </c>
      <c r="JJ64" s="341" t="s">
        <v>562</v>
      </c>
      <c r="JK64" s="255"/>
      <c r="JL64" s="255"/>
      <c r="JM64" s="255" t="s">
        <v>562</v>
      </c>
      <c r="JN64" s="255" t="s">
        <v>562</v>
      </c>
      <c r="JO64" s="255" t="s">
        <v>562</v>
      </c>
      <c r="JP64" s="255" t="s">
        <v>562</v>
      </c>
      <c r="JQ64" s="255" t="s">
        <v>562</v>
      </c>
      <c r="JR64" s="255" t="s">
        <v>562</v>
      </c>
      <c r="JS64" s="255" t="s">
        <v>562</v>
      </c>
      <c r="JT64" s="255" t="s">
        <v>562</v>
      </c>
      <c r="JU64" s="255" t="s">
        <v>562</v>
      </c>
      <c r="JV64" s="255" t="s">
        <v>562</v>
      </c>
      <c r="JW64" s="255" t="s">
        <v>562</v>
      </c>
      <c r="JX64" s="255" t="s">
        <v>562</v>
      </c>
      <c r="JY64" s="255" t="s">
        <v>562</v>
      </c>
      <c r="JZ64" s="255" t="s">
        <v>562</v>
      </c>
      <c r="KA64" s="255" t="s">
        <v>562</v>
      </c>
      <c r="KB64" s="271" t="s">
        <v>562</v>
      </c>
      <c r="KC64" s="271" t="s">
        <v>562</v>
      </c>
      <c r="KD64" s="271" t="s">
        <v>562</v>
      </c>
      <c r="KE64" s="271" t="s">
        <v>562</v>
      </c>
      <c r="KF64" s="271" t="s">
        <v>562</v>
      </c>
    </row>
    <row r="65" spans="1:292" s="2" customFormat="1" ht="12.75" customHeight="1" x14ac:dyDescent="0.25">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245" t="s">
        <v>334</v>
      </c>
      <c r="AD65" s="254" t="str">
        <f t="shared" ca="1" si="84"/>
        <v>202,242</v>
      </c>
      <c r="AE65" s="443" t="s">
        <v>501</v>
      </c>
      <c r="AF65" s="444" t="s">
        <v>502</v>
      </c>
      <c r="AG65" s="444" t="s">
        <v>364</v>
      </c>
      <c r="AH65" s="443" t="s">
        <v>2803</v>
      </c>
      <c r="AI65" s="443" t="s">
        <v>379</v>
      </c>
      <c r="AJ65" s="443" t="s">
        <v>364</v>
      </c>
      <c r="AK65" s="401" t="s">
        <v>503</v>
      </c>
      <c r="AL65" s="401" t="s">
        <v>504</v>
      </c>
      <c r="AM65" s="401" t="s">
        <v>416</v>
      </c>
      <c r="AN65" s="401" t="s">
        <v>505</v>
      </c>
      <c r="AO65" s="401" t="s">
        <v>4338</v>
      </c>
      <c r="AP65" s="401" t="s">
        <v>4338</v>
      </c>
      <c r="AQ65" s="401" t="s">
        <v>4373</v>
      </c>
      <c r="AR65" s="401" t="s">
        <v>4439</v>
      </c>
      <c r="AS65" s="401" t="s">
        <v>4411</v>
      </c>
      <c r="AT65" s="401" t="s">
        <v>4265</v>
      </c>
      <c r="AU65" s="401" t="s">
        <v>4266</v>
      </c>
      <c r="AV65" s="401" t="s">
        <v>4267</v>
      </c>
      <c r="AW65" s="401" t="s">
        <v>4268</v>
      </c>
      <c r="AX65" s="401" t="s">
        <v>1153</v>
      </c>
      <c r="AY65" s="255"/>
      <c r="AZ65" s="257"/>
      <c r="BA65" s="401" t="s">
        <v>501</v>
      </c>
      <c r="BB65" s="401" t="s">
        <v>3405</v>
      </c>
      <c r="BC65" s="401" t="s">
        <v>364</v>
      </c>
      <c r="BD65" s="401" t="s">
        <v>3406</v>
      </c>
      <c r="BE65" s="401" t="s">
        <v>773</v>
      </c>
      <c r="BF65" s="401" t="s">
        <v>367</v>
      </c>
      <c r="BG65" s="401" t="s">
        <v>503</v>
      </c>
      <c r="BH65" s="401" t="s">
        <v>3407</v>
      </c>
      <c r="BI65" s="401" t="s">
        <v>416</v>
      </c>
      <c r="BJ65" s="401" t="s">
        <v>505</v>
      </c>
      <c r="BK65" s="401" t="s">
        <v>3597</v>
      </c>
      <c r="BL65" s="401" t="s">
        <v>3597</v>
      </c>
      <c r="BM65" s="401" t="s">
        <v>3598</v>
      </c>
      <c r="BN65" s="401" t="s">
        <v>364</v>
      </c>
      <c r="BO65" s="401" t="s">
        <v>3599</v>
      </c>
      <c r="BP65" s="401" t="s">
        <v>3600</v>
      </c>
      <c r="BQ65" s="401" t="s">
        <v>3601</v>
      </c>
      <c r="BR65" s="401" t="s">
        <v>3602</v>
      </c>
      <c r="BS65" s="401" t="s">
        <v>3603</v>
      </c>
      <c r="BT65" s="401" t="s">
        <v>1168</v>
      </c>
      <c r="BU65" s="255"/>
      <c r="BV65" s="257"/>
      <c r="BW65" s="401" t="s">
        <v>501</v>
      </c>
      <c r="BX65" s="246" t="s">
        <v>502</v>
      </c>
      <c r="BY65" s="246" t="s">
        <v>364</v>
      </c>
      <c r="BZ65" s="246" t="s">
        <v>2803</v>
      </c>
      <c r="CA65" s="246" t="s">
        <v>379</v>
      </c>
      <c r="CB65" s="246" t="s">
        <v>367</v>
      </c>
      <c r="CC65" s="246" t="s">
        <v>503</v>
      </c>
      <c r="CD65" s="246" t="s">
        <v>504</v>
      </c>
      <c r="CE65" s="246" t="s">
        <v>416</v>
      </c>
      <c r="CF65" s="246" t="s">
        <v>505</v>
      </c>
      <c r="CG65" s="246" t="s">
        <v>3196</v>
      </c>
      <c r="CH65" s="246" t="s">
        <v>3196</v>
      </c>
      <c r="CI65" s="246" t="s">
        <v>2804</v>
      </c>
      <c r="CJ65" s="246" t="s">
        <v>2805</v>
      </c>
      <c r="CK65" s="246" t="s">
        <v>2806</v>
      </c>
      <c r="CL65" s="246" t="s">
        <v>2807</v>
      </c>
      <c r="CM65" s="246" t="s">
        <v>2808</v>
      </c>
      <c r="CN65" s="246" t="s">
        <v>2807</v>
      </c>
      <c r="CO65" s="246" t="s">
        <v>2809</v>
      </c>
      <c r="CP65" s="246" t="s">
        <v>884</v>
      </c>
      <c r="CQ65" s="255"/>
      <c r="CR65" s="257"/>
      <c r="CS65" s="341" t="s">
        <v>501</v>
      </c>
      <c r="CT65" s="341" t="s">
        <v>502</v>
      </c>
      <c r="CU65" s="341" t="s">
        <v>364</v>
      </c>
      <c r="CV65" s="341" t="s">
        <v>1279</v>
      </c>
      <c r="CW65" s="341" t="s">
        <v>400</v>
      </c>
      <c r="CX65" s="341" t="s">
        <v>367</v>
      </c>
      <c r="CY65" s="341" t="s">
        <v>503</v>
      </c>
      <c r="CZ65" s="341" t="s">
        <v>504</v>
      </c>
      <c r="DA65" s="341" t="s">
        <v>416</v>
      </c>
      <c r="DB65" s="341" t="s">
        <v>505</v>
      </c>
      <c r="DC65" s="341" t="s">
        <v>2045</v>
      </c>
      <c r="DD65" s="341" t="s">
        <v>2045</v>
      </c>
      <c r="DE65" s="341" t="s">
        <v>2046</v>
      </c>
      <c r="DF65" s="341" t="s">
        <v>2047</v>
      </c>
      <c r="DG65" s="341" t="s">
        <v>2048</v>
      </c>
      <c r="DH65" s="341" t="s">
        <v>2049</v>
      </c>
      <c r="DI65" s="341" t="s">
        <v>2050</v>
      </c>
      <c r="DJ65" s="341" t="s">
        <v>2051</v>
      </c>
      <c r="DK65" s="341" t="s">
        <v>2052</v>
      </c>
      <c r="DL65" s="341" t="s">
        <v>1026</v>
      </c>
      <c r="DM65" s="255"/>
      <c r="DN65" s="257"/>
      <c r="DO65" s="255" t="s">
        <v>1119</v>
      </c>
      <c r="DP65" s="255" t="s">
        <v>502</v>
      </c>
      <c r="DQ65" s="255"/>
      <c r="DR65" s="255" t="s">
        <v>398</v>
      </c>
      <c r="DS65" s="255" t="s">
        <v>379</v>
      </c>
      <c r="DT65" s="255" t="s">
        <v>367</v>
      </c>
      <c r="DU65" s="255" t="s">
        <v>503</v>
      </c>
      <c r="DV65" s="255" t="s">
        <v>504</v>
      </c>
      <c r="DW65" s="255" t="s">
        <v>416</v>
      </c>
      <c r="DX65" s="255" t="s">
        <v>505</v>
      </c>
      <c r="DY65" s="255" t="s">
        <v>1120</v>
      </c>
      <c r="DZ65" s="255" t="s">
        <v>1120</v>
      </c>
      <c r="EA65" s="255" t="s">
        <v>1121</v>
      </c>
      <c r="EB65" s="255"/>
      <c r="EC65" s="255" t="s">
        <v>1122</v>
      </c>
      <c r="ED65" s="271" t="s">
        <v>1123</v>
      </c>
      <c r="EE65" s="271" t="s">
        <v>1124</v>
      </c>
      <c r="EF65" s="271" t="s">
        <v>1125</v>
      </c>
      <c r="EG65" s="271" t="s">
        <v>1126</v>
      </c>
      <c r="EH65" s="271" t="s">
        <v>884</v>
      </c>
      <c r="EI65" s="255"/>
      <c r="EJ65" s="257"/>
      <c r="EK65" s="255" t="s">
        <v>501</v>
      </c>
      <c r="EL65" s="255" t="s">
        <v>502</v>
      </c>
      <c r="EM65" s="255" t="s">
        <v>562</v>
      </c>
      <c r="EN65" s="255" t="s">
        <v>398</v>
      </c>
      <c r="EO65" s="255" t="s">
        <v>379</v>
      </c>
      <c r="EP65" s="255" t="s">
        <v>367</v>
      </c>
      <c r="EQ65" s="255" t="s">
        <v>503</v>
      </c>
      <c r="ER65" s="255" t="s">
        <v>504</v>
      </c>
      <c r="ES65" s="255" t="s">
        <v>416</v>
      </c>
      <c r="ET65" s="255" t="s">
        <v>505</v>
      </c>
      <c r="EU65" s="255" t="s">
        <v>562</v>
      </c>
      <c r="EV65" s="255" t="s">
        <v>1127</v>
      </c>
      <c r="EW65" s="255" t="s">
        <v>1128</v>
      </c>
      <c r="EX65" s="255"/>
      <c r="EY65" s="255" t="s">
        <v>1129</v>
      </c>
      <c r="EZ65" s="271" t="s">
        <v>1130</v>
      </c>
      <c r="FA65" s="271" t="s">
        <v>1131</v>
      </c>
      <c r="FB65" s="271" t="s">
        <v>1132</v>
      </c>
      <c r="FC65" s="271" t="s">
        <v>1133</v>
      </c>
      <c r="FD65" s="271" t="s">
        <v>1134</v>
      </c>
      <c r="FE65" s="255"/>
      <c r="FF65" s="257"/>
      <c r="FG65" s="447" t="s">
        <v>5059</v>
      </c>
      <c r="FH65" s="447" t="s">
        <v>3423</v>
      </c>
      <c r="FI65" s="447" t="s">
        <v>364</v>
      </c>
      <c r="FJ65" s="447" t="s">
        <v>5060</v>
      </c>
      <c r="FK65" s="447" t="s">
        <v>400</v>
      </c>
      <c r="FL65" s="447" t="s">
        <v>367</v>
      </c>
      <c r="FM65" s="447" t="s">
        <v>503</v>
      </c>
      <c r="FN65" s="447" t="s">
        <v>5061</v>
      </c>
      <c r="FO65" s="447" t="s">
        <v>416</v>
      </c>
      <c r="FP65" s="447" t="s">
        <v>505</v>
      </c>
      <c r="FQ65" s="447" t="s">
        <v>5062</v>
      </c>
      <c r="FR65" s="447" t="s">
        <v>5062</v>
      </c>
      <c r="FS65" s="447" t="s">
        <v>5063</v>
      </c>
      <c r="FT65" s="447" t="s">
        <v>5064</v>
      </c>
      <c r="FU65" s="447" t="s">
        <v>5065</v>
      </c>
      <c r="FV65" s="447" t="s">
        <v>5066</v>
      </c>
      <c r="FW65" s="447" t="s">
        <v>5067</v>
      </c>
      <c r="FX65" s="447" t="s">
        <v>5068</v>
      </c>
      <c r="FY65" s="447" t="s">
        <v>5069</v>
      </c>
      <c r="FZ65" s="447" t="s">
        <v>874</v>
      </c>
      <c r="GA65" s="255"/>
      <c r="GB65" s="255"/>
      <c r="GC65" s="447" t="s">
        <v>364</v>
      </c>
      <c r="GD65" s="447" t="s">
        <v>4654</v>
      </c>
      <c r="GE65" s="447" t="s">
        <v>364</v>
      </c>
      <c r="GF65" s="447" t="s">
        <v>1547</v>
      </c>
      <c r="GG65" s="447" t="s">
        <v>1478</v>
      </c>
      <c r="GH65" s="447" t="s">
        <v>1565</v>
      </c>
      <c r="GI65" s="447" t="s">
        <v>364</v>
      </c>
      <c r="GJ65" s="447" t="s">
        <v>4655</v>
      </c>
      <c r="GK65" s="447" t="s">
        <v>364</v>
      </c>
      <c r="GL65" s="447" t="s">
        <v>364</v>
      </c>
      <c r="GM65" s="447" t="s">
        <v>4656</v>
      </c>
      <c r="GN65" s="447" t="s">
        <v>4656</v>
      </c>
      <c r="GO65" s="447" t="s">
        <v>4657</v>
      </c>
      <c r="GP65" s="447" t="s">
        <v>4439</v>
      </c>
      <c r="GQ65" s="447" t="s">
        <v>4658</v>
      </c>
      <c r="GR65" s="447" t="s">
        <v>4659</v>
      </c>
      <c r="GS65" s="447" t="s">
        <v>4660</v>
      </c>
      <c r="GT65" s="447" t="s">
        <v>4661</v>
      </c>
      <c r="GU65" s="447" t="s">
        <v>4662</v>
      </c>
      <c r="GV65" s="447" t="s">
        <v>1500</v>
      </c>
      <c r="GW65" s="255"/>
      <c r="GX65" s="257"/>
      <c r="GY65" s="246" t="s">
        <v>364</v>
      </c>
      <c r="GZ65" s="246" t="s">
        <v>1407</v>
      </c>
      <c r="HA65" s="246" t="s">
        <v>364</v>
      </c>
      <c r="HB65" s="246" t="s">
        <v>365</v>
      </c>
      <c r="HC65" s="246" t="s">
        <v>2319</v>
      </c>
      <c r="HD65" s="246" t="s">
        <v>364</v>
      </c>
      <c r="HE65" s="246" t="s">
        <v>364</v>
      </c>
      <c r="HF65" s="246" t="s">
        <v>3887</v>
      </c>
      <c r="HG65" s="246" t="s">
        <v>364</v>
      </c>
      <c r="HH65" s="246" t="s">
        <v>364</v>
      </c>
      <c r="HI65" s="246" t="s">
        <v>3888</v>
      </c>
      <c r="HJ65" s="246" t="s">
        <v>3888</v>
      </c>
      <c r="HK65" s="246" t="s">
        <v>3889</v>
      </c>
      <c r="HL65" s="246" t="s">
        <v>3890</v>
      </c>
      <c r="HM65" s="246" t="s">
        <v>3891</v>
      </c>
      <c r="HN65" s="246" t="s">
        <v>3892</v>
      </c>
      <c r="HO65" s="246" t="s">
        <v>3893</v>
      </c>
      <c r="HP65" s="246" t="s">
        <v>3894</v>
      </c>
      <c r="HQ65" s="246" t="s">
        <v>3895</v>
      </c>
      <c r="HR65" s="246" t="s">
        <v>1544</v>
      </c>
      <c r="HS65" s="255"/>
      <c r="HT65" s="257"/>
      <c r="HU65" s="246" t="s">
        <v>364</v>
      </c>
      <c r="HV65" s="246" t="s">
        <v>364</v>
      </c>
      <c r="HW65" s="246" t="s">
        <v>364</v>
      </c>
      <c r="HX65" s="246" t="s">
        <v>414</v>
      </c>
      <c r="HY65" s="246" t="s">
        <v>364</v>
      </c>
      <c r="HZ65" s="246" t="s">
        <v>364</v>
      </c>
      <c r="IA65" s="246" t="s">
        <v>364</v>
      </c>
      <c r="IB65" s="246" t="s">
        <v>364</v>
      </c>
      <c r="IC65" s="246" t="s">
        <v>364</v>
      </c>
      <c r="ID65" s="246" t="s">
        <v>364</v>
      </c>
      <c r="IE65" s="246" t="s">
        <v>3080</v>
      </c>
      <c r="IF65" s="246" t="s">
        <v>3080</v>
      </c>
      <c r="IG65" s="246" t="s">
        <v>3081</v>
      </c>
      <c r="IH65" s="246" t="s">
        <v>3082</v>
      </c>
      <c r="II65" s="246" t="s">
        <v>3083</v>
      </c>
      <c r="IJ65" s="246" t="s">
        <v>3084</v>
      </c>
      <c r="IK65" s="246" t="s">
        <v>3085</v>
      </c>
      <c r="IL65" s="246" t="s">
        <v>3086</v>
      </c>
      <c r="IM65" s="246" t="s">
        <v>3087</v>
      </c>
      <c r="IN65" s="246" t="s">
        <v>2461</v>
      </c>
      <c r="IO65" s="255"/>
      <c r="IP65" s="257"/>
      <c r="IQ65" s="341" t="s">
        <v>447</v>
      </c>
      <c r="IR65" s="341" t="s">
        <v>364</v>
      </c>
      <c r="IS65" s="341" t="s">
        <v>364</v>
      </c>
      <c r="IT65" s="341" t="s">
        <v>364</v>
      </c>
      <c r="IU65" s="341" t="s">
        <v>364</v>
      </c>
      <c r="IV65" s="341" t="s">
        <v>364</v>
      </c>
      <c r="IW65" s="341" t="s">
        <v>364</v>
      </c>
      <c r="IX65" s="341" t="s">
        <v>364</v>
      </c>
      <c r="IY65" s="341" t="s">
        <v>364</v>
      </c>
      <c r="IZ65" s="341" t="s">
        <v>364</v>
      </c>
      <c r="JA65" s="341" t="s">
        <v>2366</v>
      </c>
      <c r="JB65" s="341" t="s">
        <v>2366</v>
      </c>
      <c r="JC65" s="341" t="s">
        <v>2367</v>
      </c>
      <c r="JD65" s="341" t="s">
        <v>2047</v>
      </c>
      <c r="JE65" s="341" t="s">
        <v>2368</v>
      </c>
      <c r="JF65" s="341" t="s">
        <v>2369</v>
      </c>
      <c r="JG65" s="341" t="s">
        <v>2370</v>
      </c>
      <c r="JH65" s="341" t="s">
        <v>2371</v>
      </c>
      <c r="JI65" s="341" t="s">
        <v>2372</v>
      </c>
      <c r="JJ65" s="341" t="s">
        <v>1562</v>
      </c>
      <c r="JK65" s="255"/>
      <c r="JL65" s="255"/>
      <c r="JM65" s="255" t="s">
        <v>1576</v>
      </c>
      <c r="JN65" s="255" t="s">
        <v>364</v>
      </c>
      <c r="JO65" s="255" t="s">
        <v>562</v>
      </c>
      <c r="JP65" s="255" t="s">
        <v>364</v>
      </c>
      <c r="JQ65" s="255" t="s">
        <v>364</v>
      </c>
      <c r="JR65" s="255" t="s">
        <v>364</v>
      </c>
      <c r="JS65" s="255" t="s">
        <v>364</v>
      </c>
      <c r="JT65" s="255" t="s">
        <v>364</v>
      </c>
      <c r="JU65" s="255" t="s">
        <v>364</v>
      </c>
      <c r="JV65" s="255" t="s">
        <v>364</v>
      </c>
      <c r="JW65" s="255" t="s">
        <v>562</v>
      </c>
      <c r="JX65" s="255" t="s">
        <v>1593</v>
      </c>
      <c r="JY65" s="255" t="s">
        <v>1594</v>
      </c>
      <c r="JZ65" s="255" t="s">
        <v>562</v>
      </c>
      <c r="KA65" s="255" t="s">
        <v>1595</v>
      </c>
      <c r="KB65" s="271" t="s">
        <v>1596</v>
      </c>
      <c r="KC65" s="271" t="s">
        <v>1597</v>
      </c>
      <c r="KD65" s="271" t="s">
        <v>1598</v>
      </c>
      <c r="KE65" s="271" t="s">
        <v>1599</v>
      </c>
      <c r="KF65" s="271" t="s">
        <v>1476</v>
      </c>
    </row>
    <row r="66" spans="1:292" s="2" customFormat="1" ht="12.75" customHeight="1" x14ac:dyDescent="0.25">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245" t="s">
        <v>157</v>
      </c>
      <c r="AD66" s="254" t="str">
        <f t="shared" ca="1" si="84"/>
        <v>-</v>
      </c>
      <c r="AE66" s="443" t="s">
        <v>562</v>
      </c>
      <c r="AF66" s="444" t="s">
        <v>562</v>
      </c>
      <c r="AG66" s="444" t="s">
        <v>562</v>
      </c>
      <c r="AH66" s="443" t="s">
        <v>562</v>
      </c>
      <c r="AI66" s="443" t="s">
        <v>562</v>
      </c>
      <c r="AJ66" s="443" t="s">
        <v>562</v>
      </c>
      <c r="AK66" s="401" t="s">
        <v>562</v>
      </c>
      <c r="AL66" s="401" t="s">
        <v>562</v>
      </c>
      <c r="AM66" s="401" t="s">
        <v>562</v>
      </c>
      <c r="AN66" s="401" t="s">
        <v>562</v>
      </c>
      <c r="AO66" s="401" t="s">
        <v>562</v>
      </c>
      <c r="AP66" s="401" t="s">
        <v>562</v>
      </c>
      <c r="AQ66" s="401" t="s">
        <v>562</v>
      </c>
      <c r="AR66" s="401" t="s">
        <v>562</v>
      </c>
      <c r="AS66" s="401" t="s">
        <v>562</v>
      </c>
      <c r="AT66" s="401" t="s">
        <v>562</v>
      </c>
      <c r="AU66" s="401" t="s">
        <v>562</v>
      </c>
      <c r="AV66" s="401" t="s">
        <v>562</v>
      </c>
      <c r="AW66" s="401" t="s">
        <v>562</v>
      </c>
      <c r="AX66" s="401" t="s">
        <v>562</v>
      </c>
      <c r="AY66" s="255"/>
      <c r="AZ66" s="257"/>
      <c r="BA66" s="401" t="s">
        <v>562</v>
      </c>
      <c r="BB66" s="401" t="s">
        <v>562</v>
      </c>
      <c r="BC66" s="401" t="s">
        <v>562</v>
      </c>
      <c r="BD66" s="401" t="s">
        <v>562</v>
      </c>
      <c r="BE66" s="401" t="s">
        <v>562</v>
      </c>
      <c r="BF66" s="401" t="s">
        <v>562</v>
      </c>
      <c r="BG66" s="401" t="s">
        <v>562</v>
      </c>
      <c r="BH66" s="401" t="s">
        <v>562</v>
      </c>
      <c r="BI66" s="401" t="s">
        <v>562</v>
      </c>
      <c r="BJ66" s="401" t="s">
        <v>562</v>
      </c>
      <c r="BK66" s="401" t="s">
        <v>562</v>
      </c>
      <c r="BL66" s="401" t="s">
        <v>562</v>
      </c>
      <c r="BM66" s="401" t="s">
        <v>562</v>
      </c>
      <c r="BN66" s="401" t="s">
        <v>562</v>
      </c>
      <c r="BO66" s="401" t="s">
        <v>562</v>
      </c>
      <c r="BP66" s="401" t="s">
        <v>562</v>
      </c>
      <c r="BQ66" s="401" t="s">
        <v>562</v>
      </c>
      <c r="BR66" s="401" t="s">
        <v>562</v>
      </c>
      <c r="BS66" s="401" t="s">
        <v>562</v>
      </c>
      <c r="BT66" s="401" t="s">
        <v>562</v>
      </c>
      <c r="BU66" s="255"/>
      <c r="BV66" s="257"/>
      <c r="BW66" s="401" t="s">
        <v>562</v>
      </c>
      <c r="BX66" s="246" t="s">
        <v>562</v>
      </c>
      <c r="BY66" s="246" t="s">
        <v>562</v>
      </c>
      <c r="BZ66" s="246" t="s">
        <v>562</v>
      </c>
      <c r="CA66" s="246" t="s">
        <v>562</v>
      </c>
      <c r="CB66" s="246" t="s">
        <v>562</v>
      </c>
      <c r="CC66" s="246" t="s">
        <v>562</v>
      </c>
      <c r="CD66" s="246" t="s">
        <v>562</v>
      </c>
      <c r="CE66" s="246" t="s">
        <v>562</v>
      </c>
      <c r="CF66" s="246" t="s">
        <v>562</v>
      </c>
      <c r="CG66" s="246" t="s">
        <v>562</v>
      </c>
      <c r="CH66" s="246" t="s">
        <v>562</v>
      </c>
      <c r="CI66" s="246" t="s">
        <v>562</v>
      </c>
      <c r="CJ66" s="246" t="s">
        <v>562</v>
      </c>
      <c r="CK66" s="246" t="s">
        <v>562</v>
      </c>
      <c r="CL66" s="246" t="s">
        <v>562</v>
      </c>
      <c r="CM66" s="246" t="s">
        <v>562</v>
      </c>
      <c r="CN66" s="246" t="s">
        <v>562</v>
      </c>
      <c r="CO66" s="246" t="s">
        <v>562</v>
      </c>
      <c r="CP66" s="246" t="s">
        <v>562</v>
      </c>
      <c r="CQ66" s="255"/>
      <c r="CR66" s="257"/>
      <c r="CS66" s="341" t="s">
        <v>562</v>
      </c>
      <c r="CT66" s="341" t="s">
        <v>562</v>
      </c>
      <c r="CU66" s="341" t="s">
        <v>562</v>
      </c>
      <c r="CV66" s="341" t="s">
        <v>562</v>
      </c>
      <c r="CW66" s="341" t="s">
        <v>562</v>
      </c>
      <c r="CX66" s="341" t="s">
        <v>562</v>
      </c>
      <c r="CY66" s="341" t="s">
        <v>562</v>
      </c>
      <c r="CZ66" s="341" t="s">
        <v>562</v>
      </c>
      <c r="DA66" s="341" t="s">
        <v>562</v>
      </c>
      <c r="DB66" s="341" t="s">
        <v>562</v>
      </c>
      <c r="DC66" s="341" t="s">
        <v>562</v>
      </c>
      <c r="DD66" s="341" t="s">
        <v>562</v>
      </c>
      <c r="DE66" s="341" t="s">
        <v>562</v>
      </c>
      <c r="DF66" s="341" t="s">
        <v>562</v>
      </c>
      <c r="DG66" s="341" t="s">
        <v>562</v>
      </c>
      <c r="DH66" s="341" t="s">
        <v>562</v>
      </c>
      <c r="DI66" s="341" t="s">
        <v>562</v>
      </c>
      <c r="DJ66" s="341" t="s">
        <v>562</v>
      </c>
      <c r="DK66" s="341" t="s">
        <v>562</v>
      </c>
      <c r="DL66" s="341" t="s">
        <v>562</v>
      </c>
      <c r="DM66" s="255"/>
      <c r="DN66" s="257"/>
      <c r="DO66" s="255" t="s">
        <v>562</v>
      </c>
      <c r="DP66" s="255" t="s">
        <v>562</v>
      </c>
      <c r="DQ66" s="255" t="s">
        <v>562</v>
      </c>
      <c r="DR66" s="255" t="s">
        <v>562</v>
      </c>
      <c r="DS66" s="255" t="s">
        <v>562</v>
      </c>
      <c r="DT66" s="255" t="s">
        <v>562</v>
      </c>
      <c r="DU66" s="255" t="s">
        <v>562</v>
      </c>
      <c r="DV66" s="255" t="s">
        <v>562</v>
      </c>
      <c r="DW66" s="255" t="s">
        <v>562</v>
      </c>
      <c r="DX66" s="255" t="s">
        <v>562</v>
      </c>
      <c r="DY66" s="255" t="s">
        <v>562</v>
      </c>
      <c r="DZ66" s="255" t="s">
        <v>562</v>
      </c>
      <c r="EA66" s="255" t="s">
        <v>562</v>
      </c>
      <c r="EB66" s="255" t="s">
        <v>562</v>
      </c>
      <c r="EC66" s="255" t="s">
        <v>562</v>
      </c>
      <c r="ED66" s="271" t="s">
        <v>562</v>
      </c>
      <c r="EE66" s="271" t="s">
        <v>562</v>
      </c>
      <c r="EF66" s="271" t="s">
        <v>562</v>
      </c>
      <c r="EG66" s="271" t="s">
        <v>562</v>
      </c>
      <c r="EH66" s="271" t="s">
        <v>562</v>
      </c>
      <c r="EI66" s="255"/>
      <c r="EJ66" s="257"/>
      <c r="EK66" s="255" t="s">
        <v>506</v>
      </c>
      <c r="EL66" s="255" t="s">
        <v>507</v>
      </c>
      <c r="EM66" s="255" t="s">
        <v>508</v>
      </c>
      <c r="EN66" s="255" t="s">
        <v>399</v>
      </c>
      <c r="EO66" s="255" t="s">
        <v>394</v>
      </c>
      <c r="EP66" s="255" t="s">
        <v>381</v>
      </c>
      <c r="EQ66" s="255" t="s">
        <v>509</v>
      </c>
      <c r="ER66" s="255" t="s">
        <v>510</v>
      </c>
      <c r="ES66" s="255" t="s">
        <v>509</v>
      </c>
      <c r="ET66" s="255" t="s">
        <v>511</v>
      </c>
      <c r="EU66" s="255" t="s">
        <v>1135</v>
      </c>
      <c r="EV66" s="255" t="s">
        <v>1135</v>
      </c>
      <c r="EW66" s="255" t="s">
        <v>1136</v>
      </c>
      <c r="EX66" s="255" t="s">
        <v>1137</v>
      </c>
      <c r="EY66" s="255" t="s">
        <v>1138</v>
      </c>
      <c r="EZ66" s="271" t="s">
        <v>562</v>
      </c>
      <c r="FA66" s="271" t="s">
        <v>562</v>
      </c>
      <c r="FB66" s="271" t="s">
        <v>1139</v>
      </c>
      <c r="FC66" s="271" t="s">
        <v>1140</v>
      </c>
      <c r="FD66" s="271" t="s">
        <v>1141</v>
      </c>
      <c r="FE66" s="255"/>
      <c r="FF66" s="257"/>
      <c r="FG66" s="447" t="s">
        <v>562</v>
      </c>
      <c r="FH66" s="447" t="s">
        <v>562</v>
      </c>
      <c r="FI66" s="447" t="s">
        <v>562</v>
      </c>
      <c r="FJ66" s="447" t="s">
        <v>562</v>
      </c>
      <c r="FK66" s="447" t="s">
        <v>562</v>
      </c>
      <c r="FL66" s="447" t="s">
        <v>562</v>
      </c>
      <c r="FM66" s="447" t="s">
        <v>562</v>
      </c>
      <c r="FN66" s="447" t="s">
        <v>562</v>
      </c>
      <c r="FO66" s="447" t="s">
        <v>562</v>
      </c>
      <c r="FP66" s="447" t="s">
        <v>562</v>
      </c>
      <c r="FQ66" s="447" t="s">
        <v>562</v>
      </c>
      <c r="FR66" s="447" t="s">
        <v>562</v>
      </c>
      <c r="FS66" s="447" t="s">
        <v>562</v>
      </c>
      <c r="FT66" s="447" t="s">
        <v>562</v>
      </c>
      <c r="FU66" s="447" t="s">
        <v>562</v>
      </c>
      <c r="FV66" s="447" t="s">
        <v>562</v>
      </c>
      <c r="FW66" s="447" t="s">
        <v>562</v>
      </c>
      <c r="FX66" s="447" t="s">
        <v>562</v>
      </c>
      <c r="FY66" s="447" t="s">
        <v>562</v>
      </c>
      <c r="FZ66" s="447" t="s">
        <v>562</v>
      </c>
      <c r="GA66" s="255"/>
      <c r="GB66" s="255"/>
      <c r="GC66" s="447" t="s">
        <v>562</v>
      </c>
      <c r="GD66" s="447" t="s">
        <v>562</v>
      </c>
      <c r="GE66" s="447" t="s">
        <v>562</v>
      </c>
      <c r="GF66" s="447" t="s">
        <v>562</v>
      </c>
      <c r="GG66" s="447" t="s">
        <v>562</v>
      </c>
      <c r="GH66" s="447" t="s">
        <v>562</v>
      </c>
      <c r="GI66" s="447" t="s">
        <v>562</v>
      </c>
      <c r="GJ66" s="447" t="s">
        <v>562</v>
      </c>
      <c r="GK66" s="447" t="s">
        <v>562</v>
      </c>
      <c r="GL66" s="447" t="s">
        <v>562</v>
      </c>
      <c r="GM66" s="447" t="s">
        <v>562</v>
      </c>
      <c r="GN66" s="447" t="s">
        <v>562</v>
      </c>
      <c r="GO66" s="447" t="s">
        <v>562</v>
      </c>
      <c r="GP66" s="447" t="s">
        <v>562</v>
      </c>
      <c r="GQ66" s="447" t="s">
        <v>562</v>
      </c>
      <c r="GR66" s="447" t="s">
        <v>562</v>
      </c>
      <c r="GS66" s="447" t="s">
        <v>562</v>
      </c>
      <c r="GT66" s="447" t="s">
        <v>562</v>
      </c>
      <c r="GU66" s="447" t="s">
        <v>562</v>
      </c>
      <c r="GV66" s="447" t="s">
        <v>562</v>
      </c>
      <c r="GW66" s="255"/>
      <c r="GX66" s="257"/>
      <c r="GY66" s="246" t="s">
        <v>562</v>
      </c>
      <c r="GZ66" s="246" t="s">
        <v>562</v>
      </c>
      <c r="HA66" s="246" t="s">
        <v>562</v>
      </c>
      <c r="HB66" s="246" t="s">
        <v>562</v>
      </c>
      <c r="HC66" s="246" t="s">
        <v>562</v>
      </c>
      <c r="HD66" s="246" t="s">
        <v>562</v>
      </c>
      <c r="HE66" s="246" t="s">
        <v>562</v>
      </c>
      <c r="HF66" s="246" t="s">
        <v>562</v>
      </c>
      <c r="HG66" s="246" t="s">
        <v>562</v>
      </c>
      <c r="HH66" s="246" t="s">
        <v>562</v>
      </c>
      <c r="HI66" s="246" t="s">
        <v>562</v>
      </c>
      <c r="HJ66" s="246" t="s">
        <v>562</v>
      </c>
      <c r="HK66" s="246" t="s">
        <v>562</v>
      </c>
      <c r="HL66" s="246" t="s">
        <v>562</v>
      </c>
      <c r="HM66" s="246" t="s">
        <v>562</v>
      </c>
      <c r="HN66" s="246" t="s">
        <v>562</v>
      </c>
      <c r="HO66" s="246" t="s">
        <v>562</v>
      </c>
      <c r="HP66" s="246" t="s">
        <v>562</v>
      </c>
      <c r="HQ66" s="246" t="s">
        <v>562</v>
      </c>
      <c r="HR66" s="246" t="s">
        <v>562</v>
      </c>
      <c r="HS66" s="255"/>
      <c r="HT66" s="257"/>
      <c r="HU66" s="246" t="s">
        <v>562</v>
      </c>
      <c r="HV66" s="246" t="s">
        <v>562</v>
      </c>
      <c r="HW66" s="246" t="s">
        <v>562</v>
      </c>
      <c r="HX66" s="246" t="s">
        <v>562</v>
      </c>
      <c r="HY66" s="246" t="s">
        <v>562</v>
      </c>
      <c r="HZ66" s="246" t="s">
        <v>562</v>
      </c>
      <c r="IA66" s="246" t="s">
        <v>562</v>
      </c>
      <c r="IB66" s="246" t="s">
        <v>562</v>
      </c>
      <c r="IC66" s="246" t="s">
        <v>562</v>
      </c>
      <c r="ID66" s="246" t="s">
        <v>562</v>
      </c>
      <c r="IE66" s="246" t="s">
        <v>562</v>
      </c>
      <c r="IF66" s="246" t="s">
        <v>562</v>
      </c>
      <c r="IG66" s="246" t="s">
        <v>562</v>
      </c>
      <c r="IH66" s="246" t="s">
        <v>562</v>
      </c>
      <c r="II66" s="246" t="s">
        <v>562</v>
      </c>
      <c r="IJ66" s="246" t="s">
        <v>562</v>
      </c>
      <c r="IK66" s="246" t="s">
        <v>562</v>
      </c>
      <c r="IL66" s="246" t="s">
        <v>562</v>
      </c>
      <c r="IM66" s="246" t="s">
        <v>562</v>
      </c>
      <c r="IN66" s="246" t="s">
        <v>562</v>
      </c>
      <c r="IO66" s="255"/>
      <c r="IP66" s="257"/>
      <c r="IQ66" s="341" t="s">
        <v>562</v>
      </c>
      <c r="IR66" s="341" t="s">
        <v>562</v>
      </c>
      <c r="IS66" s="341" t="s">
        <v>562</v>
      </c>
      <c r="IT66" s="341" t="s">
        <v>562</v>
      </c>
      <c r="IU66" s="341" t="s">
        <v>562</v>
      </c>
      <c r="IV66" s="341" t="s">
        <v>562</v>
      </c>
      <c r="IW66" s="341" t="s">
        <v>562</v>
      </c>
      <c r="IX66" s="341" t="s">
        <v>562</v>
      </c>
      <c r="IY66" s="341" t="s">
        <v>562</v>
      </c>
      <c r="IZ66" s="341" t="s">
        <v>562</v>
      </c>
      <c r="JA66" s="341" t="s">
        <v>562</v>
      </c>
      <c r="JB66" s="341" t="s">
        <v>562</v>
      </c>
      <c r="JC66" s="341" t="s">
        <v>562</v>
      </c>
      <c r="JD66" s="341" t="s">
        <v>562</v>
      </c>
      <c r="JE66" s="341" t="s">
        <v>562</v>
      </c>
      <c r="JF66" s="341" t="s">
        <v>562</v>
      </c>
      <c r="JG66" s="341" t="s">
        <v>562</v>
      </c>
      <c r="JH66" s="341" t="s">
        <v>562</v>
      </c>
      <c r="JI66" s="341" t="s">
        <v>562</v>
      </c>
      <c r="JJ66" s="341" t="s">
        <v>562</v>
      </c>
      <c r="JK66" s="255"/>
      <c r="JL66" s="255"/>
      <c r="JM66" s="255" t="s">
        <v>562</v>
      </c>
      <c r="JN66" s="255" t="s">
        <v>562</v>
      </c>
      <c r="JO66" s="255" t="s">
        <v>562</v>
      </c>
      <c r="JP66" s="255" t="s">
        <v>562</v>
      </c>
      <c r="JQ66" s="255" t="s">
        <v>562</v>
      </c>
      <c r="JR66" s="255" t="s">
        <v>562</v>
      </c>
      <c r="JS66" s="255" t="s">
        <v>562</v>
      </c>
      <c r="JT66" s="255" t="s">
        <v>562</v>
      </c>
      <c r="JU66" s="255" t="s">
        <v>562</v>
      </c>
      <c r="JV66" s="255" t="s">
        <v>562</v>
      </c>
      <c r="JW66" s="255" t="s">
        <v>562</v>
      </c>
      <c r="JX66" s="255" t="s">
        <v>562</v>
      </c>
      <c r="JY66" s="255" t="s">
        <v>562</v>
      </c>
      <c r="JZ66" s="255" t="s">
        <v>562</v>
      </c>
      <c r="KA66" s="255" t="s">
        <v>562</v>
      </c>
      <c r="KB66" s="271" t="s">
        <v>562</v>
      </c>
      <c r="KC66" s="271" t="s">
        <v>562</v>
      </c>
      <c r="KD66" s="271" t="s">
        <v>562</v>
      </c>
      <c r="KE66" s="271" t="s">
        <v>562</v>
      </c>
      <c r="KF66" s="271" t="s">
        <v>562</v>
      </c>
    </row>
    <row r="67" spans="1:292" s="2" customFormat="1" ht="12.75" customHeight="1" x14ac:dyDescent="0.25">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245" t="s">
        <v>355</v>
      </c>
      <c r="AD67" s="254" t="str">
        <f t="shared" ca="1" si="84"/>
        <v>-</v>
      </c>
      <c r="AE67" s="443" t="s">
        <v>562</v>
      </c>
      <c r="AF67" s="444" t="s">
        <v>562</v>
      </c>
      <c r="AG67" s="444" t="s">
        <v>562</v>
      </c>
      <c r="AH67" s="443" t="s">
        <v>562</v>
      </c>
      <c r="AI67" s="443" t="s">
        <v>562</v>
      </c>
      <c r="AJ67" s="443" t="s">
        <v>562</v>
      </c>
      <c r="AK67" s="401" t="s">
        <v>562</v>
      </c>
      <c r="AL67" s="401" t="s">
        <v>562</v>
      </c>
      <c r="AM67" s="401" t="s">
        <v>562</v>
      </c>
      <c r="AN67" s="401" t="s">
        <v>562</v>
      </c>
      <c r="AO67" s="401" t="s">
        <v>562</v>
      </c>
      <c r="AP67" s="401" t="s">
        <v>562</v>
      </c>
      <c r="AQ67" s="401" t="s">
        <v>562</v>
      </c>
      <c r="AR67" s="401" t="s">
        <v>562</v>
      </c>
      <c r="AS67" s="401" t="s">
        <v>562</v>
      </c>
      <c r="AT67" s="401" t="s">
        <v>562</v>
      </c>
      <c r="AU67" s="401" t="s">
        <v>562</v>
      </c>
      <c r="AV67" s="401" t="s">
        <v>562</v>
      </c>
      <c r="AW67" s="401" t="s">
        <v>562</v>
      </c>
      <c r="AX67" s="401" t="s">
        <v>562</v>
      </c>
      <c r="AY67" s="255"/>
      <c r="AZ67" s="257"/>
      <c r="BA67" s="401" t="s">
        <v>562</v>
      </c>
      <c r="BB67" s="401" t="s">
        <v>562</v>
      </c>
      <c r="BC67" s="401" t="s">
        <v>562</v>
      </c>
      <c r="BD67" s="401" t="s">
        <v>562</v>
      </c>
      <c r="BE67" s="401" t="s">
        <v>562</v>
      </c>
      <c r="BF67" s="401" t="s">
        <v>562</v>
      </c>
      <c r="BG67" s="401" t="s">
        <v>562</v>
      </c>
      <c r="BH67" s="401" t="s">
        <v>562</v>
      </c>
      <c r="BI67" s="401" t="s">
        <v>562</v>
      </c>
      <c r="BJ67" s="401" t="s">
        <v>562</v>
      </c>
      <c r="BK67" s="401" t="s">
        <v>562</v>
      </c>
      <c r="BL67" s="401" t="s">
        <v>562</v>
      </c>
      <c r="BM67" s="401" t="s">
        <v>562</v>
      </c>
      <c r="BN67" s="401" t="s">
        <v>562</v>
      </c>
      <c r="BO67" s="401" t="s">
        <v>562</v>
      </c>
      <c r="BP67" s="401" t="s">
        <v>562</v>
      </c>
      <c r="BQ67" s="401" t="s">
        <v>562</v>
      </c>
      <c r="BR67" s="401" t="s">
        <v>562</v>
      </c>
      <c r="BS67" s="401" t="s">
        <v>562</v>
      </c>
      <c r="BT67" s="401" t="s">
        <v>562</v>
      </c>
      <c r="BU67" s="255"/>
      <c r="BV67" s="257"/>
      <c r="BW67" s="401" t="s">
        <v>2623</v>
      </c>
      <c r="BX67" s="246" t="s">
        <v>2810</v>
      </c>
      <c r="BY67" s="246" t="s">
        <v>562</v>
      </c>
      <c r="BZ67" s="246" t="s">
        <v>2217</v>
      </c>
      <c r="CA67" s="246" t="s">
        <v>1941</v>
      </c>
      <c r="CB67" s="246" t="s">
        <v>367</v>
      </c>
      <c r="CC67" s="246" t="s">
        <v>382</v>
      </c>
      <c r="CD67" s="246" t="s">
        <v>562</v>
      </c>
      <c r="CE67" s="246" t="s">
        <v>562</v>
      </c>
      <c r="CF67" s="246" t="s">
        <v>415</v>
      </c>
      <c r="CG67" s="246" t="s">
        <v>562</v>
      </c>
      <c r="CH67" s="246" t="s">
        <v>562</v>
      </c>
      <c r="CI67" s="246" t="s">
        <v>562</v>
      </c>
      <c r="CJ67" s="246"/>
      <c r="CK67" s="246" t="s">
        <v>562</v>
      </c>
      <c r="CL67" s="246" t="s">
        <v>562</v>
      </c>
      <c r="CM67" s="246" t="s">
        <v>562</v>
      </c>
      <c r="CN67" s="246" t="s">
        <v>562</v>
      </c>
      <c r="CO67" s="246" t="s">
        <v>929</v>
      </c>
      <c r="CP67" s="246" t="s">
        <v>850</v>
      </c>
      <c r="CQ67" s="255"/>
      <c r="CR67" s="257"/>
      <c r="CS67" s="341" t="s">
        <v>562</v>
      </c>
      <c r="CT67" s="341" t="s">
        <v>562</v>
      </c>
      <c r="CU67" s="341" t="s">
        <v>562</v>
      </c>
      <c r="CV67" s="341" t="s">
        <v>562</v>
      </c>
      <c r="CW67" s="341" t="s">
        <v>562</v>
      </c>
      <c r="CX67" s="341" t="s">
        <v>562</v>
      </c>
      <c r="CY67" s="341" t="s">
        <v>562</v>
      </c>
      <c r="CZ67" s="341" t="s">
        <v>562</v>
      </c>
      <c r="DA67" s="341" t="s">
        <v>562</v>
      </c>
      <c r="DB67" s="341" t="s">
        <v>562</v>
      </c>
      <c r="DC67" s="341" t="s">
        <v>562</v>
      </c>
      <c r="DD67" s="341" t="s">
        <v>562</v>
      </c>
      <c r="DE67" s="341" t="s">
        <v>562</v>
      </c>
      <c r="DF67" s="341" t="s">
        <v>562</v>
      </c>
      <c r="DG67" s="341" t="s">
        <v>562</v>
      </c>
      <c r="DH67" s="341" t="s">
        <v>562</v>
      </c>
      <c r="DI67" s="341" t="s">
        <v>562</v>
      </c>
      <c r="DJ67" s="341" t="s">
        <v>562</v>
      </c>
      <c r="DK67" s="341" t="s">
        <v>562</v>
      </c>
      <c r="DL67" s="341" t="s">
        <v>562</v>
      </c>
      <c r="DM67" s="255"/>
      <c r="DN67" s="257"/>
      <c r="DO67" s="255" t="s">
        <v>562</v>
      </c>
      <c r="DP67" s="255" t="s">
        <v>562</v>
      </c>
      <c r="DQ67" s="255" t="s">
        <v>562</v>
      </c>
      <c r="DR67" s="255" t="s">
        <v>562</v>
      </c>
      <c r="DS67" s="255" t="s">
        <v>562</v>
      </c>
      <c r="DT67" s="255" t="s">
        <v>562</v>
      </c>
      <c r="DU67" s="255" t="s">
        <v>562</v>
      </c>
      <c r="DV67" s="255" t="s">
        <v>562</v>
      </c>
      <c r="DW67" s="255" t="s">
        <v>562</v>
      </c>
      <c r="DX67" s="255" t="s">
        <v>562</v>
      </c>
      <c r="DY67" s="255" t="s">
        <v>562</v>
      </c>
      <c r="DZ67" s="255" t="s">
        <v>562</v>
      </c>
      <c r="EA67" s="255" t="s">
        <v>562</v>
      </c>
      <c r="EB67" s="255" t="s">
        <v>562</v>
      </c>
      <c r="EC67" s="255" t="s">
        <v>562</v>
      </c>
      <c r="ED67" s="271" t="s">
        <v>562</v>
      </c>
      <c r="EE67" s="271" t="s">
        <v>562</v>
      </c>
      <c r="EF67" s="271" t="s">
        <v>562</v>
      </c>
      <c r="EG67" s="271" t="s">
        <v>562</v>
      </c>
      <c r="EH67" s="271" t="s">
        <v>562</v>
      </c>
      <c r="EI67" s="255"/>
      <c r="EJ67" s="257"/>
      <c r="EK67" s="255" t="s">
        <v>562</v>
      </c>
      <c r="EL67" s="255" t="s">
        <v>562</v>
      </c>
      <c r="EM67" s="255" t="s">
        <v>562</v>
      </c>
      <c r="EN67" s="255" t="s">
        <v>562</v>
      </c>
      <c r="EO67" s="255" t="s">
        <v>562</v>
      </c>
      <c r="EP67" s="255" t="s">
        <v>562</v>
      </c>
      <c r="EQ67" s="255" t="s">
        <v>562</v>
      </c>
      <c r="ER67" s="255" t="s">
        <v>562</v>
      </c>
      <c r="ES67" s="255" t="s">
        <v>562</v>
      </c>
      <c r="ET67" s="255" t="s">
        <v>562</v>
      </c>
      <c r="EU67" s="255" t="s">
        <v>562</v>
      </c>
      <c r="EV67" s="255" t="s">
        <v>562</v>
      </c>
      <c r="EW67" s="255" t="s">
        <v>562</v>
      </c>
      <c r="EX67" s="255" t="s">
        <v>562</v>
      </c>
      <c r="EY67" s="255" t="s">
        <v>562</v>
      </c>
      <c r="EZ67" s="271" t="s">
        <v>562</v>
      </c>
      <c r="FA67" s="271" t="s">
        <v>562</v>
      </c>
      <c r="FB67" s="271" t="s">
        <v>562</v>
      </c>
      <c r="FC67" s="271" t="s">
        <v>562</v>
      </c>
      <c r="FD67" s="271" t="s">
        <v>562</v>
      </c>
      <c r="FE67" s="255"/>
      <c r="FF67" s="257"/>
      <c r="FG67" s="447" t="s">
        <v>2623</v>
      </c>
      <c r="FH67" s="447" t="s">
        <v>2810</v>
      </c>
      <c r="FI67" s="447" t="s">
        <v>562</v>
      </c>
      <c r="FJ67" s="447" t="s">
        <v>2217</v>
      </c>
      <c r="FK67" s="447" t="s">
        <v>1941</v>
      </c>
      <c r="FL67" s="447" t="s">
        <v>367</v>
      </c>
      <c r="FM67" s="447" t="s">
        <v>382</v>
      </c>
      <c r="FN67" s="447" t="s">
        <v>562</v>
      </c>
      <c r="FO67" s="447" t="s">
        <v>562</v>
      </c>
      <c r="FP67" s="447" t="s">
        <v>415</v>
      </c>
      <c r="FQ67" s="447" t="s">
        <v>562</v>
      </c>
      <c r="FR67" s="447" t="s">
        <v>562</v>
      </c>
      <c r="FS67" s="447" t="s">
        <v>562</v>
      </c>
      <c r="FT67" s="447" t="s">
        <v>364</v>
      </c>
      <c r="FU67" s="447" t="s">
        <v>562</v>
      </c>
      <c r="FV67" s="447" t="s">
        <v>562</v>
      </c>
      <c r="FW67" s="447" t="s">
        <v>562</v>
      </c>
      <c r="FX67" s="447" t="s">
        <v>562</v>
      </c>
      <c r="FY67" s="447" t="s">
        <v>929</v>
      </c>
      <c r="FZ67" s="447" t="s">
        <v>850</v>
      </c>
      <c r="GA67" s="255"/>
      <c r="GB67" s="255"/>
      <c r="GC67" s="447" t="s">
        <v>562</v>
      </c>
      <c r="GD67" s="447" t="s">
        <v>562</v>
      </c>
      <c r="GE67" s="447" t="s">
        <v>562</v>
      </c>
      <c r="GF67" s="447" t="s">
        <v>562</v>
      </c>
      <c r="GG67" s="447" t="s">
        <v>562</v>
      </c>
      <c r="GH67" s="447" t="s">
        <v>562</v>
      </c>
      <c r="GI67" s="447" t="s">
        <v>562</v>
      </c>
      <c r="GJ67" s="447" t="s">
        <v>562</v>
      </c>
      <c r="GK67" s="447" t="s">
        <v>562</v>
      </c>
      <c r="GL67" s="447" t="s">
        <v>562</v>
      </c>
      <c r="GM67" s="447" t="s">
        <v>562</v>
      </c>
      <c r="GN67" s="447" t="s">
        <v>562</v>
      </c>
      <c r="GO67" s="447" t="s">
        <v>562</v>
      </c>
      <c r="GP67" s="447" t="s">
        <v>562</v>
      </c>
      <c r="GQ67" s="447" t="s">
        <v>562</v>
      </c>
      <c r="GR67" s="447" t="s">
        <v>562</v>
      </c>
      <c r="GS67" s="447" t="s">
        <v>562</v>
      </c>
      <c r="GT67" s="447" t="s">
        <v>562</v>
      </c>
      <c r="GU67" s="447" t="s">
        <v>562</v>
      </c>
      <c r="GV67" s="447" t="s">
        <v>562</v>
      </c>
      <c r="GW67" s="255"/>
      <c r="GX67" s="257"/>
      <c r="GY67" s="246" t="s">
        <v>562</v>
      </c>
      <c r="GZ67" s="246" t="s">
        <v>562</v>
      </c>
      <c r="HA67" s="246" t="s">
        <v>562</v>
      </c>
      <c r="HB67" s="246" t="s">
        <v>562</v>
      </c>
      <c r="HC67" s="246" t="s">
        <v>562</v>
      </c>
      <c r="HD67" s="246" t="s">
        <v>562</v>
      </c>
      <c r="HE67" s="246" t="s">
        <v>562</v>
      </c>
      <c r="HF67" s="246" t="s">
        <v>562</v>
      </c>
      <c r="HG67" s="246" t="s">
        <v>562</v>
      </c>
      <c r="HH67" s="246" t="s">
        <v>562</v>
      </c>
      <c r="HI67" s="246" t="s">
        <v>562</v>
      </c>
      <c r="HJ67" s="246" t="s">
        <v>562</v>
      </c>
      <c r="HK67" s="246" t="s">
        <v>562</v>
      </c>
      <c r="HL67" s="246" t="s">
        <v>562</v>
      </c>
      <c r="HM67" s="246" t="s">
        <v>562</v>
      </c>
      <c r="HN67" s="246" t="s">
        <v>562</v>
      </c>
      <c r="HO67" s="246" t="s">
        <v>562</v>
      </c>
      <c r="HP67" s="246" t="s">
        <v>562</v>
      </c>
      <c r="HQ67" s="246" t="s">
        <v>562</v>
      </c>
      <c r="HR67" s="246" t="s">
        <v>562</v>
      </c>
      <c r="HS67" s="255"/>
      <c r="HT67" s="257"/>
      <c r="HU67" s="246" t="s">
        <v>562</v>
      </c>
      <c r="HV67" s="246" t="s">
        <v>562</v>
      </c>
      <c r="HW67" s="246" t="s">
        <v>562</v>
      </c>
      <c r="HX67" s="246" t="s">
        <v>562</v>
      </c>
      <c r="HY67" s="246" t="s">
        <v>562</v>
      </c>
      <c r="HZ67" s="246" t="s">
        <v>562</v>
      </c>
      <c r="IA67" s="246" t="s">
        <v>562</v>
      </c>
      <c r="IB67" s="246" t="s">
        <v>562</v>
      </c>
      <c r="IC67" s="246" t="s">
        <v>562</v>
      </c>
      <c r="ID67" s="246" t="s">
        <v>562</v>
      </c>
      <c r="IE67" s="246" t="s">
        <v>562</v>
      </c>
      <c r="IF67" s="246" t="s">
        <v>562</v>
      </c>
      <c r="IG67" s="246" t="s">
        <v>562</v>
      </c>
      <c r="IH67" s="246" t="s">
        <v>562</v>
      </c>
      <c r="II67" s="246" t="s">
        <v>562</v>
      </c>
      <c r="IJ67" s="246" t="s">
        <v>562</v>
      </c>
      <c r="IK67" s="246" t="s">
        <v>562</v>
      </c>
      <c r="IL67" s="246" t="s">
        <v>562</v>
      </c>
      <c r="IM67" s="246" t="s">
        <v>562</v>
      </c>
      <c r="IN67" s="246" t="s">
        <v>562</v>
      </c>
      <c r="IO67" s="255"/>
      <c r="IP67" s="257"/>
      <c r="IQ67" s="341" t="s">
        <v>562</v>
      </c>
      <c r="IR67" s="341" t="s">
        <v>562</v>
      </c>
      <c r="IS67" s="341" t="s">
        <v>562</v>
      </c>
      <c r="IT67" s="341" t="s">
        <v>562</v>
      </c>
      <c r="IU67" s="341" t="s">
        <v>562</v>
      </c>
      <c r="IV67" s="341" t="s">
        <v>562</v>
      </c>
      <c r="IW67" s="341" t="s">
        <v>562</v>
      </c>
      <c r="IX67" s="341" t="s">
        <v>562</v>
      </c>
      <c r="IY67" s="341" t="s">
        <v>562</v>
      </c>
      <c r="IZ67" s="341" t="s">
        <v>562</v>
      </c>
      <c r="JA67" s="341" t="s">
        <v>562</v>
      </c>
      <c r="JB67" s="341" t="s">
        <v>562</v>
      </c>
      <c r="JC67" s="341" t="s">
        <v>562</v>
      </c>
      <c r="JD67" s="341" t="s">
        <v>562</v>
      </c>
      <c r="JE67" s="341" t="s">
        <v>562</v>
      </c>
      <c r="JF67" s="341" t="s">
        <v>562</v>
      </c>
      <c r="JG67" s="341" t="s">
        <v>562</v>
      </c>
      <c r="JH67" s="341" t="s">
        <v>562</v>
      </c>
      <c r="JI67" s="341" t="s">
        <v>562</v>
      </c>
      <c r="JJ67" s="341" t="s">
        <v>562</v>
      </c>
      <c r="JK67" s="255"/>
      <c r="JL67" s="255"/>
      <c r="JM67" s="255" t="s">
        <v>562</v>
      </c>
      <c r="JN67" s="255" t="s">
        <v>562</v>
      </c>
      <c r="JO67" s="255" t="s">
        <v>562</v>
      </c>
      <c r="JP67" s="255" t="s">
        <v>562</v>
      </c>
      <c r="JQ67" s="255" t="s">
        <v>562</v>
      </c>
      <c r="JR67" s="255" t="s">
        <v>562</v>
      </c>
      <c r="JS67" s="255" t="s">
        <v>562</v>
      </c>
      <c r="JT67" s="255" t="s">
        <v>562</v>
      </c>
      <c r="JU67" s="255" t="s">
        <v>562</v>
      </c>
      <c r="JV67" s="255" t="s">
        <v>562</v>
      </c>
      <c r="JW67" s="255" t="s">
        <v>562</v>
      </c>
      <c r="JX67" s="255" t="s">
        <v>562</v>
      </c>
      <c r="JY67" s="255" t="s">
        <v>562</v>
      </c>
      <c r="JZ67" s="255" t="s">
        <v>562</v>
      </c>
      <c r="KA67" s="255" t="s">
        <v>562</v>
      </c>
      <c r="KB67" s="271" t="s">
        <v>562</v>
      </c>
      <c r="KC67" s="271" t="s">
        <v>562</v>
      </c>
      <c r="KD67" s="271" t="s">
        <v>562</v>
      </c>
      <c r="KE67" s="271" t="s">
        <v>562</v>
      </c>
      <c r="KF67" s="271" t="s">
        <v>562</v>
      </c>
    </row>
    <row r="68" spans="1:292" s="2" customFormat="1" ht="12.75" customHeight="1" x14ac:dyDescent="0.25">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245" t="s">
        <v>100</v>
      </c>
      <c r="AD68" s="254" t="str">
        <f t="shared" ref="AD68:AD86" ca="1" si="85">OFFSET(AC68,0,$AG$6)</f>
        <v>874,334</v>
      </c>
      <c r="AE68" s="443" t="s">
        <v>3345</v>
      </c>
      <c r="AF68" s="444" t="s">
        <v>2811</v>
      </c>
      <c r="AG68" s="444" t="s">
        <v>1155</v>
      </c>
      <c r="AH68" s="443" t="s">
        <v>3132</v>
      </c>
      <c r="AI68" s="443" t="s">
        <v>414</v>
      </c>
      <c r="AJ68" s="443" t="s">
        <v>1587</v>
      </c>
      <c r="AK68" s="401" t="s">
        <v>1158</v>
      </c>
      <c r="AL68" s="401" t="s">
        <v>569</v>
      </c>
      <c r="AM68" s="401" t="s">
        <v>2201</v>
      </c>
      <c r="AN68" s="401" t="s">
        <v>4180</v>
      </c>
      <c r="AO68" s="401" t="s">
        <v>4339</v>
      </c>
      <c r="AP68" s="401" t="s">
        <v>4339</v>
      </c>
      <c r="AQ68" s="401" t="s">
        <v>4374</v>
      </c>
      <c r="AR68" s="401" t="s">
        <v>4440</v>
      </c>
      <c r="AS68" s="401" t="s">
        <v>4412</v>
      </c>
      <c r="AT68" s="401" t="s">
        <v>562</v>
      </c>
      <c r="AU68" s="401" t="s">
        <v>562</v>
      </c>
      <c r="AV68" s="401" t="s">
        <v>562</v>
      </c>
      <c r="AW68" s="401" t="s">
        <v>562</v>
      </c>
      <c r="AX68" s="401" t="s">
        <v>1032</v>
      </c>
      <c r="AY68" s="255"/>
      <c r="AZ68" s="257"/>
      <c r="BA68" s="401" t="s">
        <v>3345</v>
      </c>
      <c r="BB68" s="401" t="s">
        <v>2811</v>
      </c>
      <c r="BC68" s="401" t="s">
        <v>1155</v>
      </c>
      <c r="BD68" s="401" t="s">
        <v>3408</v>
      </c>
      <c r="BE68" s="401" t="s">
        <v>364</v>
      </c>
      <c r="BF68" s="401" t="s">
        <v>1587</v>
      </c>
      <c r="BG68" s="401" t="s">
        <v>1158</v>
      </c>
      <c r="BH68" s="401" t="s">
        <v>569</v>
      </c>
      <c r="BI68" s="401" t="s">
        <v>562</v>
      </c>
      <c r="BJ68" s="401" t="s">
        <v>562</v>
      </c>
      <c r="BK68" s="401" t="s">
        <v>3604</v>
      </c>
      <c r="BL68" s="401" t="s">
        <v>3604</v>
      </c>
      <c r="BM68" s="401" t="s">
        <v>3605</v>
      </c>
      <c r="BN68" s="401" t="s">
        <v>3606</v>
      </c>
      <c r="BO68" s="401" t="s">
        <v>3607</v>
      </c>
      <c r="BP68" s="401" t="s">
        <v>562</v>
      </c>
      <c r="BQ68" s="401" t="s">
        <v>562</v>
      </c>
      <c r="BR68" s="401" t="s">
        <v>562</v>
      </c>
      <c r="BS68" s="401" t="s">
        <v>562</v>
      </c>
      <c r="BT68" s="401" t="s">
        <v>1251</v>
      </c>
      <c r="BU68" s="255"/>
      <c r="BV68" s="257"/>
      <c r="BW68" s="401" t="s">
        <v>2624</v>
      </c>
      <c r="BX68" s="246" t="s">
        <v>2811</v>
      </c>
      <c r="BY68" s="246" t="s">
        <v>1155</v>
      </c>
      <c r="BZ68" s="246" t="s">
        <v>2812</v>
      </c>
      <c r="CA68" s="246" t="s">
        <v>562</v>
      </c>
      <c r="CB68" s="246" t="s">
        <v>1157</v>
      </c>
      <c r="CC68" s="246" t="s">
        <v>1158</v>
      </c>
      <c r="CD68" s="246" t="s">
        <v>569</v>
      </c>
      <c r="CE68" s="246" t="s">
        <v>1158</v>
      </c>
      <c r="CF68" s="246" t="s">
        <v>562</v>
      </c>
      <c r="CG68" s="246" t="s">
        <v>3197</v>
      </c>
      <c r="CH68" s="246" t="s">
        <v>3197</v>
      </c>
      <c r="CI68" s="246" t="s">
        <v>2813</v>
      </c>
      <c r="CJ68" s="246" t="s">
        <v>2814</v>
      </c>
      <c r="CK68" s="246" t="s">
        <v>2815</v>
      </c>
      <c r="CL68" s="246" t="s">
        <v>562</v>
      </c>
      <c r="CM68" s="246" t="s">
        <v>562</v>
      </c>
      <c r="CN68" s="246" t="s">
        <v>562</v>
      </c>
      <c r="CO68" s="246" t="s">
        <v>562</v>
      </c>
      <c r="CP68" s="246" t="s">
        <v>884</v>
      </c>
      <c r="CQ68" s="255"/>
      <c r="CR68" s="257"/>
      <c r="CS68" s="341" t="s">
        <v>2053</v>
      </c>
      <c r="CT68" s="341" t="s">
        <v>562</v>
      </c>
      <c r="CU68" s="341" t="s">
        <v>562</v>
      </c>
      <c r="CV68" s="341" t="s">
        <v>2197</v>
      </c>
      <c r="CW68" s="341" t="s">
        <v>414</v>
      </c>
      <c r="CX68" s="341" t="s">
        <v>1157</v>
      </c>
      <c r="CY68" s="341" t="s">
        <v>1144</v>
      </c>
      <c r="CZ68" s="341" t="s">
        <v>569</v>
      </c>
      <c r="DA68" s="341" t="s">
        <v>1144</v>
      </c>
      <c r="DB68" s="341" t="s">
        <v>1145</v>
      </c>
      <c r="DC68" s="341" t="s">
        <v>2054</v>
      </c>
      <c r="DD68" s="341" t="s">
        <v>2054</v>
      </c>
      <c r="DE68" s="341" t="s">
        <v>2055</v>
      </c>
      <c r="DF68" s="341" t="s">
        <v>2056</v>
      </c>
      <c r="DG68" s="341" t="s">
        <v>2057</v>
      </c>
      <c r="DH68" s="341" t="s">
        <v>1149</v>
      </c>
      <c r="DI68" s="341" t="s">
        <v>2058</v>
      </c>
      <c r="DJ68" s="341" t="s">
        <v>2059</v>
      </c>
      <c r="DK68" s="341" t="s">
        <v>2060</v>
      </c>
      <c r="DL68" s="341" t="s">
        <v>1153</v>
      </c>
      <c r="DM68" s="255"/>
      <c r="DN68" s="257"/>
      <c r="DO68" s="255" t="s">
        <v>512</v>
      </c>
      <c r="DP68" s="255" t="s">
        <v>976</v>
      </c>
      <c r="DQ68" s="255" t="s">
        <v>1142</v>
      </c>
      <c r="DR68" s="255" t="s">
        <v>1143</v>
      </c>
      <c r="DS68" s="255" t="s">
        <v>1067</v>
      </c>
      <c r="DT68" s="255" t="s">
        <v>534</v>
      </c>
      <c r="DU68" s="255" t="s">
        <v>1144</v>
      </c>
      <c r="DV68" s="255" t="s">
        <v>569</v>
      </c>
      <c r="DW68" s="255" t="s">
        <v>1144</v>
      </c>
      <c r="DX68" s="255" t="s">
        <v>1145</v>
      </c>
      <c r="DY68" s="255" t="s">
        <v>1146</v>
      </c>
      <c r="DZ68" s="255" t="s">
        <v>1146</v>
      </c>
      <c r="EA68" s="255" t="s">
        <v>1147</v>
      </c>
      <c r="EB68" s="255" t="s">
        <v>569</v>
      </c>
      <c r="EC68" s="255" t="s">
        <v>1148</v>
      </c>
      <c r="ED68" s="271" t="s">
        <v>1149</v>
      </c>
      <c r="EE68" s="271" t="s">
        <v>1150</v>
      </c>
      <c r="EF68" s="271" t="s">
        <v>1151</v>
      </c>
      <c r="EG68" s="271" t="s">
        <v>1152</v>
      </c>
      <c r="EH68" s="271" t="s">
        <v>1153</v>
      </c>
      <c r="EI68" s="255"/>
      <c r="EJ68" s="257"/>
      <c r="EK68" s="255" t="s">
        <v>512</v>
      </c>
      <c r="EL68" s="255" t="s">
        <v>1154</v>
      </c>
      <c r="EM68" s="255" t="s">
        <v>1155</v>
      </c>
      <c r="EN68" s="255" t="s">
        <v>1156</v>
      </c>
      <c r="EO68" s="255" t="s">
        <v>378</v>
      </c>
      <c r="EP68" s="255" t="s">
        <v>1157</v>
      </c>
      <c r="EQ68" s="255" t="s">
        <v>1158</v>
      </c>
      <c r="ER68" s="255" t="s">
        <v>1159</v>
      </c>
      <c r="ES68" s="255" t="s">
        <v>1067</v>
      </c>
      <c r="ET68" s="255" t="s">
        <v>406</v>
      </c>
      <c r="EU68" s="255" t="s">
        <v>1160</v>
      </c>
      <c r="EV68" s="255" t="s">
        <v>1160</v>
      </c>
      <c r="EW68" s="255" t="s">
        <v>1161</v>
      </c>
      <c r="EX68" s="255" t="s">
        <v>1162</v>
      </c>
      <c r="EY68" s="255" t="s">
        <v>1163</v>
      </c>
      <c r="EZ68" s="271" t="s">
        <v>1164</v>
      </c>
      <c r="FA68" s="271" t="s">
        <v>1165</v>
      </c>
      <c r="FB68" s="271" t="s">
        <v>1166</v>
      </c>
      <c r="FC68" s="271" t="s">
        <v>1167</v>
      </c>
      <c r="FD68" s="271" t="s">
        <v>1168</v>
      </c>
      <c r="FE68" s="255"/>
      <c r="FF68" s="257"/>
      <c r="FG68" s="447" t="s">
        <v>5070</v>
      </c>
      <c r="FH68" s="447" t="s">
        <v>5071</v>
      </c>
      <c r="FI68" s="447" t="s">
        <v>2931</v>
      </c>
      <c r="FJ68" s="447" t="s">
        <v>2812</v>
      </c>
      <c r="FK68" s="447" t="s">
        <v>382</v>
      </c>
      <c r="FL68" s="447" t="s">
        <v>416</v>
      </c>
      <c r="FM68" s="447" t="s">
        <v>1158</v>
      </c>
      <c r="FN68" s="447" t="s">
        <v>569</v>
      </c>
      <c r="FO68" s="447" t="s">
        <v>466</v>
      </c>
      <c r="FP68" s="447" t="s">
        <v>5072</v>
      </c>
      <c r="FQ68" s="447" t="s">
        <v>5073</v>
      </c>
      <c r="FR68" s="447" t="s">
        <v>5073</v>
      </c>
      <c r="FS68" s="447" t="s">
        <v>5074</v>
      </c>
      <c r="FT68" s="447" t="s">
        <v>5075</v>
      </c>
      <c r="FU68" s="447" t="s">
        <v>5076</v>
      </c>
      <c r="FV68" s="447" t="s">
        <v>1149</v>
      </c>
      <c r="FW68" s="447" t="s">
        <v>5077</v>
      </c>
      <c r="FX68" s="447" t="s">
        <v>5078</v>
      </c>
      <c r="FY68" s="447" t="s">
        <v>5079</v>
      </c>
      <c r="FZ68" s="447" t="s">
        <v>884</v>
      </c>
      <c r="GA68" s="255"/>
      <c r="GB68" s="255"/>
      <c r="GC68" s="447" t="s">
        <v>364</v>
      </c>
      <c r="GD68" s="447" t="s">
        <v>364</v>
      </c>
      <c r="GE68" s="447" t="s">
        <v>364</v>
      </c>
      <c r="GF68" s="447" t="s">
        <v>367</v>
      </c>
      <c r="GG68" s="447" t="s">
        <v>414</v>
      </c>
      <c r="GH68" s="447" t="s">
        <v>364</v>
      </c>
      <c r="GI68" s="447" t="s">
        <v>364</v>
      </c>
      <c r="GJ68" s="447" t="s">
        <v>364</v>
      </c>
      <c r="GK68" s="447" t="s">
        <v>562</v>
      </c>
      <c r="GL68" s="447" t="s">
        <v>562</v>
      </c>
      <c r="GM68" s="447" t="s">
        <v>4663</v>
      </c>
      <c r="GN68" s="447" t="s">
        <v>4663</v>
      </c>
      <c r="GO68" s="447" t="s">
        <v>4664</v>
      </c>
      <c r="GP68" s="447" t="s">
        <v>4665</v>
      </c>
      <c r="GQ68" s="447" t="s">
        <v>4666</v>
      </c>
      <c r="GR68" s="447" t="s">
        <v>562</v>
      </c>
      <c r="GS68" s="447" t="s">
        <v>562</v>
      </c>
      <c r="GT68" s="447" t="s">
        <v>562</v>
      </c>
      <c r="GU68" s="447" t="s">
        <v>562</v>
      </c>
      <c r="GV68" s="447" t="s">
        <v>1693</v>
      </c>
      <c r="GW68" s="255"/>
      <c r="GX68" s="257"/>
      <c r="GY68" s="246" t="s">
        <v>3896</v>
      </c>
      <c r="GZ68" s="246" t="s">
        <v>364</v>
      </c>
      <c r="HA68" s="246" t="s">
        <v>364</v>
      </c>
      <c r="HB68" s="246" t="s">
        <v>1478</v>
      </c>
      <c r="HC68" s="246" t="s">
        <v>562</v>
      </c>
      <c r="HD68" s="246" t="s">
        <v>1565</v>
      </c>
      <c r="HE68" s="246" t="s">
        <v>364</v>
      </c>
      <c r="HF68" s="246" t="s">
        <v>364</v>
      </c>
      <c r="HG68" s="246" t="s">
        <v>562</v>
      </c>
      <c r="HH68" s="246" t="s">
        <v>562</v>
      </c>
      <c r="HI68" s="246" t="s">
        <v>3897</v>
      </c>
      <c r="HJ68" s="246" t="s">
        <v>3897</v>
      </c>
      <c r="HK68" s="246" t="s">
        <v>3898</v>
      </c>
      <c r="HL68" s="246" t="s">
        <v>3899</v>
      </c>
      <c r="HM68" s="246" t="s">
        <v>3900</v>
      </c>
      <c r="HN68" s="246" t="s">
        <v>562</v>
      </c>
      <c r="HO68" s="246" t="s">
        <v>562</v>
      </c>
      <c r="HP68" s="246" t="s">
        <v>562</v>
      </c>
      <c r="HQ68" s="246" t="s">
        <v>562</v>
      </c>
      <c r="HR68" s="246" t="s">
        <v>1666</v>
      </c>
      <c r="HS68" s="255"/>
      <c r="HT68" s="257"/>
      <c r="HU68" s="246" t="s">
        <v>2803</v>
      </c>
      <c r="HV68" s="246" t="s">
        <v>562</v>
      </c>
      <c r="HW68" s="246" t="s">
        <v>562</v>
      </c>
      <c r="HX68" s="246" t="s">
        <v>394</v>
      </c>
      <c r="HY68" s="246" t="s">
        <v>562</v>
      </c>
      <c r="HZ68" s="246" t="s">
        <v>364</v>
      </c>
      <c r="IA68" s="246" t="s">
        <v>1433</v>
      </c>
      <c r="IB68" s="246" t="s">
        <v>364</v>
      </c>
      <c r="IC68" s="246" t="s">
        <v>1433</v>
      </c>
      <c r="ID68" s="246" t="s">
        <v>562</v>
      </c>
      <c r="IE68" s="246" t="s">
        <v>3088</v>
      </c>
      <c r="IF68" s="246" t="s">
        <v>3088</v>
      </c>
      <c r="IG68" s="246" t="s">
        <v>3089</v>
      </c>
      <c r="IH68" s="246" t="s">
        <v>3090</v>
      </c>
      <c r="II68" s="246" t="s">
        <v>3091</v>
      </c>
      <c r="IJ68" s="246" t="s">
        <v>562</v>
      </c>
      <c r="IK68" s="246" t="s">
        <v>562</v>
      </c>
      <c r="IL68" s="246" t="s">
        <v>562</v>
      </c>
      <c r="IM68" s="246" t="s">
        <v>562</v>
      </c>
      <c r="IN68" s="246" t="s">
        <v>1666</v>
      </c>
      <c r="IO68" s="255"/>
      <c r="IP68" s="257"/>
      <c r="IQ68" s="341" t="s">
        <v>2373</v>
      </c>
      <c r="IR68" s="341" t="s">
        <v>562</v>
      </c>
      <c r="IS68" s="341" t="s">
        <v>562</v>
      </c>
      <c r="IT68" s="341" t="s">
        <v>381</v>
      </c>
      <c r="IU68" s="341" t="s">
        <v>2374</v>
      </c>
      <c r="IV68" s="341" t="s">
        <v>2375</v>
      </c>
      <c r="IW68" s="341" t="s">
        <v>364</v>
      </c>
      <c r="IX68" s="341" t="s">
        <v>364</v>
      </c>
      <c r="IY68" s="341" t="s">
        <v>364</v>
      </c>
      <c r="IZ68" s="341" t="s">
        <v>364</v>
      </c>
      <c r="JA68" s="341" t="s">
        <v>2376</v>
      </c>
      <c r="JB68" s="341" t="s">
        <v>2376</v>
      </c>
      <c r="JC68" s="341" t="s">
        <v>2377</v>
      </c>
      <c r="JD68" s="341" t="s">
        <v>2378</v>
      </c>
      <c r="JE68" s="341" t="s">
        <v>2379</v>
      </c>
      <c r="JF68" s="341" t="s">
        <v>1442</v>
      </c>
      <c r="JG68" s="341" t="s">
        <v>2380</v>
      </c>
      <c r="JH68" s="341" t="s">
        <v>2381</v>
      </c>
      <c r="JI68" s="341" t="s">
        <v>2382</v>
      </c>
      <c r="JJ68" s="341" t="s">
        <v>1442</v>
      </c>
      <c r="JK68" s="255"/>
      <c r="JL68" s="255"/>
      <c r="JM68" s="255" t="s">
        <v>364</v>
      </c>
      <c r="JN68" s="255" t="s">
        <v>1501</v>
      </c>
      <c r="JO68" s="255" t="s">
        <v>1600</v>
      </c>
      <c r="JP68" s="255" t="s">
        <v>397</v>
      </c>
      <c r="JQ68" s="255" t="s">
        <v>379</v>
      </c>
      <c r="JR68" s="255" t="s">
        <v>1172</v>
      </c>
      <c r="JS68" s="255" t="s">
        <v>1468</v>
      </c>
      <c r="JT68" s="255" t="s">
        <v>1601</v>
      </c>
      <c r="JU68" s="255" t="s">
        <v>1602</v>
      </c>
      <c r="JV68" s="255" t="s">
        <v>1603</v>
      </c>
      <c r="JW68" s="255" t="s">
        <v>1604</v>
      </c>
      <c r="JX68" s="255" t="s">
        <v>1604</v>
      </c>
      <c r="JY68" s="255" t="s">
        <v>1605</v>
      </c>
      <c r="JZ68" s="255" t="s">
        <v>1606</v>
      </c>
      <c r="KA68" s="255" t="s">
        <v>1607</v>
      </c>
      <c r="KB68" s="271" t="s">
        <v>1608</v>
      </c>
      <c r="KC68" s="271" t="s">
        <v>1609</v>
      </c>
      <c r="KD68" s="271" t="s">
        <v>1610</v>
      </c>
      <c r="KE68" s="271" t="s">
        <v>1611</v>
      </c>
      <c r="KF68" s="271" t="s">
        <v>1500</v>
      </c>
    </row>
    <row r="69" spans="1:292" s="2" customFormat="1" ht="12.75" customHeight="1" x14ac:dyDescent="0.25">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245" t="s">
        <v>356</v>
      </c>
      <c r="AD69" s="254" t="str">
        <f t="shared" ca="1" si="85"/>
        <v>-</v>
      </c>
      <c r="AE69" s="443" t="s">
        <v>562</v>
      </c>
      <c r="AF69" s="444" t="s">
        <v>562</v>
      </c>
      <c r="AG69" s="444" t="s">
        <v>562</v>
      </c>
      <c r="AH69" s="443" t="s">
        <v>562</v>
      </c>
      <c r="AI69" s="443" t="s">
        <v>562</v>
      </c>
      <c r="AJ69" s="443" t="s">
        <v>562</v>
      </c>
      <c r="AK69" s="401" t="s">
        <v>562</v>
      </c>
      <c r="AL69" s="401" t="s">
        <v>562</v>
      </c>
      <c r="AM69" s="401" t="s">
        <v>562</v>
      </c>
      <c r="AN69" s="401" t="s">
        <v>562</v>
      </c>
      <c r="AO69" s="401" t="s">
        <v>562</v>
      </c>
      <c r="AP69" s="401" t="s">
        <v>562</v>
      </c>
      <c r="AQ69" s="401" t="s">
        <v>562</v>
      </c>
      <c r="AR69" s="401" t="s">
        <v>562</v>
      </c>
      <c r="AS69" s="401" t="s">
        <v>562</v>
      </c>
      <c r="AT69" s="401" t="s">
        <v>562</v>
      </c>
      <c r="AU69" s="401" t="s">
        <v>562</v>
      </c>
      <c r="AV69" s="401" t="s">
        <v>562</v>
      </c>
      <c r="AW69" s="401" t="s">
        <v>562</v>
      </c>
      <c r="AX69" s="401" t="s">
        <v>562</v>
      </c>
      <c r="AY69" s="255"/>
      <c r="AZ69" s="257"/>
      <c r="BA69" s="401" t="s">
        <v>562</v>
      </c>
      <c r="BB69" s="401" t="s">
        <v>562</v>
      </c>
      <c r="BC69" s="401" t="s">
        <v>562</v>
      </c>
      <c r="BD69" s="401" t="s">
        <v>562</v>
      </c>
      <c r="BE69" s="401" t="s">
        <v>562</v>
      </c>
      <c r="BF69" s="401" t="s">
        <v>562</v>
      </c>
      <c r="BG69" s="401" t="s">
        <v>562</v>
      </c>
      <c r="BH69" s="401" t="s">
        <v>562</v>
      </c>
      <c r="BI69" s="401" t="s">
        <v>562</v>
      </c>
      <c r="BJ69" s="401" t="s">
        <v>562</v>
      </c>
      <c r="BK69" s="401" t="s">
        <v>562</v>
      </c>
      <c r="BL69" s="401" t="s">
        <v>562</v>
      </c>
      <c r="BM69" s="401" t="s">
        <v>562</v>
      </c>
      <c r="BN69" s="401" t="s">
        <v>562</v>
      </c>
      <c r="BO69" s="401" t="s">
        <v>562</v>
      </c>
      <c r="BP69" s="401" t="s">
        <v>562</v>
      </c>
      <c r="BQ69" s="401" t="s">
        <v>562</v>
      </c>
      <c r="BR69" s="401" t="s">
        <v>562</v>
      </c>
      <c r="BS69" s="401" t="s">
        <v>562</v>
      </c>
      <c r="BT69" s="401" t="s">
        <v>562</v>
      </c>
      <c r="BU69" s="255"/>
      <c r="BV69" s="257"/>
      <c r="BW69" s="401" t="s">
        <v>562</v>
      </c>
      <c r="BX69" s="246" t="s">
        <v>562</v>
      </c>
      <c r="BY69" s="246" t="s">
        <v>562</v>
      </c>
      <c r="BZ69" s="246" t="s">
        <v>562</v>
      </c>
      <c r="CA69" s="246" t="s">
        <v>562</v>
      </c>
      <c r="CB69" s="246" t="s">
        <v>562</v>
      </c>
      <c r="CC69" s="246" t="s">
        <v>562</v>
      </c>
      <c r="CD69" s="246" t="s">
        <v>562</v>
      </c>
      <c r="CE69" s="246" t="s">
        <v>562</v>
      </c>
      <c r="CF69" s="246" t="s">
        <v>562</v>
      </c>
      <c r="CG69" s="246" t="s">
        <v>562</v>
      </c>
      <c r="CH69" s="246" t="s">
        <v>562</v>
      </c>
      <c r="CI69" s="246" t="s">
        <v>562</v>
      </c>
      <c r="CJ69" s="246" t="s">
        <v>562</v>
      </c>
      <c r="CK69" s="246" t="s">
        <v>562</v>
      </c>
      <c r="CL69" s="246" t="s">
        <v>562</v>
      </c>
      <c r="CM69" s="246" t="s">
        <v>562</v>
      </c>
      <c r="CN69" s="246" t="s">
        <v>562</v>
      </c>
      <c r="CO69" s="246" t="s">
        <v>562</v>
      </c>
      <c r="CP69" s="246" t="s">
        <v>562</v>
      </c>
      <c r="CQ69" s="255"/>
      <c r="CR69" s="257"/>
      <c r="CS69" s="341" t="s">
        <v>562</v>
      </c>
      <c r="CT69" s="341" t="s">
        <v>562</v>
      </c>
      <c r="CU69" s="341" t="s">
        <v>562</v>
      </c>
      <c r="CV69" s="341" t="s">
        <v>562</v>
      </c>
      <c r="CW69" s="341" t="s">
        <v>562</v>
      </c>
      <c r="CX69" s="341" t="s">
        <v>562</v>
      </c>
      <c r="CY69" s="341" t="s">
        <v>562</v>
      </c>
      <c r="CZ69" s="341" t="s">
        <v>562</v>
      </c>
      <c r="DA69" s="341" t="s">
        <v>562</v>
      </c>
      <c r="DB69" s="341" t="s">
        <v>562</v>
      </c>
      <c r="DC69" s="341" t="s">
        <v>562</v>
      </c>
      <c r="DD69" s="341" t="s">
        <v>562</v>
      </c>
      <c r="DE69" s="341" t="s">
        <v>562</v>
      </c>
      <c r="DF69" s="341" t="s">
        <v>562</v>
      </c>
      <c r="DG69" s="341" t="s">
        <v>562</v>
      </c>
      <c r="DH69" s="341" t="s">
        <v>562</v>
      </c>
      <c r="DI69" s="341" t="s">
        <v>562</v>
      </c>
      <c r="DJ69" s="341" t="s">
        <v>562</v>
      </c>
      <c r="DK69" s="341" t="s">
        <v>562</v>
      </c>
      <c r="DL69" s="341" t="s">
        <v>562</v>
      </c>
      <c r="DM69" s="255"/>
      <c r="DN69" s="257"/>
      <c r="DO69" s="255" t="s">
        <v>562</v>
      </c>
      <c r="DP69" s="255" t="s">
        <v>562</v>
      </c>
      <c r="DQ69" s="255" t="s">
        <v>562</v>
      </c>
      <c r="DR69" s="255" t="s">
        <v>562</v>
      </c>
      <c r="DS69" s="255" t="s">
        <v>562</v>
      </c>
      <c r="DT69" s="255" t="s">
        <v>562</v>
      </c>
      <c r="DU69" s="255" t="s">
        <v>562</v>
      </c>
      <c r="DV69" s="255" t="s">
        <v>562</v>
      </c>
      <c r="DW69" s="255" t="s">
        <v>562</v>
      </c>
      <c r="DX69" s="255" t="s">
        <v>562</v>
      </c>
      <c r="DY69" s="255" t="s">
        <v>562</v>
      </c>
      <c r="DZ69" s="255" t="s">
        <v>562</v>
      </c>
      <c r="EA69" s="255" t="s">
        <v>562</v>
      </c>
      <c r="EB69" s="255" t="s">
        <v>562</v>
      </c>
      <c r="EC69" s="255" t="s">
        <v>562</v>
      </c>
      <c r="ED69" s="271" t="s">
        <v>562</v>
      </c>
      <c r="EE69" s="271" t="s">
        <v>562</v>
      </c>
      <c r="EF69" s="271" t="s">
        <v>562</v>
      </c>
      <c r="EG69" s="271" t="s">
        <v>562</v>
      </c>
      <c r="EH69" s="271" t="s">
        <v>562</v>
      </c>
      <c r="EI69" s="255"/>
      <c r="EJ69" s="257"/>
      <c r="EK69" s="255" t="s">
        <v>562</v>
      </c>
      <c r="EL69" s="255" t="s">
        <v>562</v>
      </c>
      <c r="EM69" s="255" t="s">
        <v>562</v>
      </c>
      <c r="EN69" s="255" t="s">
        <v>562</v>
      </c>
      <c r="EO69" s="255" t="s">
        <v>562</v>
      </c>
      <c r="EP69" s="255" t="s">
        <v>562</v>
      </c>
      <c r="EQ69" s="255" t="s">
        <v>562</v>
      </c>
      <c r="ER69" s="255" t="s">
        <v>562</v>
      </c>
      <c r="ES69" s="255" t="s">
        <v>562</v>
      </c>
      <c r="ET69" s="255" t="s">
        <v>562</v>
      </c>
      <c r="EU69" s="255" t="s">
        <v>562</v>
      </c>
      <c r="EV69" s="255" t="s">
        <v>562</v>
      </c>
      <c r="EW69" s="255" t="s">
        <v>562</v>
      </c>
      <c r="EX69" s="255" t="s">
        <v>562</v>
      </c>
      <c r="EY69" s="255" t="s">
        <v>562</v>
      </c>
      <c r="EZ69" s="271" t="s">
        <v>562</v>
      </c>
      <c r="FA69" s="271" t="s">
        <v>562</v>
      </c>
      <c r="FB69" s="271" t="s">
        <v>562</v>
      </c>
      <c r="FC69" s="271" t="s">
        <v>562</v>
      </c>
      <c r="FD69" s="271" t="s">
        <v>562</v>
      </c>
      <c r="FE69" s="255"/>
      <c r="FF69" s="257"/>
      <c r="FG69" s="447" t="s">
        <v>562</v>
      </c>
      <c r="FH69" s="447" t="s">
        <v>562</v>
      </c>
      <c r="FI69" s="447" t="s">
        <v>562</v>
      </c>
      <c r="FJ69" s="447" t="s">
        <v>562</v>
      </c>
      <c r="FK69" s="447" t="s">
        <v>562</v>
      </c>
      <c r="FL69" s="447" t="s">
        <v>562</v>
      </c>
      <c r="FM69" s="447" t="s">
        <v>562</v>
      </c>
      <c r="FN69" s="447" t="s">
        <v>562</v>
      </c>
      <c r="FO69" s="447" t="s">
        <v>562</v>
      </c>
      <c r="FP69" s="447" t="s">
        <v>562</v>
      </c>
      <c r="FQ69" s="447" t="s">
        <v>562</v>
      </c>
      <c r="FR69" s="447" t="s">
        <v>562</v>
      </c>
      <c r="FS69" s="447" t="s">
        <v>562</v>
      </c>
      <c r="FT69" s="447" t="s">
        <v>562</v>
      </c>
      <c r="FU69" s="447" t="s">
        <v>562</v>
      </c>
      <c r="FV69" s="447" t="s">
        <v>562</v>
      </c>
      <c r="FW69" s="447" t="s">
        <v>562</v>
      </c>
      <c r="FX69" s="447" t="s">
        <v>562</v>
      </c>
      <c r="FY69" s="447" t="s">
        <v>562</v>
      </c>
      <c r="FZ69" s="447" t="s">
        <v>562</v>
      </c>
      <c r="GA69" s="255"/>
      <c r="GB69" s="255"/>
      <c r="GC69" s="447" t="s">
        <v>562</v>
      </c>
      <c r="GD69" s="447" t="s">
        <v>562</v>
      </c>
      <c r="GE69" s="447" t="s">
        <v>562</v>
      </c>
      <c r="GF69" s="447" t="s">
        <v>562</v>
      </c>
      <c r="GG69" s="447" t="s">
        <v>562</v>
      </c>
      <c r="GH69" s="447" t="s">
        <v>562</v>
      </c>
      <c r="GI69" s="447" t="s">
        <v>562</v>
      </c>
      <c r="GJ69" s="447" t="s">
        <v>562</v>
      </c>
      <c r="GK69" s="447" t="s">
        <v>562</v>
      </c>
      <c r="GL69" s="447" t="s">
        <v>562</v>
      </c>
      <c r="GM69" s="447" t="s">
        <v>562</v>
      </c>
      <c r="GN69" s="447" t="s">
        <v>562</v>
      </c>
      <c r="GO69" s="447" t="s">
        <v>562</v>
      </c>
      <c r="GP69" s="447" t="s">
        <v>562</v>
      </c>
      <c r="GQ69" s="447" t="s">
        <v>562</v>
      </c>
      <c r="GR69" s="447" t="s">
        <v>562</v>
      </c>
      <c r="GS69" s="447" t="s">
        <v>562</v>
      </c>
      <c r="GT69" s="447" t="s">
        <v>562</v>
      </c>
      <c r="GU69" s="447" t="s">
        <v>562</v>
      </c>
      <c r="GV69" s="447" t="s">
        <v>562</v>
      </c>
      <c r="GW69" s="255"/>
      <c r="GX69" s="257"/>
      <c r="GY69" s="246" t="s">
        <v>562</v>
      </c>
      <c r="GZ69" s="246" t="s">
        <v>562</v>
      </c>
      <c r="HA69" s="246" t="s">
        <v>562</v>
      </c>
      <c r="HB69" s="246" t="s">
        <v>562</v>
      </c>
      <c r="HC69" s="246" t="s">
        <v>562</v>
      </c>
      <c r="HD69" s="246" t="s">
        <v>562</v>
      </c>
      <c r="HE69" s="246" t="s">
        <v>562</v>
      </c>
      <c r="HF69" s="246" t="s">
        <v>562</v>
      </c>
      <c r="HG69" s="246" t="s">
        <v>562</v>
      </c>
      <c r="HH69" s="246" t="s">
        <v>562</v>
      </c>
      <c r="HI69" s="246" t="s">
        <v>562</v>
      </c>
      <c r="HJ69" s="246" t="s">
        <v>562</v>
      </c>
      <c r="HK69" s="246" t="s">
        <v>562</v>
      </c>
      <c r="HL69" s="246" t="s">
        <v>562</v>
      </c>
      <c r="HM69" s="246" t="s">
        <v>562</v>
      </c>
      <c r="HN69" s="246" t="s">
        <v>562</v>
      </c>
      <c r="HO69" s="246" t="s">
        <v>562</v>
      </c>
      <c r="HP69" s="246" t="s">
        <v>562</v>
      </c>
      <c r="HQ69" s="246" t="s">
        <v>562</v>
      </c>
      <c r="HR69" s="246" t="s">
        <v>562</v>
      </c>
      <c r="HS69" s="255"/>
      <c r="HT69" s="257"/>
      <c r="HU69" s="246" t="s">
        <v>562</v>
      </c>
      <c r="HV69" s="246" t="s">
        <v>562</v>
      </c>
      <c r="HW69" s="246" t="s">
        <v>562</v>
      </c>
      <c r="HX69" s="246" t="s">
        <v>562</v>
      </c>
      <c r="HY69" s="246" t="s">
        <v>562</v>
      </c>
      <c r="HZ69" s="246" t="s">
        <v>562</v>
      </c>
      <c r="IA69" s="246" t="s">
        <v>562</v>
      </c>
      <c r="IB69" s="246" t="s">
        <v>562</v>
      </c>
      <c r="IC69" s="246" t="s">
        <v>562</v>
      </c>
      <c r="ID69" s="246" t="s">
        <v>562</v>
      </c>
      <c r="IE69" s="246" t="s">
        <v>562</v>
      </c>
      <c r="IF69" s="246" t="s">
        <v>562</v>
      </c>
      <c r="IG69" s="246" t="s">
        <v>562</v>
      </c>
      <c r="IH69" s="246" t="s">
        <v>562</v>
      </c>
      <c r="II69" s="246" t="s">
        <v>562</v>
      </c>
      <c r="IJ69" s="246" t="s">
        <v>562</v>
      </c>
      <c r="IK69" s="246" t="s">
        <v>562</v>
      </c>
      <c r="IL69" s="246" t="s">
        <v>562</v>
      </c>
      <c r="IM69" s="246" t="s">
        <v>562</v>
      </c>
      <c r="IN69" s="246" t="s">
        <v>562</v>
      </c>
      <c r="IO69" s="255"/>
      <c r="IP69" s="257"/>
      <c r="IQ69" s="341" t="s">
        <v>562</v>
      </c>
      <c r="IR69" s="341" t="s">
        <v>562</v>
      </c>
      <c r="IS69" s="341" t="s">
        <v>562</v>
      </c>
      <c r="IT69" s="341" t="s">
        <v>562</v>
      </c>
      <c r="IU69" s="341" t="s">
        <v>562</v>
      </c>
      <c r="IV69" s="341" t="s">
        <v>562</v>
      </c>
      <c r="IW69" s="341" t="s">
        <v>562</v>
      </c>
      <c r="IX69" s="341" t="s">
        <v>562</v>
      </c>
      <c r="IY69" s="341" t="s">
        <v>562</v>
      </c>
      <c r="IZ69" s="341" t="s">
        <v>562</v>
      </c>
      <c r="JA69" s="341" t="s">
        <v>562</v>
      </c>
      <c r="JB69" s="341" t="s">
        <v>562</v>
      </c>
      <c r="JC69" s="341" t="s">
        <v>562</v>
      </c>
      <c r="JD69" s="341" t="s">
        <v>562</v>
      </c>
      <c r="JE69" s="341" t="s">
        <v>562</v>
      </c>
      <c r="JF69" s="341" t="s">
        <v>562</v>
      </c>
      <c r="JG69" s="341" t="s">
        <v>562</v>
      </c>
      <c r="JH69" s="341" t="s">
        <v>562</v>
      </c>
      <c r="JI69" s="341" t="s">
        <v>562</v>
      </c>
      <c r="JJ69" s="341" t="s">
        <v>562</v>
      </c>
      <c r="JK69" s="255"/>
      <c r="JL69" s="255"/>
      <c r="JM69" s="255" t="s">
        <v>562</v>
      </c>
      <c r="JN69" s="255" t="s">
        <v>562</v>
      </c>
      <c r="JO69" s="255" t="s">
        <v>562</v>
      </c>
      <c r="JP69" s="255" t="s">
        <v>562</v>
      </c>
      <c r="JQ69" s="255" t="s">
        <v>562</v>
      </c>
      <c r="JR69" s="255" t="s">
        <v>562</v>
      </c>
      <c r="JS69" s="255" t="s">
        <v>562</v>
      </c>
      <c r="JT69" s="255" t="s">
        <v>562</v>
      </c>
      <c r="JU69" s="255" t="s">
        <v>562</v>
      </c>
      <c r="JV69" s="255" t="s">
        <v>562</v>
      </c>
      <c r="JW69" s="255" t="s">
        <v>562</v>
      </c>
      <c r="JX69" s="255" t="s">
        <v>562</v>
      </c>
      <c r="JY69" s="255" t="s">
        <v>562</v>
      </c>
      <c r="JZ69" s="255" t="s">
        <v>562</v>
      </c>
      <c r="KA69" s="255" t="s">
        <v>562</v>
      </c>
      <c r="KB69" s="271" t="s">
        <v>562</v>
      </c>
      <c r="KC69" s="271" t="s">
        <v>562</v>
      </c>
      <c r="KD69" s="271" t="s">
        <v>562</v>
      </c>
      <c r="KE69" s="271" t="s">
        <v>562</v>
      </c>
      <c r="KF69" s="271" t="s">
        <v>562</v>
      </c>
    </row>
    <row r="70" spans="1:292" s="2" customFormat="1" ht="12.75" customHeight="1" x14ac:dyDescent="0.25">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245" t="s">
        <v>143</v>
      </c>
      <c r="AD70" s="254" t="str">
        <f t="shared" ca="1" si="85"/>
        <v>43,393</v>
      </c>
      <c r="AE70" s="443" t="s">
        <v>4109</v>
      </c>
      <c r="AF70" s="444" t="s">
        <v>1406</v>
      </c>
      <c r="AG70" s="444" t="s">
        <v>364</v>
      </c>
      <c r="AH70" s="443" t="s">
        <v>4146</v>
      </c>
      <c r="AI70" s="443" t="s">
        <v>998</v>
      </c>
      <c r="AJ70" s="443" t="s">
        <v>363</v>
      </c>
      <c r="AK70" s="401" t="s">
        <v>1173</v>
      </c>
      <c r="AL70" s="401" t="s">
        <v>1174</v>
      </c>
      <c r="AM70" s="401" t="s">
        <v>2745</v>
      </c>
      <c r="AN70" s="401" t="s">
        <v>1176</v>
      </c>
      <c r="AO70" s="401" t="s">
        <v>4340</v>
      </c>
      <c r="AP70" s="401" t="s">
        <v>4340</v>
      </c>
      <c r="AQ70" s="401" t="s">
        <v>4375</v>
      </c>
      <c r="AR70" s="401" t="s">
        <v>4441</v>
      </c>
      <c r="AS70" s="401" t="s">
        <v>4413</v>
      </c>
      <c r="AT70" s="401" t="s">
        <v>4269</v>
      </c>
      <c r="AU70" s="401" t="s">
        <v>4270</v>
      </c>
      <c r="AV70" s="401" t="s">
        <v>4271</v>
      </c>
      <c r="AW70" s="401" t="s">
        <v>4272</v>
      </c>
      <c r="AX70" s="401" t="s">
        <v>4451</v>
      </c>
      <c r="AY70" s="255"/>
      <c r="AZ70" s="257"/>
      <c r="BA70" s="401" t="s">
        <v>2625</v>
      </c>
      <c r="BB70" s="401" t="s">
        <v>1406</v>
      </c>
      <c r="BC70" s="401" t="s">
        <v>364</v>
      </c>
      <c r="BD70" s="401" t="s">
        <v>3409</v>
      </c>
      <c r="BE70" s="401" t="s">
        <v>858</v>
      </c>
      <c r="BF70" s="401" t="s">
        <v>409</v>
      </c>
      <c r="BG70" s="401" t="s">
        <v>1173</v>
      </c>
      <c r="BH70" s="401" t="s">
        <v>1174</v>
      </c>
      <c r="BI70" s="401" t="s">
        <v>2745</v>
      </c>
      <c r="BJ70" s="401" t="s">
        <v>1176</v>
      </c>
      <c r="BK70" s="401" t="s">
        <v>3608</v>
      </c>
      <c r="BL70" s="401" t="s">
        <v>3608</v>
      </c>
      <c r="BM70" s="401" t="s">
        <v>3609</v>
      </c>
      <c r="BN70" s="401" t="s">
        <v>3610</v>
      </c>
      <c r="BO70" s="401" t="s">
        <v>3611</v>
      </c>
      <c r="BP70" s="401" t="s">
        <v>3612</v>
      </c>
      <c r="BQ70" s="401" t="s">
        <v>3613</v>
      </c>
      <c r="BR70" s="401" t="s">
        <v>3614</v>
      </c>
      <c r="BS70" s="401" t="s">
        <v>3615</v>
      </c>
      <c r="BT70" s="401" t="s">
        <v>917</v>
      </c>
      <c r="BU70" s="255"/>
      <c r="BV70" s="257"/>
      <c r="BW70" s="401" t="s">
        <v>2625</v>
      </c>
      <c r="BX70" s="246" t="s">
        <v>1406</v>
      </c>
      <c r="BY70" s="246" t="s">
        <v>364</v>
      </c>
      <c r="BZ70" s="246" t="s">
        <v>2816</v>
      </c>
      <c r="CA70" s="246" t="s">
        <v>1172</v>
      </c>
      <c r="CB70" s="246" t="s">
        <v>454</v>
      </c>
      <c r="CC70" s="246" t="s">
        <v>1173</v>
      </c>
      <c r="CD70" s="246" t="s">
        <v>1174</v>
      </c>
      <c r="CE70" s="246" t="s">
        <v>366</v>
      </c>
      <c r="CF70" s="246" t="s">
        <v>1176</v>
      </c>
      <c r="CG70" s="246" t="s">
        <v>3198</v>
      </c>
      <c r="CH70" s="246" t="s">
        <v>3198</v>
      </c>
      <c r="CI70" s="246" t="s">
        <v>2817</v>
      </c>
      <c r="CJ70" s="246" t="s">
        <v>2818</v>
      </c>
      <c r="CK70" s="246" t="s">
        <v>2819</v>
      </c>
      <c r="CL70" s="246" t="s">
        <v>2820</v>
      </c>
      <c r="CM70" s="246" t="s">
        <v>2821</v>
      </c>
      <c r="CN70" s="246" t="s">
        <v>2822</v>
      </c>
      <c r="CO70" s="246" t="s">
        <v>2823</v>
      </c>
      <c r="CP70" s="246" t="s">
        <v>1079</v>
      </c>
      <c r="CQ70" s="255"/>
      <c r="CR70" s="257"/>
      <c r="CS70" s="341" t="s">
        <v>2061</v>
      </c>
      <c r="CT70" s="341" t="s">
        <v>2062</v>
      </c>
      <c r="CU70" s="341" t="s">
        <v>364</v>
      </c>
      <c r="CV70" s="341" t="s">
        <v>2198</v>
      </c>
      <c r="CW70" s="341" t="s">
        <v>414</v>
      </c>
      <c r="CX70" s="341" t="s">
        <v>454</v>
      </c>
      <c r="CY70" s="341" t="s">
        <v>2063</v>
      </c>
      <c r="CZ70" s="341" t="s">
        <v>2064</v>
      </c>
      <c r="DA70" s="341" t="s">
        <v>1188</v>
      </c>
      <c r="DB70" s="341" t="s">
        <v>1176</v>
      </c>
      <c r="DC70" s="341" t="s">
        <v>2065</v>
      </c>
      <c r="DD70" s="341" t="s">
        <v>2065</v>
      </c>
      <c r="DE70" s="341" t="s">
        <v>2066</v>
      </c>
      <c r="DF70" s="341" t="s">
        <v>2067</v>
      </c>
      <c r="DG70" s="341" t="s">
        <v>2505</v>
      </c>
      <c r="DH70" s="341" t="s">
        <v>2068</v>
      </c>
      <c r="DI70" s="341" t="s">
        <v>2069</v>
      </c>
      <c r="DJ70" s="341" t="s">
        <v>2070</v>
      </c>
      <c r="DK70" s="341" t="s">
        <v>2071</v>
      </c>
      <c r="DL70" s="341" t="s">
        <v>1198</v>
      </c>
      <c r="DM70" s="255"/>
      <c r="DN70" s="257"/>
      <c r="DO70" s="255" t="s">
        <v>1169</v>
      </c>
      <c r="DP70" s="255" t="s">
        <v>1170</v>
      </c>
      <c r="DQ70" s="255"/>
      <c r="DR70" s="255" t="s">
        <v>1171</v>
      </c>
      <c r="DS70" s="255" t="s">
        <v>1172</v>
      </c>
      <c r="DT70" s="255" t="s">
        <v>454</v>
      </c>
      <c r="DU70" s="255" t="s">
        <v>1173</v>
      </c>
      <c r="DV70" s="255" t="s">
        <v>1174</v>
      </c>
      <c r="DW70" s="255" t="s">
        <v>1175</v>
      </c>
      <c r="DX70" s="255" t="s">
        <v>1176</v>
      </c>
      <c r="DY70" s="255" t="s">
        <v>1177</v>
      </c>
      <c r="DZ70" s="255" t="s">
        <v>1177</v>
      </c>
      <c r="EA70" s="255" t="s">
        <v>1178</v>
      </c>
      <c r="EB70" s="255" t="s">
        <v>1179</v>
      </c>
      <c r="EC70" s="255" t="s">
        <v>1180</v>
      </c>
      <c r="ED70" s="271" t="s">
        <v>1181</v>
      </c>
      <c r="EE70" s="271" t="s">
        <v>1182</v>
      </c>
      <c r="EF70" s="271" t="s">
        <v>1183</v>
      </c>
      <c r="EG70" s="271" t="s">
        <v>1184</v>
      </c>
      <c r="EH70" s="271" t="s">
        <v>1185</v>
      </c>
      <c r="EI70" s="255"/>
      <c r="EJ70" s="257"/>
      <c r="EK70" s="255" t="s">
        <v>513</v>
      </c>
      <c r="EL70" s="255" t="s">
        <v>1170</v>
      </c>
      <c r="EM70" s="255"/>
      <c r="EN70" s="255" t="s">
        <v>1018</v>
      </c>
      <c r="EO70" s="255" t="s">
        <v>382</v>
      </c>
      <c r="EP70" s="255" t="s">
        <v>523</v>
      </c>
      <c r="EQ70" s="255" t="s">
        <v>1186</v>
      </c>
      <c r="ER70" s="255" t="s">
        <v>1187</v>
      </c>
      <c r="ES70" s="255" t="s">
        <v>1188</v>
      </c>
      <c r="ET70" s="255" t="s">
        <v>1189</v>
      </c>
      <c r="EU70" s="255" t="s">
        <v>1190</v>
      </c>
      <c r="EV70" s="255" t="s">
        <v>1190</v>
      </c>
      <c r="EW70" s="255" t="s">
        <v>1191</v>
      </c>
      <c r="EX70" s="255" t="s">
        <v>1192</v>
      </c>
      <c r="EY70" s="255" t="s">
        <v>1193</v>
      </c>
      <c r="EZ70" s="271" t="s">
        <v>1194</v>
      </c>
      <c r="FA70" s="271" t="s">
        <v>1195</v>
      </c>
      <c r="FB70" s="271" t="s">
        <v>1196</v>
      </c>
      <c r="FC70" s="271" t="s">
        <v>1197</v>
      </c>
      <c r="FD70" s="271" t="s">
        <v>1198</v>
      </c>
      <c r="FE70" s="255"/>
      <c r="FF70" s="257"/>
      <c r="FG70" s="447" t="s">
        <v>5080</v>
      </c>
      <c r="FH70" s="447" t="s">
        <v>5081</v>
      </c>
      <c r="FI70" s="447" t="s">
        <v>364</v>
      </c>
      <c r="FJ70" s="447" t="s">
        <v>2763</v>
      </c>
      <c r="FK70" s="447" t="s">
        <v>858</v>
      </c>
      <c r="FL70" s="447" t="s">
        <v>363</v>
      </c>
      <c r="FM70" s="447" t="s">
        <v>1173</v>
      </c>
      <c r="FN70" s="447" t="s">
        <v>1283</v>
      </c>
      <c r="FO70" s="447" t="s">
        <v>767</v>
      </c>
      <c r="FP70" s="447" t="s">
        <v>1176</v>
      </c>
      <c r="FQ70" s="447" t="s">
        <v>5082</v>
      </c>
      <c r="FR70" s="447" t="s">
        <v>5082</v>
      </c>
      <c r="FS70" s="447" t="s">
        <v>5083</v>
      </c>
      <c r="FT70" s="447" t="s">
        <v>5084</v>
      </c>
      <c r="FU70" s="447" t="s">
        <v>5085</v>
      </c>
      <c r="FV70" s="447" t="s">
        <v>5086</v>
      </c>
      <c r="FW70" s="447" t="s">
        <v>5087</v>
      </c>
      <c r="FX70" s="447" t="s">
        <v>5088</v>
      </c>
      <c r="FY70" s="447" t="s">
        <v>5089</v>
      </c>
      <c r="FZ70" s="447" t="s">
        <v>4450</v>
      </c>
      <c r="GA70" s="255"/>
      <c r="GB70" s="255"/>
      <c r="GC70" s="447" t="s">
        <v>857</v>
      </c>
      <c r="GD70" s="447" t="s">
        <v>364</v>
      </c>
      <c r="GE70" s="447" t="s">
        <v>364</v>
      </c>
      <c r="GF70" s="447" t="s">
        <v>998</v>
      </c>
      <c r="GG70" s="447" t="s">
        <v>1432</v>
      </c>
      <c r="GH70" s="447" t="s">
        <v>1433</v>
      </c>
      <c r="GI70" s="447" t="s">
        <v>364</v>
      </c>
      <c r="GJ70" s="447" t="s">
        <v>364</v>
      </c>
      <c r="GK70" s="447" t="s">
        <v>364</v>
      </c>
      <c r="GL70" s="447" t="s">
        <v>364</v>
      </c>
      <c r="GM70" s="447" t="s">
        <v>4667</v>
      </c>
      <c r="GN70" s="447" t="s">
        <v>4667</v>
      </c>
      <c r="GO70" s="447" t="s">
        <v>4668</v>
      </c>
      <c r="GP70" s="447" t="s">
        <v>4669</v>
      </c>
      <c r="GQ70" s="447" t="s">
        <v>4670</v>
      </c>
      <c r="GR70" s="447" t="s">
        <v>4671</v>
      </c>
      <c r="GS70" s="447" t="s">
        <v>4672</v>
      </c>
      <c r="GT70" s="447" t="s">
        <v>4673</v>
      </c>
      <c r="GU70" s="447" t="s">
        <v>4674</v>
      </c>
      <c r="GV70" s="447" t="s">
        <v>3868</v>
      </c>
      <c r="GW70" s="255"/>
      <c r="GX70" s="257"/>
      <c r="GY70" s="246" t="s">
        <v>364</v>
      </c>
      <c r="GZ70" s="246" t="s">
        <v>364</v>
      </c>
      <c r="HA70" s="246" t="s">
        <v>364</v>
      </c>
      <c r="HB70" s="246" t="s">
        <v>1565</v>
      </c>
      <c r="HC70" s="246" t="s">
        <v>1565</v>
      </c>
      <c r="HD70" s="246" t="s">
        <v>1565</v>
      </c>
      <c r="HE70" s="246" t="s">
        <v>364</v>
      </c>
      <c r="HF70" s="246" t="s">
        <v>364</v>
      </c>
      <c r="HG70" s="246" t="s">
        <v>1468</v>
      </c>
      <c r="HH70" s="246" t="s">
        <v>364</v>
      </c>
      <c r="HI70" s="246" t="s">
        <v>3901</v>
      </c>
      <c r="HJ70" s="246" t="s">
        <v>3901</v>
      </c>
      <c r="HK70" s="246" t="s">
        <v>3902</v>
      </c>
      <c r="HL70" s="246" t="s">
        <v>3903</v>
      </c>
      <c r="HM70" s="246" t="s">
        <v>3904</v>
      </c>
      <c r="HN70" s="246" t="s">
        <v>3905</v>
      </c>
      <c r="HO70" s="246" t="s">
        <v>3906</v>
      </c>
      <c r="HP70" s="246" t="s">
        <v>3907</v>
      </c>
      <c r="HQ70" s="246" t="s">
        <v>3908</v>
      </c>
      <c r="HR70" s="246" t="s">
        <v>1666</v>
      </c>
      <c r="HS70" s="255"/>
      <c r="HT70" s="257"/>
      <c r="HU70" s="246" t="s">
        <v>1433</v>
      </c>
      <c r="HV70" s="246" t="s">
        <v>409</v>
      </c>
      <c r="HW70" s="246" t="s">
        <v>364</v>
      </c>
      <c r="HX70" s="246" t="s">
        <v>1468</v>
      </c>
      <c r="HY70" s="246" t="s">
        <v>1433</v>
      </c>
      <c r="HZ70" s="246" t="s">
        <v>364</v>
      </c>
      <c r="IA70" s="246" t="s">
        <v>1565</v>
      </c>
      <c r="IB70" s="246" t="s">
        <v>3092</v>
      </c>
      <c r="IC70" s="246" t="s">
        <v>397</v>
      </c>
      <c r="ID70" s="246" t="s">
        <v>364</v>
      </c>
      <c r="IE70" s="246" t="s">
        <v>3093</v>
      </c>
      <c r="IF70" s="246" t="s">
        <v>3093</v>
      </c>
      <c r="IG70" s="246" t="s">
        <v>3094</v>
      </c>
      <c r="IH70" s="246" t="s">
        <v>3095</v>
      </c>
      <c r="II70" s="246" t="s">
        <v>3096</v>
      </c>
      <c r="IJ70" s="246" t="s">
        <v>3097</v>
      </c>
      <c r="IK70" s="246" t="s">
        <v>2069</v>
      </c>
      <c r="IL70" s="246" t="s">
        <v>3098</v>
      </c>
      <c r="IM70" s="246" t="s">
        <v>3099</v>
      </c>
      <c r="IN70" s="246" t="s">
        <v>1442</v>
      </c>
      <c r="IO70" s="255"/>
      <c r="IP70" s="257"/>
      <c r="IQ70" s="341" t="s">
        <v>791</v>
      </c>
      <c r="IR70" s="341" t="s">
        <v>2383</v>
      </c>
      <c r="IS70" s="341" t="s">
        <v>364</v>
      </c>
      <c r="IT70" s="341" t="s">
        <v>1516</v>
      </c>
      <c r="IU70" s="341" t="s">
        <v>1468</v>
      </c>
      <c r="IV70" s="341" t="s">
        <v>364</v>
      </c>
      <c r="IW70" s="341" t="s">
        <v>367</v>
      </c>
      <c r="IX70" s="341" t="s">
        <v>2384</v>
      </c>
      <c r="IY70" s="341" t="s">
        <v>1468</v>
      </c>
      <c r="IZ70" s="341" t="s">
        <v>364</v>
      </c>
      <c r="JA70" s="341" t="s">
        <v>2385</v>
      </c>
      <c r="JB70" s="341" t="s">
        <v>2385</v>
      </c>
      <c r="JC70" s="341" t="s">
        <v>2386</v>
      </c>
      <c r="JD70" s="341" t="s">
        <v>2387</v>
      </c>
      <c r="JE70" s="341" t="s">
        <v>2388</v>
      </c>
      <c r="JF70" s="341" t="s">
        <v>2389</v>
      </c>
      <c r="JG70" s="341" t="s">
        <v>2390</v>
      </c>
      <c r="JH70" s="341" t="s">
        <v>2391</v>
      </c>
      <c r="JI70" s="341" t="s">
        <v>2392</v>
      </c>
      <c r="JJ70" s="341" t="s">
        <v>1476</v>
      </c>
      <c r="JK70" s="255"/>
      <c r="JL70" s="255"/>
      <c r="JM70" s="255" t="s">
        <v>409</v>
      </c>
      <c r="JN70" s="255" t="s">
        <v>364</v>
      </c>
      <c r="JO70" s="255" t="s">
        <v>364</v>
      </c>
      <c r="JP70" s="255" t="s">
        <v>1468</v>
      </c>
      <c r="JQ70" s="255" t="s">
        <v>1489</v>
      </c>
      <c r="JR70" s="255" t="s">
        <v>1612</v>
      </c>
      <c r="JS70" s="255" t="s">
        <v>1432</v>
      </c>
      <c r="JT70" s="255" t="s">
        <v>487</v>
      </c>
      <c r="JU70" s="255" t="s">
        <v>1433</v>
      </c>
      <c r="JV70" s="255" t="s">
        <v>1613</v>
      </c>
      <c r="JW70" s="255" t="s">
        <v>1614</v>
      </c>
      <c r="JX70" s="255" t="s">
        <v>1614</v>
      </c>
      <c r="JY70" s="255" t="s">
        <v>1615</v>
      </c>
      <c r="JZ70" s="255" t="s">
        <v>1616</v>
      </c>
      <c r="KA70" s="255" t="s">
        <v>1617</v>
      </c>
      <c r="KB70" s="271" t="s">
        <v>1618</v>
      </c>
      <c r="KC70" s="271" t="s">
        <v>1619</v>
      </c>
      <c r="KD70" s="271" t="s">
        <v>1620</v>
      </c>
      <c r="KE70" s="271" t="s">
        <v>1621</v>
      </c>
      <c r="KF70" s="271" t="s">
        <v>1544</v>
      </c>
    </row>
    <row r="71" spans="1:292" s="2" customFormat="1" ht="12.75" customHeight="1" x14ac:dyDescent="0.25">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245" t="s">
        <v>116</v>
      </c>
      <c r="AD71" s="254" t="str">
        <f t="shared" ca="1" si="85"/>
        <v>423,640</v>
      </c>
      <c r="AE71" s="443" t="s">
        <v>4110</v>
      </c>
      <c r="AF71" s="444" t="s">
        <v>4124</v>
      </c>
      <c r="AG71" s="444" t="s">
        <v>2199</v>
      </c>
      <c r="AH71" s="443" t="s">
        <v>4147</v>
      </c>
      <c r="AI71" s="443" t="s">
        <v>760</v>
      </c>
      <c r="AJ71" s="443" t="s">
        <v>364</v>
      </c>
      <c r="AK71" s="401" t="s">
        <v>4181</v>
      </c>
      <c r="AL71" s="401" t="s">
        <v>4182</v>
      </c>
      <c r="AM71" s="401" t="s">
        <v>1227</v>
      </c>
      <c r="AN71" s="401" t="s">
        <v>4183</v>
      </c>
      <c r="AO71" s="401" t="s">
        <v>4341</v>
      </c>
      <c r="AP71" s="401" t="s">
        <v>4376</v>
      </c>
      <c r="AQ71" s="401" t="s">
        <v>4377</v>
      </c>
      <c r="AR71" s="401" t="s">
        <v>4442</v>
      </c>
      <c r="AS71" s="401" t="s">
        <v>4414</v>
      </c>
      <c r="AT71" s="401" t="s">
        <v>4273</v>
      </c>
      <c r="AU71" s="401" t="s">
        <v>4274</v>
      </c>
      <c r="AV71" s="401" t="s">
        <v>4275</v>
      </c>
      <c r="AW71" s="401" t="s">
        <v>4276</v>
      </c>
      <c r="AX71" s="401" t="s">
        <v>1355</v>
      </c>
      <c r="AY71" s="255"/>
      <c r="AZ71" s="257"/>
      <c r="BA71" s="401" t="s">
        <v>3346</v>
      </c>
      <c r="BB71" s="401" t="s">
        <v>3410</v>
      </c>
      <c r="BC71" s="401" t="s">
        <v>3411</v>
      </c>
      <c r="BD71" s="401" t="s">
        <v>3412</v>
      </c>
      <c r="BE71" s="401" t="s">
        <v>760</v>
      </c>
      <c r="BF71" s="401" t="s">
        <v>367</v>
      </c>
      <c r="BG71" s="401" t="s">
        <v>2826</v>
      </c>
      <c r="BH71" s="401" t="s">
        <v>3413</v>
      </c>
      <c r="BI71" s="401" t="s">
        <v>1227</v>
      </c>
      <c r="BJ71" s="401" t="s">
        <v>3414</v>
      </c>
      <c r="BK71" s="401" t="s">
        <v>3616</v>
      </c>
      <c r="BL71" s="401" t="s">
        <v>3617</v>
      </c>
      <c r="BM71" s="401" t="s">
        <v>3618</v>
      </c>
      <c r="BN71" s="401" t="s">
        <v>3619</v>
      </c>
      <c r="BO71" s="401" t="s">
        <v>3620</v>
      </c>
      <c r="BP71" s="401" t="s">
        <v>3621</v>
      </c>
      <c r="BQ71" s="401" t="s">
        <v>3622</v>
      </c>
      <c r="BR71" s="401" t="s">
        <v>3623</v>
      </c>
      <c r="BS71" s="401" t="s">
        <v>3624</v>
      </c>
      <c r="BT71" s="401" t="s">
        <v>1032</v>
      </c>
      <c r="BU71" s="255"/>
      <c r="BV71" s="257"/>
      <c r="BW71" s="401" t="s">
        <v>2072</v>
      </c>
      <c r="BX71" s="246" t="s">
        <v>2073</v>
      </c>
      <c r="BY71" s="246" t="s">
        <v>2824</v>
      </c>
      <c r="BZ71" s="246" t="s">
        <v>2825</v>
      </c>
      <c r="CA71" s="246" t="s">
        <v>1157</v>
      </c>
      <c r="CB71" s="246" t="s">
        <v>391</v>
      </c>
      <c r="CC71" s="246" t="s">
        <v>2826</v>
      </c>
      <c r="CD71" s="246" t="s">
        <v>2827</v>
      </c>
      <c r="CE71" s="246" t="s">
        <v>1227</v>
      </c>
      <c r="CF71" s="246" t="s">
        <v>2077</v>
      </c>
      <c r="CG71" s="246" t="s">
        <v>3199</v>
      </c>
      <c r="CH71" s="246" t="s">
        <v>3217</v>
      </c>
      <c r="CI71" s="246" t="s">
        <v>2828</v>
      </c>
      <c r="CJ71" s="246" t="s">
        <v>2829</v>
      </c>
      <c r="CK71" s="246" t="s">
        <v>2830</v>
      </c>
      <c r="CL71" s="246" t="s">
        <v>2831</v>
      </c>
      <c r="CM71" s="246" t="s">
        <v>2832</v>
      </c>
      <c r="CN71" s="246" t="s">
        <v>2833</v>
      </c>
      <c r="CO71" s="246" t="s">
        <v>2834</v>
      </c>
      <c r="CP71" s="246" t="s">
        <v>2920</v>
      </c>
      <c r="CQ71" s="255"/>
      <c r="CR71" s="257"/>
      <c r="CS71" s="341" t="s">
        <v>2072</v>
      </c>
      <c r="CT71" s="341" t="s">
        <v>2073</v>
      </c>
      <c r="CU71" s="341" t="s">
        <v>2074</v>
      </c>
      <c r="CV71" s="341" t="s">
        <v>1929</v>
      </c>
      <c r="CW71" s="341" t="s">
        <v>965</v>
      </c>
      <c r="CX71" s="341" t="s">
        <v>394</v>
      </c>
      <c r="CY71" s="341" t="s">
        <v>2075</v>
      </c>
      <c r="CZ71" s="341" t="s">
        <v>2076</v>
      </c>
      <c r="DA71" s="341" t="s">
        <v>1227</v>
      </c>
      <c r="DB71" s="341" t="s">
        <v>2077</v>
      </c>
      <c r="DC71" s="341" t="s">
        <v>2078</v>
      </c>
      <c r="DD71" s="341" t="s">
        <v>2078</v>
      </c>
      <c r="DE71" s="341" t="s">
        <v>910</v>
      </c>
      <c r="DF71" s="341" t="s">
        <v>2079</v>
      </c>
      <c r="DG71" s="341" t="s">
        <v>2506</v>
      </c>
      <c r="DH71" s="341" t="s">
        <v>2080</v>
      </c>
      <c r="DI71" s="341" t="s">
        <v>2081</v>
      </c>
      <c r="DJ71" s="341" t="s">
        <v>2082</v>
      </c>
      <c r="DK71" s="341" t="s">
        <v>2083</v>
      </c>
      <c r="DL71" s="341" t="s">
        <v>2084</v>
      </c>
      <c r="DM71" s="255"/>
      <c r="DN71" s="257"/>
      <c r="DO71" s="255" t="s">
        <v>514</v>
      </c>
      <c r="DP71" s="255" t="s">
        <v>1199</v>
      </c>
      <c r="DQ71" s="255" t="s">
        <v>1200</v>
      </c>
      <c r="DR71" s="255" t="s">
        <v>1201</v>
      </c>
      <c r="DS71" s="255" t="s">
        <v>376</v>
      </c>
      <c r="DT71" s="255" t="s">
        <v>454</v>
      </c>
      <c r="DU71" s="255" t="s">
        <v>1202</v>
      </c>
      <c r="DV71" s="255" t="s">
        <v>1203</v>
      </c>
      <c r="DW71" s="255" t="s">
        <v>519</v>
      </c>
      <c r="DX71" s="255" t="s">
        <v>520</v>
      </c>
      <c r="DY71" s="255" t="s">
        <v>1204</v>
      </c>
      <c r="DZ71" s="255" t="s">
        <v>1204</v>
      </c>
      <c r="EA71" s="255"/>
      <c r="EB71" s="255" t="s">
        <v>1205</v>
      </c>
      <c r="EC71" s="255" t="s">
        <v>1206</v>
      </c>
      <c r="ED71" s="271" t="s">
        <v>1207</v>
      </c>
      <c r="EE71" s="271" t="s">
        <v>1208</v>
      </c>
      <c r="EF71" s="271" t="s">
        <v>1209</v>
      </c>
      <c r="EG71" s="271" t="s">
        <v>1210</v>
      </c>
      <c r="EH71" s="271" t="s">
        <v>1141</v>
      </c>
      <c r="EI71" s="255"/>
      <c r="EJ71" s="257"/>
      <c r="EK71" s="255" t="s">
        <v>514</v>
      </c>
      <c r="EL71" s="255" t="s">
        <v>515</v>
      </c>
      <c r="EM71" s="255" t="s">
        <v>516</v>
      </c>
      <c r="EN71" s="255" t="s">
        <v>402</v>
      </c>
      <c r="EO71" s="255" t="s">
        <v>376</v>
      </c>
      <c r="EP71" s="255" t="s">
        <v>391</v>
      </c>
      <c r="EQ71" s="255" t="s">
        <v>517</v>
      </c>
      <c r="ER71" s="255" t="s">
        <v>518</v>
      </c>
      <c r="ES71" s="255" t="s">
        <v>519</v>
      </c>
      <c r="ET71" s="255" t="s">
        <v>520</v>
      </c>
      <c r="EU71" s="255" t="s">
        <v>1211</v>
      </c>
      <c r="EV71" s="255" t="s">
        <v>1211</v>
      </c>
      <c r="EW71" s="255" t="s">
        <v>1212</v>
      </c>
      <c r="EX71" s="255" t="s">
        <v>1213</v>
      </c>
      <c r="EY71" s="255" t="s">
        <v>1214</v>
      </c>
      <c r="EZ71" s="271" t="s">
        <v>1215</v>
      </c>
      <c r="FA71" s="271" t="s">
        <v>1216</v>
      </c>
      <c r="FB71" s="271" t="s">
        <v>1217</v>
      </c>
      <c r="FC71" s="271" t="s">
        <v>1218</v>
      </c>
      <c r="FD71" s="271" t="s">
        <v>1042</v>
      </c>
      <c r="FE71" s="255"/>
      <c r="FF71" s="257"/>
      <c r="FG71" s="447" t="s">
        <v>5090</v>
      </c>
      <c r="FH71" s="447" t="s">
        <v>5091</v>
      </c>
      <c r="FI71" s="447" t="s">
        <v>2735</v>
      </c>
      <c r="FJ71" s="447" t="s">
        <v>1201</v>
      </c>
      <c r="FK71" s="447" t="s">
        <v>373</v>
      </c>
      <c r="FL71" s="447" t="s">
        <v>1478</v>
      </c>
      <c r="FM71" s="447" t="s">
        <v>517</v>
      </c>
      <c r="FN71" s="447" t="s">
        <v>5092</v>
      </c>
      <c r="FO71" s="447" t="s">
        <v>5093</v>
      </c>
      <c r="FP71" s="447" t="s">
        <v>5094</v>
      </c>
      <c r="FQ71" s="447" t="s">
        <v>5095</v>
      </c>
      <c r="FR71" s="447" t="s">
        <v>5096</v>
      </c>
      <c r="FS71" s="447" t="s">
        <v>5097</v>
      </c>
      <c r="FT71" s="447" t="s">
        <v>5098</v>
      </c>
      <c r="FU71" s="447" t="s">
        <v>5099</v>
      </c>
      <c r="FV71" s="447" t="s">
        <v>5100</v>
      </c>
      <c r="FW71" s="447" t="s">
        <v>5101</v>
      </c>
      <c r="FX71" s="447" t="s">
        <v>5102</v>
      </c>
      <c r="FY71" s="447" t="s">
        <v>5103</v>
      </c>
      <c r="FZ71" s="447" t="s">
        <v>1168</v>
      </c>
      <c r="GA71" s="255"/>
      <c r="GB71" s="255"/>
      <c r="GC71" s="447" t="s">
        <v>366</v>
      </c>
      <c r="GD71" s="447" t="s">
        <v>4604</v>
      </c>
      <c r="GE71" s="447" t="s">
        <v>367</v>
      </c>
      <c r="GF71" s="447" t="s">
        <v>1504</v>
      </c>
      <c r="GG71" s="447" t="s">
        <v>364</v>
      </c>
      <c r="GH71" s="447" t="s">
        <v>1565</v>
      </c>
      <c r="GI71" s="447" t="s">
        <v>394</v>
      </c>
      <c r="GJ71" s="447" t="s">
        <v>4675</v>
      </c>
      <c r="GK71" s="447" t="s">
        <v>364</v>
      </c>
      <c r="GL71" s="447" t="s">
        <v>4676</v>
      </c>
      <c r="GM71" s="447" t="s">
        <v>4677</v>
      </c>
      <c r="GN71" s="447" t="s">
        <v>4678</v>
      </c>
      <c r="GO71" s="447" t="s">
        <v>4679</v>
      </c>
      <c r="GP71" s="447" t="s">
        <v>4680</v>
      </c>
      <c r="GQ71" s="447" t="s">
        <v>4681</v>
      </c>
      <c r="GR71" s="447" t="s">
        <v>4682</v>
      </c>
      <c r="GS71" s="447" t="s">
        <v>4683</v>
      </c>
      <c r="GT71" s="447" t="s">
        <v>4684</v>
      </c>
      <c r="GU71" s="447" t="s">
        <v>4685</v>
      </c>
      <c r="GV71" s="447" t="s">
        <v>4686</v>
      </c>
      <c r="GW71" s="255"/>
      <c r="GX71" s="257"/>
      <c r="GY71" s="246" t="s">
        <v>3392</v>
      </c>
      <c r="GZ71" s="246" t="s">
        <v>395</v>
      </c>
      <c r="HA71" s="246" t="s">
        <v>503</v>
      </c>
      <c r="HB71" s="246" t="s">
        <v>1468</v>
      </c>
      <c r="HC71" s="246" t="s">
        <v>367</v>
      </c>
      <c r="HD71" s="246" t="s">
        <v>1547</v>
      </c>
      <c r="HE71" s="246" t="s">
        <v>364</v>
      </c>
      <c r="HF71" s="246" t="s">
        <v>3909</v>
      </c>
      <c r="HG71" s="246" t="s">
        <v>364</v>
      </c>
      <c r="HH71" s="246" t="s">
        <v>3910</v>
      </c>
      <c r="HI71" s="246" t="s">
        <v>3911</v>
      </c>
      <c r="HJ71" s="246" t="s">
        <v>3912</v>
      </c>
      <c r="HK71" s="246" t="s">
        <v>3913</v>
      </c>
      <c r="HL71" s="246" t="s">
        <v>3914</v>
      </c>
      <c r="HM71" s="246" t="s">
        <v>3915</v>
      </c>
      <c r="HN71" s="246" t="s">
        <v>3916</v>
      </c>
      <c r="HO71" s="246" t="s">
        <v>3917</v>
      </c>
      <c r="HP71" s="246" t="s">
        <v>3918</v>
      </c>
      <c r="HQ71" s="246" t="s">
        <v>3919</v>
      </c>
      <c r="HR71" s="246" t="s">
        <v>3920</v>
      </c>
      <c r="HS71" s="255"/>
      <c r="HT71" s="257"/>
      <c r="HU71" s="246" t="s">
        <v>364</v>
      </c>
      <c r="HV71" s="246" t="s">
        <v>364</v>
      </c>
      <c r="HW71" s="246" t="s">
        <v>1516</v>
      </c>
      <c r="HX71" s="246" t="s">
        <v>2957</v>
      </c>
      <c r="HY71" s="246" t="s">
        <v>2319</v>
      </c>
      <c r="HZ71" s="246" t="s">
        <v>397</v>
      </c>
      <c r="IA71" s="246" t="s">
        <v>367</v>
      </c>
      <c r="IB71" s="246" t="s">
        <v>3100</v>
      </c>
      <c r="IC71" s="246" t="s">
        <v>364</v>
      </c>
      <c r="ID71" s="246" t="s">
        <v>364</v>
      </c>
      <c r="IE71" s="246" t="s">
        <v>3101</v>
      </c>
      <c r="IF71" s="246" t="s">
        <v>3102</v>
      </c>
      <c r="IG71" s="246" t="s">
        <v>3103</v>
      </c>
      <c r="IH71" s="246" t="s">
        <v>3104</v>
      </c>
      <c r="II71" s="246" t="s">
        <v>3105</v>
      </c>
      <c r="IJ71" s="246" t="s">
        <v>3106</v>
      </c>
      <c r="IK71" s="246" t="s">
        <v>3107</v>
      </c>
      <c r="IL71" s="246" t="s">
        <v>3108</v>
      </c>
      <c r="IM71" s="246" t="s">
        <v>3109</v>
      </c>
      <c r="IN71" s="246" t="s">
        <v>1544</v>
      </c>
      <c r="IO71" s="255"/>
      <c r="IP71" s="257"/>
      <c r="IQ71" s="341" t="s">
        <v>2393</v>
      </c>
      <c r="IR71" s="341" t="s">
        <v>2394</v>
      </c>
      <c r="IS71" s="341" t="s">
        <v>2395</v>
      </c>
      <c r="IT71" s="341" t="s">
        <v>1282</v>
      </c>
      <c r="IU71" s="341" t="s">
        <v>2396</v>
      </c>
      <c r="IV71" s="341" t="s">
        <v>2396</v>
      </c>
      <c r="IW71" s="341" t="s">
        <v>2396</v>
      </c>
      <c r="IX71" s="341" t="s">
        <v>1902</v>
      </c>
      <c r="IY71" s="341" t="s">
        <v>2397</v>
      </c>
      <c r="IZ71" s="341" t="s">
        <v>2398</v>
      </c>
      <c r="JA71" s="341" t="s">
        <v>2399</v>
      </c>
      <c r="JB71" s="341" t="s">
        <v>2399</v>
      </c>
      <c r="JC71" s="341" t="s">
        <v>910</v>
      </c>
      <c r="JD71" s="341" t="s">
        <v>2400</v>
      </c>
      <c r="JE71" s="341" t="s">
        <v>2401</v>
      </c>
      <c r="JF71" s="341" t="s">
        <v>2402</v>
      </c>
      <c r="JG71" s="341" t="s">
        <v>2403</v>
      </c>
      <c r="JH71" s="341" t="s">
        <v>2404</v>
      </c>
      <c r="JI71" s="341" t="s">
        <v>2405</v>
      </c>
      <c r="JJ71" s="341" t="s">
        <v>2406</v>
      </c>
      <c r="JK71" s="255"/>
      <c r="JL71" s="255"/>
      <c r="JM71" s="255" t="s">
        <v>364</v>
      </c>
      <c r="JN71" s="255" t="s">
        <v>1622</v>
      </c>
      <c r="JO71" s="255" t="s">
        <v>1623</v>
      </c>
      <c r="JP71" s="255" t="s">
        <v>998</v>
      </c>
      <c r="JQ71" s="255" t="s">
        <v>364</v>
      </c>
      <c r="JR71" s="255" t="s">
        <v>1478</v>
      </c>
      <c r="JS71" s="255" t="s">
        <v>1478</v>
      </c>
      <c r="JT71" s="255" t="s">
        <v>1624</v>
      </c>
      <c r="JU71" s="255" t="s">
        <v>364</v>
      </c>
      <c r="JV71" s="255" t="s">
        <v>364</v>
      </c>
      <c r="JW71" s="255" t="s">
        <v>1625</v>
      </c>
      <c r="JX71" s="255" t="s">
        <v>1625</v>
      </c>
      <c r="JY71" s="255" t="s">
        <v>1626</v>
      </c>
      <c r="JZ71" s="255" t="s">
        <v>1627</v>
      </c>
      <c r="KA71" s="255" t="s">
        <v>1628</v>
      </c>
      <c r="KB71" s="271" t="s">
        <v>1629</v>
      </c>
      <c r="KC71" s="271" t="s">
        <v>1630</v>
      </c>
      <c r="KD71" s="271" t="s">
        <v>1631</v>
      </c>
      <c r="KE71" s="271" t="s">
        <v>1632</v>
      </c>
      <c r="KF71" s="271" t="s">
        <v>1633</v>
      </c>
    </row>
    <row r="72" spans="1:292" s="2" customFormat="1" ht="12.75" customHeight="1" x14ac:dyDescent="0.25">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245" t="s">
        <v>357</v>
      </c>
      <c r="AD72" s="254" t="str">
        <f t="shared" ca="1" si="85"/>
        <v>-</v>
      </c>
      <c r="AE72" s="443" t="s">
        <v>562</v>
      </c>
      <c r="AF72" s="444" t="s">
        <v>562</v>
      </c>
      <c r="AG72" s="444" t="s">
        <v>562</v>
      </c>
      <c r="AH72" s="443" t="s">
        <v>562</v>
      </c>
      <c r="AI72" s="443" t="s">
        <v>562</v>
      </c>
      <c r="AJ72" s="443" t="s">
        <v>562</v>
      </c>
      <c r="AK72" s="401" t="s">
        <v>562</v>
      </c>
      <c r="AL72" s="401" t="s">
        <v>562</v>
      </c>
      <c r="AM72" s="401" t="s">
        <v>562</v>
      </c>
      <c r="AN72" s="401" t="s">
        <v>562</v>
      </c>
      <c r="AO72" s="401" t="s">
        <v>562</v>
      </c>
      <c r="AP72" s="401" t="s">
        <v>562</v>
      </c>
      <c r="AQ72" s="401" t="s">
        <v>562</v>
      </c>
      <c r="AR72" s="401" t="s">
        <v>562</v>
      </c>
      <c r="AS72" s="401" t="s">
        <v>562</v>
      </c>
      <c r="AT72" s="401" t="s">
        <v>562</v>
      </c>
      <c r="AU72" s="401" t="s">
        <v>562</v>
      </c>
      <c r="AV72" s="401" t="s">
        <v>562</v>
      </c>
      <c r="AW72" s="401" t="s">
        <v>562</v>
      </c>
      <c r="AX72" s="401" t="s">
        <v>562</v>
      </c>
      <c r="AY72" s="255"/>
      <c r="AZ72" s="257"/>
      <c r="BA72" s="401" t="s">
        <v>562</v>
      </c>
      <c r="BB72" s="401" t="s">
        <v>562</v>
      </c>
      <c r="BC72" s="401" t="s">
        <v>562</v>
      </c>
      <c r="BD72" s="401" t="s">
        <v>562</v>
      </c>
      <c r="BE72" s="401" t="s">
        <v>562</v>
      </c>
      <c r="BF72" s="401" t="s">
        <v>562</v>
      </c>
      <c r="BG72" s="401" t="s">
        <v>562</v>
      </c>
      <c r="BH72" s="401" t="s">
        <v>562</v>
      </c>
      <c r="BI72" s="401" t="s">
        <v>562</v>
      </c>
      <c r="BJ72" s="401" t="s">
        <v>562</v>
      </c>
      <c r="BK72" s="401" t="s">
        <v>562</v>
      </c>
      <c r="BL72" s="401" t="s">
        <v>562</v>
      </c>
      <c r="BM72" s="401" t="s">
        <v>562</v>
      </c>
      <c r="BN72" s="401" t="s">
        <v>562</v>
      </c>
      <c r="BO72" s="401" t="s">
        <v>562</v>
      </c>
      <c r="BP72" s="401" t="s">
        <v>562</v>
      </c>
      <c r="BQ72" s="401" t="s">
        <v>562</v>
      </c>
      <c r="BR72" s="401" t="s">
        <v>562</v>
      </c>
      <c r="BS72" s="401" t="s">
        <v>562</v>
      </c>
      <c r="BT72" s="401" t="s">
        <v>562</v>
      </c>
      <c r="BU72" s="255"/>
      <c r="BV72" s="257"/>
      <c r="BW72" s="401" t="s">
        <v>562</v>
      </c>
      <c r="BX72" s="246" t="s">
        <v>562</v>
      </c>
      <c r="BY72" s="246" t="s">
        <v>562</v>
      </c>
      <c r="BZ72" s="246" t="s">
        <v>562</v>
      </c>
      <c r="CA72" s="246" t="s">
        <v>562</v>
      </c>
      <c r="CB72" s="246" t="s">
        <v>562</v>
      </c>
      <c r="CC72" s="246" t="s">
        <v>562</v>
      </c>
      <c r="CD72" s="246" t="s">
        <v>562</v>
      </c>
      <c r="CE72" s="246" t="s">
        <v>562</v>
      </c>
      <c r="CF72" s="246" t="s">
        <v>562</v>
      </c>
      <c r="CG72" s="246" t="s">
        <v>562</v>
      </c>
      <c r="CH72" s="246" t="s">
        <v>562</v>
      </c>
      <c r="CI72" s="246" t="s">
        <v>562</v>
      </c>
      <c r="CJ72" s="246" t="s">
        <v>562</v>
      </c>
      <c r="CK72" s="246" t="s">
        <v>562</v>
      </c>
      <c r="CL72" s="246" t="s">
        <v>562</v>
      </c>
      <c r="CM72" s="246" t="s">
        <v>562</v>
      </c>
      <c r="CN72" s="246" t="s">
        <v>562</v>
      </c>
      <c r="CO72" s="246" t="s">
        <v>562</v>
      </c>
      <c r="CP72" s="246" t="s">
        <v>562</v>
      </c>
      <c r="CQ72" s="255"/>
      <c r="CR72" s="257"/>
      <c r="CS72" s="341" t="s">
        <v>562</v>
      </c>
      <c r="CT72" s="341" t="s">
        <v>562</v>
      </c>
      <c r="CU72" s="341" t="s">
        <v>562</v>
      </c>
      <c r="CV72" s="341" t="s">
        <v>562</v>
      </c>
      <c r="CW72" s="341" t="s">
        <v>562</v>
      </c>
      <c r="CX72" s="341" t="s">
        <v>562</v>
      </c>
      <c r="CY72" s="341" t="s">
        <v>562</v>
      </c>
      <c r="CZ72" s="341" t="s">
        <v>562</v>
      </c>
      <c r="DA72" s="341" t="s">
        <v>562</v>
      </c>
      <c r="DB72" s="341" t="s">
        <v>562</v>
      </c>
      <c r="DC72" s="341" t="s">
        <v>562</v>
      </c>
      <c r="DD72" s="341" t="s">
        <v>562</v>
      </c>
      <c r="DE72" s="341" t="s">
        <v>562</v>
      </c>
      <c r="DF72" s="341" t="s">
        <v>562</v>
      </c>
      <c r="DG72" s="341" t="s">
        <v>562</v>
      </c>
      <c r="DH72" s="341" t="s">
        <v>562</v>
      </c>
      <c r="DI72" s="341" t="s">
        <v>562</v>
      </c>
      <c r="DJ72" s="341" t="s">
        <v>562</v>
      </c>
      <c r="DK72" s="341" t="s">
        <v>562</v>
      </c>
      <c r="DL72" s="341" t="s">
        <v>562</v>
      </c>
      <c r="DM72" s="255"/>
      <c r="DN72" s="257"/>
      <c r="DO72" s="255" t="s">
        <v>562</v>
      </c>
      <c r="DP72" s="255" t="s">
        <v>562</v>
      </c>
      <c r="DQ72" s="255" t="s">
        <v>562</v>
      </c>
      <c r="DR72" s="255" t="s">
        <v>562</v>
      </c>
      <c r="DS72" s="255" t="s">
        <v>562</v>
      </c>
      <c r="DT72" s="255" t="s">
        <v>562</v>
      </c>
      <c r="DU72" s="255" t="s">
        <v>562</v>
      </c>
      <c r="DV72" s="255" t="s">
        <v>562</v>
      </c>
      <c r="DW72" s="255" t="s">
        <v>562</v>
      </c>
      <c r="DX72" s="255" t="s">
        <v>562</v>
      </c>
      <c r="DY72" s="255" t="s">
        <v>562</v>
      </c>
      <c r="DZ72" s="255" t="s">
        <v>562</v>
      </c>
      <c r="EA72" s="255" t="s">
        <v>562</v>
      </c>
      <c r="EB72" s="255" t="s">
        <v>562</v>
      </c>
      <c r="EC72" s="255" t="s">
        <v>562</v>
      </c>
      <c r="ED72" s="271" t="s">
        <v>562</v>
      </c>
      <c r="EE72" s="271" t="s">
        <v>562</v>
      </c>
      <c r="EF72" s="271" t="s">
        <v>562</v>
      </c>
      <c r="EG72" s="271" t="s">
        <v>562</v>
      </c>
      <c r="EH72" s="271" t="s">
        <v>562</v>
      </c>
      <c r="EI72" s="255"/>
      <c r="EJ72" s="257"/>
      <c r="EK72" s="255" t="s">
        <v>562</v>
      </c>
      <c r="EL72" s="255" t="s">
        <v>562</v>
      </c>
      <c r="EM72" s="255" t="s">
        <v>562</v>
      </c>
      <c r="EN72" s="255" t="s">
        <v>562</v>
      </c>
      <c r="EO72" s="255" t="s">
        <v>562</v>
      </c>
      <c r="EP72" s="255" t="s">
        <v>562</v>
      </c>
      <c r="EQ72" s="255" t="s">
        <v>562</v>
      </c>
      <c r="ER72" s="255" t="s">
        <v>562</v>
      </c>
      <c r="ES72" s="255" t="s">
        <v>562</v>
      </c>
      <c r="ET72" s="255" t="s">
        <v>562</v>
      </c>
      <c r="EU72" s="255" t="s">
        <v>562</v>
      </c>
      <c r="EV72" s="255" t="s">
        <v>562</v>
      </c>
      <c r="EW72" s="255" t="s">
        <v>562</v>
      </c>
      <c r="EX72" s="255" t="s">
        <v>562</v>
      </c>
      <c r="EY72" s="255" t="s">
        <v>562</v>
      </c>
      <c r="EZ72" s="271" t="s">
        <v>562</v>
      </c>
      <c r="FA72" s="271" t="s">
        <v>562</v>
      </c>
      <c r="FB72" s="271" t="s">
        <v>562</v>
      </c>
      <c r="FC72" s="271" t="s">
        <v>562</v>
      </c>
      <c r="FD72" s="271" t="s">
        <v>562</v>
      </c>
      <c r="FE72" s="255"/>
      <c r="FF72" s="257"/>
      <c r="FG72" s="447" t="s">
        <v>562</v>
      </c>
      <c r="FH72" s="447" t="s">
        <v>562</v>
      </c>
      <c r="FI72" s="447" t="s">
        <v>562</v>
      </c>
      <c r="FJ72" s="447" t="s">
        <v>562</v>
      </c>
      <c r="FK72" s="447" t="s">
        <v>562</v>
      </c>
      <c r="FL72" s="447" t="s">
        <v>562</v>
      </c>
      <c r="FM72" s="447" t="s">
        <v>562</v>
      </c>
      <c r="FN72" s="447" t="s">
        <v>562</v>
      </c>
      <c r="FO72" s="447" t="s">
        <v>562</v>
      </c>
      <c r="FP72" s="447" t="s">
        <v>562</v>
      </c>
      <c r="FQ72" s="447" t="s">
        <v>562</v>
      </c>
      <c r="FR72" s="447" t="s">
        <v>562</v>
      </c>
      <c r="FS72" s="447" t="s">
        <v>562</v>
      </c>
      <c r="FT72" s="447" t="s">
        <v>562</v>
      </c>
      <c r="FU72" s="447" t="s">
        <v>562</v>
      </c>
      <c r="FV72" s="447" t="s">
        <v>562</v>
      </c>
      <c r="FW72" s="447" t="s">
        <v>562</v>
      </c>
      <c r="FX72" s="447" t="s">
        <v>562</v>
      </c>
      <c r="FY72" s="447" t="s">
        <v>562</v>
      </c>
      <c r="FZ72" s="447" t="s">
        <v>562</v>
      </c>
      <c r="GA72" s="255"/>
      <c r="GB72" s="255"/>
      <c r="GC72" s="447" t="s">
        <v>562</v>
      </c>
      <c r="GD72" s="447" t="s">
        <v>562</v>
      </c>
      <c r="GE72" s="447" t="s">
        <v>562</v>
      </c>
      <c r="GF72" s="447" t="s">
        <v>562</v>
      </c>
      <c r="GG72" s="447" t="s">
        <v>562</v>
      </c>
      <c r="GH72" s="447" t="s">
        <v>562</v>
      </c>
      <c r="GI72" s="447" t="s">
        <v>562</v>
      </c>
      <c r="GJ72" s="447" t="s">
        <v>562</v>
      </c>
      <c r="GK72" s="447" t="s">
        <v>562</v>
      </c>
      <c r="GL72" s="447" t="s">
        <v>562</v>
      </c>
      <c r="GM72" s="447" t="s">
        <v>562</v>
      </c>
      <c r="GN72" s="447" t="s">
        <v>562</v>
      </c>
      <c r="GO72" s="447" t="s">
        <v>562</v>
      </c>
      <c r="GP72" s="447" t="s">
        <v>562</v>
      </c>
      <c r="GQ72" s="447" t="s">
        <v>562</v>
      </c>
      <c r="GR72" s="447" t="s">
        <v>562</v>
      </c>
      <c r="GS72" s="447" t="s">
        <v>562</v>
      </c>
      <c r="GT72" s="447" t="s">
        <v>562</v>
      </c>
      <c r="GU72" s="447" t="s">
        <v>562</v>
      </c>
      <c r="GV72" s="447" t="s">
        <v>562</v>
      </c>
      <c r="GW72" s="255"/>
      <c r="GX72" s="257"/>
      <c r="GY72" s="246" t="s">
        <v>562</v>
      </c>
      <c r="GZ72" s="246" t="s">
        <v>562</v>
      </c>
      <c r="HA72" s="246" t="s">
        <v>562</v>
      </c>
      <c r="HB72" s="246" t="s">
        <v>562</v>
      </c>
      <c r="HC72" s="246" t="s">
        <v>562</v>
      </c>
      <c r="HD72" s="246" t="s">
        <v>562</v>
      </c>
      <c r="HE72" s="246" t="s">
        <v>562</v>
      </c>
      <c r="HF72" s="246" t="s">
        <v>562</v>
      </c>
      <c r="HG72" s="246" t="s">
        <v>562</v>
      </c>
      <c r="HH72" s="246" t="s">
        <v>562</v>
      </c>
      <c r="HI72" s="246" t="s">
        <v>562</v>
      </c>
      <c r="HJ72" s="246" t="s">
        <v>562</v>
      </c>
      <c r="HK72" s="246" t="s">
        <v>562</v>
      </c>
      <c r="HL72" s="246" t="s">
        <v>562</v>
      </c>
      <c r="HM72" s="246" t="s">
        <v>562</v>
      </c>
      <c r="HN72" s="246" t="s">
        <v>562</v>
      </c>
      <c r="HO72" s="246" t="s">
        <v>562</v>
      </c>
      <c r="HP72" s="246" t="s">
        <v>562</v>
      </c>
      <c r="HQ72" s="246" t="s">
        <v>562</v>
      </c>
      <c r="HR72" s="246" t="s">
        <v>562</v>
      </c>
      <c r="HS72" s="255"/>
      <c r="HT72" s="257"/>
      <c r="HU72" s="246" t="s">
        <v>562</v>
      </c>
      <c r="HV72" s="246" t="s">
        <v>562</v>
      </c>
      <c r="HW72" s="246" t="s">
        <v>562</v>
      </c>
      <c r="HX72" s="246" t="s">
        <v>562</v>
      </c>
      <c r="HY72" s="246" t="s">
        <v>562</v>
      </c>
      <c r="HZ72" s="246" t="s">
        <v>562</v>
      </c>
      <c r="IA72" s="246" t="s">
        <v>562</v>
      </c>
      <c r="IB72" s="246" t="s">
        <v>562</v>
      </c>
      <c r="IC72" s="246" t="s">
        <v>562</v>
      </c>
      <c r="ID72" s="246" t="s">
        <v>562</v>
      </c>
      <c r="IE72" s="246" t="s">
        <v>562</v>
      </c>
      <c r="IF72" s="246" t="s">
        <v>562</v>
      </c>
      <c r="IG72" s="246" t="s">
        <v>562</v>
      </c>
      <c r="IH72" s="246" t="s">
        <v>562</v>
      </c>
      <c r="II72" s="246" t="s">
        <v>562</v>
      </c>
      <c r="IJ72" s="246" t="s">
        <v>562</v>
      </c>
      <c r="IK72" s="246" t="s">
        <v>562</v>
      </c>
      <c r="IL72" s="246" t="s">
        <v>562</v>
      </c>
      <c r="IM72" s="246" t="s">
        <v>562</v>
      </c>
      <c r="IN72" s="246" t="s">
        <v>562</v>
      </c>
      <c r="IO72" s="255"/>
      <c r="IP72" s="257"/>
      <c r="IQ72" s="341" t="s">
        <v>562</v>
      </c>
      <c r="IR72" s="341" t="s">
        <v>562</v>
      </c>
      <c r="IS72" s="341" t="s">
        <v>562</v>
      </c>
      <c r="IT72" s="341" t="s">
        <v>562</v>
      </c>
      <c r="IU72" s="341" t="s">
        <v>562</v>
      </c>
      <c r="IV72" s="341" t="s">
        <v>562</v>
      </c>
      <c r="IW72" s="341" t="s">
        <v>562</v>
      </c>
      <c r="IX72" s="341" t="s">
        <v>562</v>
      </c>
      <c r="IY72" s="341" t="s">
        <v>562</v>
      </c>
      <c r="IZ72" s="341" t="s">
        <v>562</v>
      </c>
      <c r="JA72" s="341" t="s">
        <v>562</v>
      </c>
      <c r="JB72" s="341" t="s">
        <v>562</v>
      </c>
      <c r="JC72" s="341" t="s">
        <v>562</v>
      </c>
      <c r="JD72" s="341" t="s">
        <v>562</v>
      </c>
      <c r="JE72" s="341" t="s">
        <v>562</v>
      </c>
      <c r="JF72" s="341" t="s">
        <v>562</v>
      </c>
      <c r="JG72" s="341" t="s">
        <v>562</v>
      </c>
      <c r="JH72" s="341" t="s">
        <v>562</v>
      </c>
      <c r="JI72" s="341" t="s">
        <v>562</v>
      </c>
      <c r="JJ72" s="341" t="s">
        <v>562</v>
      </c>
      <c r="JK72" s="255"/>
      <c r="JL72" s="255"/>
      <c r="JM72" s="255" t="s">
        <v>562</v>
      </c>
      <c r="JN72" s="255" t="s">
        <v>562</v>
      </c>
      <c r="JO72" s="255" t="s">
        <v>562</v>
      </c>
      <c r="JP72" s="255" t="s">
        <v>562</v>
      </c>
      <c r="JQ72" s="255" t="s">
        <v>562</v>
      </c>
      <c r="JR72" s="255" t="s">
        <v>562</v>
      </c>
      <c r="JS72" s="255" t="s">
        <v>562</v>
      </c>
      <c r="JT72" s="255" t="s">
        <v>562</v>
      </c>
      <c r="JU72" s="255" t="s">
        <v>562</v>
      </c>
      <c r="JV72" s="255" t="s">
        <v>562</v>
      </c>
      <c r="JW72" s="255" t="s">
        <v>562</v>
      </c>
      <c r="JX72" s="255" t="s">
        <v>562</v>
      </c>
      <c r="JY72" s="255" t="s">
        <v>562</v>
      </c>
      <c r="JZ72" s="255" t="s">
        <v>562</v>
      </c>
      <c r="KA72" s="255" t="s">
        <v>562</v>
      </c>
      <c r="KB72" s="271" t="s">
        <v>562</v>
      </c>
      <c r="KC72" s="271" t="s">
        <v>562</v>
      </c>
      <c r="KD72" s="271" t="s">
        <v>562</v>
      </c>
      <c r="KE72" s="271" t="s">
        <v>562</v>
      </c>
      <c r="KF72" s="271" t="s">
        <v>562</v>
      </c>
    </row>
    <row r="73" spans="1:292" s="2" customFormat="1" ht="12.75" customHeight="1" x14ac:dyDescent="0.25">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245" t="s">
        <v>144</v>
      </c>
      <c r="AD73" s="254" t="str">
        <f t="shared" ca="1" si="85"/>
        <v>7,560</v>
      </c>
      <c r="AE73" s="443" t="s">
        <v>521</v>
      </c>
      <c r="AF73" s="444" t="s">
        <v>522</v>
      </c>
      <c r="AG73" s="444" t="s">
        <v>1175</v>
      </c>
      <c r="AH73" s="443" t="s">
        <v>4148</v>
      </c>
      <c r="AI73" s="443" t="s">
        <v>509</v>
      </c>
      <c r="AJ73" s="443" t="s">
        <v>1407</v>
      </c>
      <c r="AK73" s="401" t="s">
        <v>1327</v>
      </c>
      <c r="AL73" s="401" t="s">
        <v>4184</v>
      </c>
      <c r="AM73" s="401" t="s">
        <v>2701</v>
      </c>
      <c r="AN73" s="401" t="s">
        <v>3416</v>
      </c>
      <c r="AO73" s="401" t="s">
        <v>4342</v>
      </c>
      <c r="AP73" s="401" t="s">
        <v>4342</v>
      </c>
      <c r="AQ73" s="401" t="s">
        <v>4378</v>
      </c>
      <c r="AR73" s="401" t="s">
        <v>364</v>
      </c>
      <c r="AS73" s="401" t="s">
        <v>4415</v>
      </c>
      <c r="AT73" s="401" t="s">
        <v>4277</v>
      </c>
      <c r="AU73" s="401" t="s">
        <v>4278</v>
      </c>
      <c r="AV73" s="401" t="s">
        <v>4279</v>
      </c>
      <c r="AW73" s="401" t="s">
        <v>4280</v>
      </c>
      <c r="AX73" s="401" t="s">
        <v>3709</v>
      </c>
      <c r="AY73" s="255"/>
      <c r="AZ73" s="257"/>
      <c r="BA73" s="401" t="s">
        <v>521</v>
      </c>
      <c r="BB73" s="401" t="s">
        <v>522</v>
      </c>
      <c r="BC73" s="401" t="s">
        <v>1175</v>
      </c>
      <c r="BD73" s="401" t="s">
        <v>3415</v>
      </c>
      <c r="BE73" s="401" t="s">
        <v>1669</v>
      </c>
      <c r="BF73" s="401" t="s">
        <v>405</v>
      </c>
      <c r="BG73" s="401" t="s">
        <v>998</v>
      </c>
      <c r="BH73" s="401" t="s">
        <v>440</v>
      </c>
      <c r="BI73" s="401" t="s">
        <v>2701</v>
      </c>
      <c r="BJ73" s="401" t="s">
        <v>3416</v>
      </c>
      <c r="BK73" s="401" t="s">
        <v>2977</v>
      </c>
      <c r="BL73" s="401" t="s">
        <v>2977</v>
      </c>
      <c r="BM73" s="401" t="s">
        <v>3625</v>
      </c>
      <c r="BN73" s="401" t="s">
        <v>364</v>
      </c>
      <c r="BO73" s="401" t="s">
        <v>3626</v>
      </c>
      <c r="BP73" s="401" t="s">
        <v>3627</v>
      </c>
      <c r="BQ73" s="401" t="s">
        <v>3628</v>
      </c>
      <c r="BR73" s="401" t="s">
        <v>3629</v>
      </c>
      <c r="BS73" s="401" t="s">
        <v>3630</v>
      </c>
      <c r="BT73" s="401" t="s">
        <v>3709</v>
      </c>
      <c r="BU73" s="255"/>
      <c r="BV73" s="257"/>
      <c r="BW73" s="401" t="s">
        <v>521</v>
      </c>
      <c r="BX73" s="246" t="s">
        <v>522</v>
      </c>
      <c r="BY73" s="246" t="s">
        <v>1175</v>
      </c>
      <c r="BZ73" s="246" t="s">
        <v>2212</v>
      </c>
      <c r="CA73" s="246" t="s">
        <v>1669</v>
      </c>
      <c r="CB73" s="246" t="s">
        <v>386</v>
      </c>
      <c r="CC73" s="246" t="s">
        <v>391</v>
      </c>
      <c r="CD73" s="246" t="s">
        <v>2835</v>
      </c>
      <c r="CE73" s="246" t="s">
        <v>2836</v>
      </c>
      <c r="CF73" s="246" t="s">
        <v>2837</v>
      </c>
      <c r="CG73" s="246" t="s">
        <v>2838</v>
      </c>
      <c r="CH73" s="246" t="s">
        <v>2838</v>
      </c>
      <c r="CI73" s="246" t="s">
        <v>364</v>
      </c>
      <c r="CJ73" s="246" t="s">
        <v>364</v>
      </c>
      <c r="CK73" s="246" t="s">
        <v>2839</v>
      </c>
      <c r="CL73" s="246" t="s">
        <v>2840</v>
      </c>
      <c r="CM73" s="246" t="s">
        <v>2841</v>
      </c>
      <c r="CN73" s="246" t="s">
        <v>2842</v>
      </c>
      <c r="CO73" s="246" t="s">
        <v>2843</v>
      </c>
      <c r="CP73" s="246" t="s">
        <v>1049</v>
      </c>
      <c r="CQ73" s="255"/>
      <c r="CR73" s="257"/>
      <c r="CS73" s="341" t="s">
        <v>521</v>
      </c>
      <c r="CT73" s="341" t="s">
        <v>522</v>
      </c>
      <c r="CU73" s="341" t="s">
        <v>1175</v>
      </c>
      <c r="CV73" s="341" t="s">
        <v>2199</v>
      </c>
      <c r="CW73" s="341" t="s">
        <v>1082</v>
      </c>
      <c r="CX73" s="341" t="s">
        <v>386</v>
      </c>
      <c r="CY73" s="341" t="s">
        <v>381</v>
      </c>
      <c r="CZ73" s="341" t="s">
        <v>524</v>
      </c>
      <c r="DA73" s="341" t="s">
        <v>2085</v>
      </c>
      <c r="DB73" s="341" t="s">
        <v>526</v>
      </c>
      <c r="DC73" s="341" t="s">
        <v>2086</v>
      </c>
      <c r="DD73" s="341" t="s">
        <v>2086</v>
      </c>
      <c r="DE73" s="341" t="s">
        <v>2087</v>
      </c>
      <c r="DF73" s="341" t="s">
        <v>364</v>
      </c>
      <c r="DG73" s="341" t="s">
        <v>2088</v>
      </c>
      <c r="DH73" s="341" t="s">
        <v>2089</v>
      </c>
      <c r="DI73" s="341" t="s">
        <v>2090</v>
      </c>
      <c r="DJ73" s="341" t="s">
        <v>2091</v>
      </c>
      <c r="DK73" s="341" t="s">
        <v>2092</v>
      </c>
      <c r="DL73" s="341" t="s">
        <v>1065</v>
      </c>
      <c r="DM73" s="255"/>
      <c r="DN73" s="257"/>
      <c r="DO73" s="255" t="s">
        <v>521</v>
      </c>
      <c r="DP73" s="255" t="s">
        <v>522</v>
      </c>
      <c r="DQ73" s="255" t="s">
        <v>1175</v>
      </c>
      <c r="DR73" s="255" t="s">
        <v>1219</v>
      </c>
      <c r="DS73" s="255" t="s">
        <v>1067</v>
      </c>
      <c r="DT73" s="255" t="s">
        <v>386</v>
      </c>
      <c r="DU73" s="255" t="s">
        <v>381</v>
      </c>
      <c r="DV73" s="255" t="s">
        <v>524</v>
      </c>
      <c r="DW73" s="255" t="s">
        <v>525</v>
      </c>
      <c r="DX73" s="255" t="s">
        <v>526</v>
      </c>
      <c r="DY73" s="255" t="s">
        <v>1220</v>
      </c>
      <c r="DZ73" s="255" t="s">
        <v>1220</v>
      </c>
      <c r="EA73" s="255" t="s">
        <v>1221</v>
      </c>
      <c r="EB73" s="255"/>
      <c r="EC73" s="255" t="s">
        <v>1222</v>
      </c>
      <c r="ED73" s="271" t="s">
        <v>1223</v>
      </c>
      <c r="EE73" s="271" t="s">
        <v>1224</v>
      </c>
      <c r="EF73" s="271" t="s">
        <v>1225</v>
      </c>
      <c r="EG73" s="271" t="s">
        <v>1226</v>
      </c>
      <c r="EH73" s="271" t="s">
        <v>1065</v>
      </c>
      <c r="EI73" s="255"/>
      <c r="EJ73" s="257"/>
      <c r="EK73" s="255" t="s">
        <v>521</v>
      </c>
      <c r="EL73" s="255" t="s">
        <v>522</v>
      </c>
      <c r="EM73" s="255" t="s">
        <v>373</v>
      </c>
      <c r="EN73" s="255" t="s">
        <v>403</v>
      </c>
      <c r="EO73" s="255" t="s">
        <v>523</v>
      </c>
      <c r="EP73" s="255" t="s">
        <v>386</v>
      </c>
      <c r="EQ73" s="255" t="s">
        <v>381</v>
      </c>
      <c r="ER73" s="255" t="s">
        <v>524</v>
      </c>
      <c r="ES73" s="255" t="s">
        <v>525</v>
      </c>
      <c r="ET73" s="255" t="s">
        <v>526</v>
      </c>
      <c r="EU73" s="255" t="s">
        <v>1227</v>
      </c>
      <c r="EV73" s="255" t="s">
        <v>1227</v>
      </c>
      <c r="EW73" s="255" t="s">
        <v>1228</v>
      </c>
      <c r="EX73" s="255"/>
      <c r="EY73" s="255" t="s">
        <v>1229</v>
      </c>
      <c r="EZ73" s="271" t="s">
        <v>1230</v>
      </c>
      <c r="FA73" s="271" t="s">
        <v>1231</v>
      </c>
      <c r="FB73" s="271" t="s">
        <v>1232</v>
      </c>
      <c r="FC73" s="271" t="s">
        <v>1233</v>
      </c>
      <c r="FD73" s="271" t="s">
        <v>1234</v>
      </c>
      <c r="FE73" s="255"/>
      <c r="FF73" s="257"/>
      <c r="FG73" s="447" t="s">
        <v>521</v>
      </c>
      <c r="FH73" s="447" t="s">
        <v>522</v>
      </c>
      <c r="FI73" s="447" t="s">
        <v>1175</v>
      </c>
      <c r="FJ73" s="447" t="s">
        <v>5104</v>
      </c>
      <c r="FK73" s="447" t="s">
        <v>534</v>
      </c>
      <c r="FL73" s="447" t="s">
        <v>447</v>
      </c>
      <c r="FM73" s="447" t="s">
        <v>936</v>
      </c>
      <c r="FN73" s="447" t="s">
        <v>5105</v>
      </c>
      <c r="FO73" s="447" t="s">
        <v>2836</v>
      </c>
      <c r="FP73" s="447" t="s">
        <v>5106</v>
      </c>
      <c r="FQ73" s="447" t="s">
        <v>1235</v>
      </c>
      <c r="FR73" s="447" t="s">
        <v>1235</v>
      </c>
      <c r="FS73" s="447" t="s">
        <v>5107</v>
      </c>
      <c r="FT73" s="447" t="s">
        <v>364</v>
      </c>
      <c r="FU73" s="447" t="s">
        <v>5108</v>
      </c>
      <c r="FV73" s="447" t="s">
        <v>5109</v>
      </c>
      <c r="FW73" s="447" t="s">
        <v>5110</v>
      </c>
      <c r="FX73" s="447" t="s">
        <v>5111</v>
      </c>
      <c r="FY73" s="447" t="s">
        <v>5112</v>
      </c>
      <c r="FZ73" s="447" t="s">
        <v>3712</v>
      </c>
      <c r="GA73" s="255"/>
      <c r="GB73" s="255"/>
      <c r="GC73" s="447" t="s">
        <v>364</v>
      </c>
      <c r="GD73" s="447" t="s">
        <v>364</v>
      </c>
      <c r="GE73" s="447" t="s">
        <v>364</v>
      </c>
      <c r="GF73" s="447" t="s">
        <v>1186</v>
      </c>
      <c r="GG73" s="447" t="s">
        <v>365</v>
      </c>
      <c r="GH73" s="447" t="s">
        <v>1468</v>
      </c>
      <c r="GI73" s="447" t="s">
        <v>367</v>
      </c>
      <c r="GJ73" s="447" t="s">
        <v>4687</v>
      </c>
      <c r="GK73" s="447" t="s">
        <v>364</v>
      </c>
      <c r="GL73" s="447" t="s">
        <v>364</v>
      </c>
      <c r="GM73" s="447" t="s">
        <v>4688</v>
      </c>
      <c r="GN73" s="447" t="s">
        <v>4688</v>
      </c>
      <c r="GO73" s="447" t="s">
        <v>4689</v>
      </c>
      <c r="GP73" s="447" t="s">
        <v>364</v>
      </c>
      <c r="GQ73" s="447" t="s">
        <v>4690</v>
      </c>
      <c r="GR73" s="447" t="s">
        <v>4691</v>
      </c>
      <c r="GS73" s="447" t="s">
        <v>4692</v>
      </c>
      <c r="GT73" s="447" t="s">
        <v>4693</v>
      </c>
      <c r="GU73" s="447" t="s">
        <v>4694</v>
      </c>
      <c r="GV73" s="447" t="s">
        <v>1442</v>
      </c>
      <c r="GW73" s="255"/>
      <c r="GX73" s="257"/>
      <c r="GY73" s="246" t="s">
        <v>364</v>
      </c>
      <c r="GZ73" s="246" t="s">
        <v>364</v>
      </c>
      <c r="HA73" s="246" t="s">
        <v>364</v>
      </c>
      <c r="HB73" s="246" t="s">
        <v>1657</v>
      </c>
      <c r="HC73" s="246" t="s">
        <v>364</v>
      </c>
      <c r="HD73" s="246" t="s">
        <v>381</v>
      </c>
      <c r="HE73" s="246" t="s">
        <v>365</v>
      </c>
      <c r="HF73" s="246" t="s">
        <v>1316</v>
      </c>
      <c r="HG73" s="246" t="s">
        <v>367</v>
      </c>
      <c r="HH73" s="246" t="s">
        <v>3921</v>
      </c>
      <c r="HI73" s="246" t="s">
        <v>3922</v>
      </c>
      <c r="HJ73" s="246" t="s">
        <v>3922</v>
      </c>
      <c r="HK73" s="246" t="s">
        <v>3625</v>
      </c>
      <c r="HL73" s="246" t="s">
        <v>364</v>
      </c>
      <c r="HM73" s="246" t="s">
        <v>3923</v>
      </c>
      <c r="HN73" s="246" t="s">
        <v>3924</v>
      </c>
      <c r="HO73" s="246" t="s">
        <v>3925</v>
      </c>
      <c r="HP73" s="246" t="s">
        <v>3926</v>
      </c>
      <c r="HQ73" s="246" t="s">
        <v>3927</v>
      </c>
      <c r="HR73" s="246" t="s">
        <v>3928</v>
      </c>
      <c r="HS73" s="255"/>
      <c r="HT73" s="257"/>
      <c r="HU73" s="246" t="s">
        <v>364</v>
      </c>
      <c r="HV73" s="246" t="s">
        <v>364</v>
      </c>
      <c r="HW73" s="246" t="s">
        <v>364</v>
      </c>
      <c r="HX73" s="246" t="s">
        <v>3042</v>
      </c>
      <c r="HY73" s="246" t="s">
        <v>3042</v>
      </c>
      <c r="HZ73" s="246" t="s">
        <v>364</v>
      </c>
      <c r="IA73" s="246" t="s">
        <v>1478</v>
      </c>
      <c r="IB73" s="246" t="s">
        <v>3110</v>
      </c>
      <c r="IC73" s="246" t="s">
        <v>1433</v>
      </c>
      <c r="ID73" s="246" t="s">
        <v>3111</v>
      </c>
      <c r="IE73" s="246" t="s">
        <v>3112</v>
      </c>
      <c r="IF73" s="246" t="s">
        <v>3112</v>
      </c>
      <c r="IG73" s="246" t="s">
        <v>3113</v>
      </c>
      <c r="IH73" s="246" t="s">
        <v>364</v>
      </c>
      <c r="II73" s="246" t="s">
        <v>3114</v>
      </c>
      <c r="IJ73" s="246" t="s">
        <v>3115</v>
      </c>
      <c r="IK73" s="246" t="s">
        <v>3116</v>
      </c>
      <c r="IL73" s="246" t="s">
        <v>3117</v>
      </c>
      <c r="IM73" s="246" t="s">
        <v>3118</v>
      </c>
      <c r="IN73" s="246" t="s">
        <v>2365</v>
      </c>
      <c r="IO73" s="255"/>
      <c r="IP73" s="257"/>
      <c r="IQ73" s="341" t="s">
        <v>364</v>
      </c>
      <c r="IR73" s="341" t="s">
        <v>364</v>
      </c>
      <c r="IS73" s="341" t="s">
        <v>364</v>
      </c>
      <c r="IT73" s="341" t="s">
        <v>372</v>
      </c>
      <c r="IU73" s="341" t="s">
        <v>368</v>
      </c>
      <c r="IV73" s="341" t="s">
        <v>364</v>
      </c>
      <c r="IW73" s="341" t="s">
        <v>364</v>
      </c>
      <c r="IX73" s="341" t="s">
        <v>364</v>
      </c>
      <c r="IY73" s="341" t="s">
        <v>397</v>
      </c>
      <c r="IZ73" s="341" t="s">
        <v>364</v>
      </c>
      <c r="JA73" s="341" t="s">
        <v>2407</v>
      </c>
      <c r="JB73" s="341" t="s">
        <v>2407</v>
      </c>
      <c r="JC73" s="341" t="s">
        <v>2408</v>
      </c>
      <c r="JD73" s="341" t="s">
        <v>364</v>
      </c>
      <c r="JE73" s="341" t="s">
        <v>2409</v>
      </c>
      <c r="JF73" s="341" t="s">
        <v>2410</v>
      </c>
      <c r="JG73" s="341" t="s">
        <v>2411</v>
      </c>
      <c r="JH73" s="341" t="s">
        <v>2412</v>
      </c>
      <c r="JI73" s="341" t="s">
        <v>2413</v>
      </c>
      <c r="JJ73" s="341" t="s">
        <v>1442</v>
      </c>
      <c r="JK73" s="255"/>
      <c r="JL73" s="255"/>
      <c r="JM73" s="255" t="s">
        <v>364</v>
      </c>
      <c r="JN73" s="255" t="s">
        <v>364</v>
      </c>
      <c r="JO73" s="255" t="s">
        <v>1587</v>
      </c>
      <c r="JP73" s="255" t="s">
        <v>1634</v>
      </c>
      <c r="JQ73" s="255" t="s">
        <v>1432</v>
      </c>
      <c r="JR73" s="255" t="s">
        <v>364</v>
      </c>
      <c r="JS73" s="255" t="s">
        <v>364</v>
      </c>
      <c r="JT73" s="255" t="s">
        <v>364</v>
      </c>
      <c r="JU73" s="255" t="s">
        <v>364</v>
      </c>
      <c r="JV73" s="255" t="s">
        <v>364</v>
      </c>
      <c r="JW73" s="255" t="s">
        <v>1635</v>
      </c>
      <c r="JX73" s="255" t="s">
        <v>1635</v>
      </c>
      <c r="JY73" s="255" t="s">
        <v>1636</v>
      </c>
      <c r="JZ73" s="255" t="s">
        <v>364</v>
      </c>
      <c r="KA73" s="255" t="s">
        <v>1637</v>
      </c>
      <c r="KB73" s="271" t="s">
        <v>1638</v>
      </c>
      <c r="KC73" s="271" t="s">
        <v>1639</v>
      </c>
      <c r="KD73" s="271" t="s">
        <v>1640</v>
      </c>
      <c r="KE73" s="271" t="s">
        <v>1641</v>
      </c>
      <c r="KF73" s="271" t="s">
        <v>1642</v>
      </c>
    </row>
    <row r="74" spans="1:292" s="2" customFormat="1" ht="12.75" customHeight="1" x14ac:dyDescent="0.25">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245" t="s">
        <v>145</v>
      </c>
      <c r="AD74" s="254" t="str">
        <f t="shared" ca="1" si="85"/>
        <v>486,000</v>
      </c>
      <c r="AE74" s="443" t="s">
        <v>527</v>
      </c>
      <c r="AF74" s="444" t="s">
        <v>4125</v>
      </c>
      <c r="AG74" s="444" t="s">
        <v>4126</v>
      </c>
      <c r="AH74" s="443" t="s">
        <v>4149</v>
      </c>
      <c r="AI74" s="443" t="s">
        <v>816</v>
      </c>
      <c r="AJ74" s="443" t="s">
        <v>965</v>
      </c>
      <c r="AK74" s="401" t="s">
        <v>771</v>
      </c>
      <c r="AL74" s="401" t="s">
        <v>3419</v>
      </c>
      <c r="AM74" s="401" t="s">
        <v>1281</v>
      </c>
      <c r="AN74" s="401" t="s">
        <v>1241</v>
      </c>
      <c r="AO74" s="401" t="s">
        <v>4343</v>
      </c>
      <c r="AP74" s="401" t="s">
        <v>4343</v>
      </c>
      <c r="AQ74" s="401" t="s">
        <v>4379</v>
      </c>
      <c r="AR74" s="401" t="s">
        <v>3524</v>
      </c>
      <c r="AS74" s="401" t="s">
        <v>3524</v>
      </c>
      <c r="AT74" s="401" t="s">
        <v>1025</v>
      </c>
      <c r="AU74" s="401" t="s">
        <v>4281</v>
      </c>
      <c r="AV74" s="401" t="s">
        <v>1150</v>
      </c>
      <c r="AW74" s="401" t="s">
        <v>4282</v>
      </c>
      <c r="AX74" s="401" t="s">
        <v>1294</v>
      </c>
      <c r="AY74" s="255"/>
      <c r="AZ74" s="257"/>
      <c r="BA74" s="401" t="s">
        <v>527</v>
      </c>
      <c r="BB74" s="401" t="s">
        <v>3417</v>
      </c>
      <c r="BC74" s="401" t="s">
        <v>789</v>
      </c>
      <c r="BD74" s="401" t="s">
        <v>3418</v>
      </c>
      <c r="BE74" s="401" t="s">
        <v>816</v>
      </c>
      <c r="BF74" s="401" t="s">
        <v>965</v>
      </c>
      <c r="BG74" s="401" t="s">
        <v>771</v>
      </c>
      <c r="BH74" s="401" t="s">
        <v>3419</v>
      </c>
      <c r="BI74" s="401" t="s">
        <v>1281</v>
      </c>
      <c r="BJ74" s="401" t="s">
        <v>1241</v>
      </c>
      <c r="BK74" s="401" t="s">
        <v>3631</v>
      </c>
      <c r="BL74" s="401" t="s">
        <v>3631</v>
      </c>
      <c r="BM74" s="401" t="s">
        <v>3632</v>
      </c>
      <c r="BN74" s="401" t="s">
        <v>3633</v>
      </c>
      <c r="BO74" s="401" t="s">
        <v>3633</v>
      </c>
      <c r="BP74" s="401" t="s">
        <v>3634</v>
      </c>
      <c r="BQ74" s="401" t="s">
        <v>3635</v>
      </c>
      <c r="BR74" s="401" t="s">
        <v>3636</v>
      </c>
      <c r="BS74" s="401" t="s">
        <v>3637</v>
      </c>
      <c r="BT74" s="401" t="s">
        <v>1251</v>
      </c>
      <c r="BU74" s="255"/>
      <c r="BV74" s="257"/>
      <c r="BW74" s="401" t="s">
        <v>527</v>
      </c>
      <c r="BX74" s="246" t="s">
        <v>2844</v>
      </c>
      <c r="BY74" s="246" t="s">
        <v>2845</v>
      </c>
      <c r="BZ74" s="246" t="s">
        <v>1050</v>
      </c>
      <c r="CA74" s="246" t="s">
        <v>530</v>
      </c>
      <c r="CB74" s="246" t="s">
        <v>965</v>
      </c>
      <c r="CC74" s="246" t="s">
        <v>771</v>
      </c>
      <c r="CD74" s="246" t="s">
        <v>2846</v>
      </c>
      <c r="CE74" s="246" t="s">
        <v>523</v>
      </c>
      <c r="CF74" s="246" t="s">
        <v>603</v>
      </c>
      <c r="CG74" s="246" t="s">
        <v>1145</v>
      </c>
      <c r="CH74" s="246" t="s">
        <v>1145</v>
      </c>
      <c r="CI74" s="246" t="s">
        <v>2847</v>
      </c>
      <c r="CJ74" s="246" t="s">
        <v>2848</v>
      </c>
      <c r="CK74" s="246" t="s">
        <v>2848</v>
      </c>
      <c r="CL74" s="246" t="s">
        <v>2849</v>
      </c>
      <c r="CM74" s="246" t="s">
        <v>2850</v>
      </c>
      <c r="CN74" s="246" t="s">
        <v>2851</v>
      </c>
      <c r="CO74" s="246" t="s">
        <v>2852</v>
      </c>
      <c r="CP74" s="246" t="s">
        <v>884</v>
      </c>
      <c r="CQ74" s="255"/>
      <c r="CR74" s="257"/>
      <c r="CS74" s="341" t="s">
        <v>562</v>
      </c>
      <c r="CT74" s="341" t="s">
        <v>2093</v>
      </c>
      <c r="CU74" s="341" t="s">
        <v>2094</v>
      </c>
      <c r="CV74" s="341" t="s">
        <v>2200</v>
      </c>
      <c r="CW74" s="341" t="s">
        <v>1019</v>
      </c>
      <c r="CX74" s="341" t="s">
        <v>878</v>
      </c>
      <c r="CY74" s="341" t="s">
        <v>2095</v>
      </c>
      <c r="CZ74" s="341" t="s">
        <v>2096</v>
      </c>
      <c r="DA74" s="341" t="s">
        <v>534</v>
      </c>
      <c r="DB74" s="341" t="s">
        <v>2097</v>
      </c>
      <c r="DC74" s="341" t="s">
        <v>2098</v>
      </c>
      <c r="DD74" s="341" t="s">
        <v>2098</v>
      </c>
      <c r="DE74" s="341" t="s">
        <v>2099</v>
      </c>
      <c r="DF74" s="341" t="s">
        <v>2100</v>
      </c>
      <c r="DG74" s="341" t="s">
        <v>2100</v>
      </c>
      <c r="DH74" s="341" t="s">
        <v>2101</v>
      </c>
      <c r="DI74" s="341" t="s">
        <v>2102</v>
      </c>
      <c r="DJ74" s="341" t="s">
        <v>2103</v>
      </c>
      <c r="DK74" s="341" t="s">
        <v>2104</v>
      </c>
      <c r="DL74" s="341" t="s">
        <v>884</v>
      </c>
      <c r="DM74" s="255"/>
      <c r="DN74" s="257"/>
      <c r="DO74" s="255" t="s">
        <v>527</v>
      </c>
      <c r="DP74" s="255" t="s">
        <v>1235</v>
      </c>
      <c r="DQ74" s="255" t="s">
        <v>1236</v>
      </c>
      <c r="DR74" s="255" t="s">
        <v>1237</v>
      </c>
      <c r="DS74" s="255" t="s">
        <v>1238</v>
      </c>
      <c r="DT74" s="255" t="s">
        <v>442</v>
      </c>
      <c r="DU74" s="255" t="s">
        <v>1239</v>
      </c>
      <c r="DV74" s="255" t="s">
        <v>1240</v>
      </c>
      <c r="DW74" s="255" t="s">
        <v>534</v>
      </c>
      <c r="DX74" s="255" t="s">
        <v>1241</v>
      </c>
      <c r="DY74" s="255" t="s">
        <v>1242</v>
      </c>
      <c r="DZ74" s="255" t="s">
        <v>1242</v>
      </c>
      <c r="EA74" s="255" t="s">
        <v>1010</v>
      </c>
      <c r="EB74" s="255" t="s">
        <v>1243</v>
      </c>
      <c r="EC74" s="255" t="s">
        <v>1243</v>
      </c>
      <c r="ED74" s="271" t="s">
        <v>1244</v>
      </c>
      <c r="EE74" s="271" t="s">
        <v>1064</v>
      </c>
      <c r="EF74" s="271" t="s">
        <v>1245</v>
      </c>
      <c r="EG74" s="271" t="s">
        <v>1246</v>
      </c>
      <c r="EH74" s="271" t="s">
        <v>854</v>
      </c>
      <c r="EI74" s="255"/>
      <c r="EJ74" s="257"/>
      <c r="EK74" s="255" t="s">
        <v>527</v>
      </c>
      <c r="EL74" s="255" t="s">
        <v>528</v>
      </c>
      <c r="EM74" s="255" t="s">
        <v>529</v>
      </c>
      <c r="EN74" s="255" t="s">
        <v>404</v>
      </c>
      <c r="EO74" s="255" t="s">
        <v>530</v>
      </c>
      <c r="EP74" s="255" t="s">
        <v>531</v>
      </c>
      <c r="EQ74" s="255" t="s">
        <v>532</v>
      </c>
      <c r="ER74" s="255" t="s">
        <v>533</v>
      </c>
      <c r="ES74" s="255" t="s">
        <v>534</v>
      </c>
      <c r="ET74" s="255" t="s">
        <v>535</v>
      </c>
      <c r="EU74" s="255" t="s">
        <v>406</v>
      </c>
      <c r="EV74" s="255" t="s">
        <v>406</v>
      </c>
      <c r="EW74" s="255" t="s">
        <v>605</v>
      </c>
      <c r="EX74" s="255" t="s">
        <v>606</v>
      </c>
      <c r="EY74" s="255" t="s">
        <v>606</v>
      </c>
      <c r="EZ74" s="271" t="s">
        <v>1247</v>
      </c>
      <c r="FA74" s="271" t="s">
        <v>1248</v>
      </c>
      <c r="FB74" s="271" t="s">
        <v>1249</v>
      </c>
      <c r="FC74" s="271" t="s">
        <v>1250</v>
      </c>
      <c r="FD74" s="271" t="s">
        <v>1251</v>
      </c>
      <c r="FE74" s="255"/>
      <c r="FF74" s="257"/>
      <c r="FG74" s="447" t="s">
        <v>527</v>
      </c>
      <c r="FH74" s="447" t="s">
        <v>5113</v>
      </c>
      <c r="FI74" s="447" t="s">
        <v>5114</v>
      </c>
      <c r="FJ74" s="447" t="s">
        <v>5115</v>
      </c>
      <c r="FK74" s="447" t="s">
        <v>5116</v>
      </c>
      <c r="FL74" s="447" t="s">
        <v>542</v>
      </c>
      <c r="FM74" s="447" t="s">
        <v>5117</v>
      </c>
      <c r="FN74" s="447" t="s">
        <v>5118</v>
      </c>
      <c r="FO74" s="447" t="s">
        <v>523</v>
      </c>
      <c r="FP74" s="447" t="s">
        <v>5119</v>
      </c>
      <c r="FQ74" s="447" t="s">
        <v>5120</v>
      </c>
      <c r="FR74" s="447" t="s">
        <v>5120</v>
      </c>
      <c r="FS74" s="447" t="s">
        <v>5121</v>
      </c>
      <c r="FT74" s="447" t="s">
        <v>5122</v>
      </c>
      <c r="FU74" s="447" t="s">
        <v>5122</v>
      </c>
      <c r="FV74" s="447" t="s">
        <v>5123</v>
      </c>
      <c r="FW74" s="447" t="s">
        <v>5124</v>
      </c>
      <c r="FX74" s="447" t="s">
        <v>5125</v>
      </c>
      <c r="FY74" s="447" t="s">
        <v>5126</v>
      </c>
      <c r="FZ74" s="447" t="s">
        <v>902</v>
      </c>
      <c r="GA74" s="255"/>
      <c r="GB74" s="255"/>
      <c r="GC74" s="447" t="s">
        <v>364</v>
      </c>
      <c r="GD74" s="447" t="s">
        <v>2359</v>
      </c>
      <c r="GE74" s="447" t="s">
        <v>4695</v>
      </c>
      <c r="GF74" s="447" t="s">
        <v>1433</v>
      </c>
      <c r="GG74" s="447" t="s">
        <v>364</v>
      </c>
      <c r="GH74" s="447" t="s">
        <v>364</v>
      </c>
      <c r="GI74" s="447" t="s">
        <v>364</v>
      </c>
      <c r="GJ74" s="447" t="s">
        <v>364</v>
      </c>
      <c r="GK74" s="447" t="s">
        <v>364</v>
      </c>
      <c r="GL74" s="447" t="s">
        <v>364</v>
      </c>
      <c r="GM74" s="447" t="s">
        <v>4696</v>
      </c>
      <c r="GN74" s="447" t="s">
        <v>4696</v>
      </c>
      <c r="GO74" s="447" t="s">
        <v>4697</v>
      </c>
      <c r="GP74" s="447" t="s">
        <v>4698</v>
      </c>
      <c r="GQ74" s="447" t="s">
        <v>4698</v>
      </c>
      <c r="GR74" s="447" t="s">
        <v>4699</v>
      </c>
      <c r="GS74" s="447" t="s">
        <v>4700</v>
      </c>
      <c r="GT74" s="447" t="s">
        <v>4701</v>
      </c>
      <c r="GU74" s="447" t="s">
        <v>4702</v>
      </c>
      <c r="GV74" s="447" t="s">
        <v>1486</v>
      </c>
      <c r="GW74" s="255"/>
      <c r="GX74" s="257"/>
      <c r="GY74" s="246" t="s">
        <v>364</v>
      </c>
      <c r="GZ74" s="246" t="s">
        <v>858</v>
      </c>
      <c r="HA74" s="246" t="s">
        <v>2320</v>
      </c>
      <c r="HB74" s="246" t="s">
        <v>3929</v>
      </c>
      <c r="HC74" s="246" t="s">
        <v>381</v>
      </c>
      <c r="HD74" s="246" t="s">
        <v>364</v>
      </c>
      <c r="HE74" s="246" t="s">
        <v>364</v>
      </c>
      <c r="HF74" s="246" t="s">
        <v>3930</v>
      </c>
      <c r="HG74" s="246" t="s">
        <v>367</v>
      </c>
      <c r="HH74" s="246" t="s">
        <v>3931</v>
      </c>
      <c r="HI74" s="246" t="s">
        <v>3932</v>
      </c>
      <c r="HJ74" s="246" t="s">
        <v>3932</v>
      </c>
      <c r="HK74" s="246" t="s">
        <v>3933</v>
      </c>
      <c r="HL74" s="246" t="s">
        <v>3931</v>
      </c>
      <c r="HM74" s="246" t="s">
        <v>3931</v>
      </c>
      <c r="HN74" s="246" t="s">
        <v>2334</v>
      </c>
      <c r="HO74" s="246" t="s">
        <v>3934</v>
      </c>
      <c r="HP74" s="246" t="s">
        <v>3935</v>
      </c>
      <c r="HQ74" s="246" t="s">
        <v>3936</v>
      </c>
      <c r="HR74" s="246" t="s">
        <v>1486</v>
      </c>
      <c r="HS74" s="255"/>
      <c r="HT74" s="257"/>
      <c r="HU74" s="246" t="s">
        <v>562</v>
      </c>
      <c r="HV74" s="246" t="s">
        <v>3119</v>
      </c>
      <c r="HW74" s="246" t="s">
        <v>3120</v>
      </c>
      <c r="HX74" s="246" t="s">
        <v>3121</v>
      </c>
      <c r="HY74" s="246" t="s">
        <v>1516</v>
      </c>
      <c r="HZ74" s="246" t="s">
        <v>391</v>
      </c>
      <c r="IA74" s="246" t="s">
        <v>2396</v>
      </c>
      <c r="IB74" s="246" t="s">
        <v>3122</v>
      </c>
      <c r="IC74" s="246" t="s">
        <v>1433</v>
      </c>
      <c r="ID74" s="246" t="s">
        <v>3123</v>
      </c>
      <c r="IE74" s="246" t="s">
        <v>3124</v>
      </c>
      <c r="IF74" s="246" t="s">
        <v>3124</v>
      </c>
      <c r="IG74" s="246" t="s">
        <v>3125</v>
      </c>
      <c r="IH74" s="246" t="s">
        <v>3126</v>
      </c>
      <c r="II74" s="246" t="s">
        <v>3126</v>
      </c>
      <c r="IJ74" s="246" t="s">
        <v>961</v>
      </c>
      <c r="IK74" s="246" t="s">
        <v>3127</v>
      </c>
      <c r="IL74" s="246" t="s">
        <v>3128</v>
      </c>
      <c r="IM74" s="246" t="s">
        <v>3129</v>
      </c>
      <c r="IN74" s="246" t="s">
        <v>1442</v>
      </c>
      <c r="IO74" s="255"/>
      <c r="IP74" s="257"/>
      <c r="IQ74" s="341" t="s">
        <v>562</v>
      </c>
      <c r="IR74" s="341" t="s">
        <v>2414</v>
      </c>
      <c r="IS74" s="341" t="s">
        <v>2415</v>
      </c>
      <c r="IT74" s="341" t="s">
        <v>2416</v>
      </c>
      <c r="IU74" s="341" t="s">
        <v>394</v>
      </c>
      <c r="IV74" s="341" t="s">
        <v>2396</v>
      </c>
      <c r="IW74" s="341" t="s">
        <v>998</v>
      </c>
      <c r="IX74" s="341" t="s">
        <v>2019</v>
      </c>
      <c r="IY74" s="341" t="s">
        <v>364</v>
      </c>
      <c r="IZ74" s="341" t="s">
        <v>1942</v>
      </c>
      <c r="JA74" s="341" t="s">
        <v>2417</v>
      </c>
      <c r="JB74" s="341" t="s">
        <v>2417</v>
      </c>
      <c r="JC74" s="341" t="s">
        <v>2418</v>
      </c>
      <c r="JD74" s="341" t="s">
        <v>2419</v>
      </c>
      <c r="JE74" s="341" t="s">
        <v>2419</v>
      </c>
      <c r="JF74" s="341" t="s">
        <v>2420</v>
      </c>
      <c r="JG74" s="341" t="s">
        <v>1107</v>
      </c>
      <c r="JH74" s="341" t="s">
        <v>2421</v>
      </c>
      <c r="JI74" s="341" t="s">
        <v>2422</v>
      </c>
      <c r="JJ74" s="341" t="s">
        <v>2335</v>
      </c>
      <c r="JK74" s="255"/>
      <c r="JL74" s="255"/>
      <c r="JM74" s="255" t="s">
        <v>364</v>
      </c>
      <c r="JN74" s="255" t="s">
        <v>1643</v>
      </c>
      <c r="JO74" s="255" t="s">
        <v>1186</v>
      </c>
      <c r="JP74" s="255" t="s">
        <v>1644</v>
      </c>
      <c r="JQ74" s="255" t="s">
        <v>395</v>
      </c>
      <c r="JR74" s="255" t="s">
        <v>1645</v>
      </c>
      <c r="JS74" s="255" t="s">
        <v>1577</v>
      </c>
      <c r="JT74" s="255" t="s">
        <v>1646</v>
      </c>
      <c r="JU74" s="255" t="s">
        <v>364</v>
      </c>
      <c r="JV74" s="255" t="s">
        <v>1647</v>
      </c>
      <c r="JW74" s="255" t="s">
        <v>1648</v>
      </c>
      <c r="JX74" s="255" t="s">
        <v>1648</v>
      </c>
      <c r="JY74" s="255" t="s">
        <v>1649</v>
      </c>
      <c r="JZ74" s="255" t="s">
        <v>1650</v>
      </c>
      <c r="KA74" s="255" t="s">
        <v>1650</v>
      </c>
      <c r="KB74" s="271" t="s">
        <v>1651</v>
      </c>
      <c r="KC74" s="271" t="s">
        <v>1652</v>
      </c>
      <c r="KD74" s="271" t="s">
        <v>1653</v>
      </c>
      <c r="KE74" s="271" t="s">
        <v>1654</v>
      </c>
      <c r="KF74" s="271" t="s">
        <v>1655</v>
      </c>
    </row>
    <row r="75" spans="1:292" s="2" customFormat="1" ht="12.75" customHeight="1" x14ac:dyDescent="0.25">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245" t="s">
        <v>322</v>
      </c>
      <c r="AD75" s="254" t="str">
        <f t="shared" ca="1" si="85"/>
        <v>67,000</v>
      </c>
      <c r="AE75" s="443" t="s">
        <v>2626</v>
      </c>
      <c r="AF75" s="444" t="s">
        <v>2853</v>
      </c>
      <c r="AG75" s="444" t="s">
        <v>364</v>
      </c>
      <c r="AH75" s="443" t="s">
        <v>4150</v>
      </c>
      <c r="AI75" s="443" t="s">
        <v>364</v>
      </c>
      <c r="AJ75" s="443" t="s">
        <v>936</v>
      </c>
      <c r="AK75" s="401" t="s">
        <v>414</v>
      </c>
      <c r="AL75" s="401" t="s">
        <v>2245</v>
      </c>
      <c r="AM75" s="401" t="s">
        <v>936</v>
      </c>
      <c r="AN75" s="401" t="s">
        <v>600</v>
      </c>
      <c r="AO75" s="401" t="s">
        <v>1436</v>
      </c>
      <c r="AP75" s="401" t="s">
        <v>1436</v>
      </c>
      <c r="AQ75" s="401" t="s">
        <v>4380</v>
      </c>
      <c r="AR75" s="401" t="s">
        <v>3383</v>
      </c>
      <c r="AS75" s="401" t="s">
        <v>4416</v>
      </c>
      <c r="AT75" s="401" t="s">
        <v>4283</v>
      </c>
      <c r="AU75" s="401" t="s">
        <v>4284</v>
      </c>
      <c r="AV75" s="401" t="s">
        <v>4285</v>
      </c>
      <c r="AW75" s="401" t="s">
        <v>4286</v>
      </c>
      <c r="AX75" s="401" t="s">
        <v>1153</v>
      </c>
      <c r="AY75" s="255"/>
      <c r="AZ75" s="257"/>
      <c r="BA75" s="401" t="s">
        <v>2626</v>
      </c>
      <c r="BB75" s="401" t="s">
        <v>1142</v>
      </c>
      <c r="BC75" s="401" t="s">
        <v>364</v>
      </c>
      <c r="BD75" s="401" t="s">
        <v>3420</v>
      </c>
      <c r="BE75" s="401" t="s">
        <v>364</v>
      </c>
      <c r="BF75" s="401" t="s">
        <v>936</v>
      </c>
      <c r="BG75" s="401" t="s">
        <v>414</v>
      </c>
      <c r="BH75" s="401" t="s">
        <v>2245</v>
      </c>
      <c r="BI75" s="401" t="s">
        <v>936</v>
      </c>
      <c r="BJ75" s="401" t="s">
        <v>600</v>
      </c>
      <c r="BK75" s="401" t="s">
        <v>3638</v>
      </c>
      <c r="BL75" s="401" t="s">
        <v>3638</v>
      </c>
      <c r="BM75" s="401" t="s">
        <v>3639</v>
      </c>
      <c r="BN75" s="401" t="s">
        <v>565</v>
      </c>
      <c r="BO75" s="401" t="s">
        <v>3640</v>
      </c>
      <c r="BP75" s="401" t="s">
        <v>1440</v>
      </c>
      <c r="BQ75" s="401" t="s">
        <v>2380</v>
      </c>
      <c r="BR75" s="401" t="s">
        <v>3641</v>
      </c>
      <c r="BS75" s="401" t="s">
        <v>3642</v>
      </c>
      <c r="BT75" s="401" t="s">
        <v>1153</v>
      </c>
      <c r="BU75" s="255"/>
      <c r="BV75" s="257"/>
      <c r="BW75" s="401" t="s">
        <v>2626</v>
      </c>
      <c r="BX75" s="246" t="s">
        <v>2853</v>
      </c>
      <c r="BY75" s="246" t="s">
        <v>364</v>
      </c>
      <c r="BZ75" s="246" t="s">
        <v>2698</v>
      </c>
      <c r="CA75" s="246" t="s">
        <v>364</v>
      </c>
      <c r="CB75" s="246" t="s">
        <v>414</v>
      </c>
      <c r="CC75" s="246" t="s">
        <v>414</v>
      </c>
      <c r="CD75" s="246" t="s">
        <v>2854</v>
      </c>
      <c r="CE75" s="246" t="s">
        <v>454</v>
      </c>
      <c r="CF75" s="246" t="s">
        <v>2658</v>
      </c>
      <c r="CG75" s="246" t="s">
        <v>3200</v>
      </c>
      <c r="CH75" s="246" t="s">
        <v>3200</v>
      </c>
      <c r="CI75" s="246" t="s">
        <v>996</v>
      </c>
      <c r="CJ75" s="246" t="s">
        <v>440</v>
      </c>
      <c r="CK75" s="246" t="s">
        <v>2855</v>
      </c>
      <c r="CL75" s="246" t="s">
        <v>2856</v>
      </c>
      <c r="CM75" s="246" t="s">
        <v>2717</v>
      </c>
      <c r="CN75" s="246" t="s">
        <v>2857</v>
      </c>
      <c r="CO75" s="246" t="s">
        <v>2858</v>
      </c>
      <c r="CP75" s="246" t="s">
        <v>1153</v>
      </c>
      <c r="CQ75" s="255"/>
      <c r="CR75" s="257"/>
      <c r="CS75" s="341" t="s">
        <v>562</v>
      </c>
      <c r="CT75" s="341" t="s">
        <v>562</v>
      </c>
      <c r="CU75" s="341" t="s">
        <v>562</v>
      </c>
      <c r="CV75" s="341" t="s">
        <v>562</v>
      </c>
      <c r="CW75" s="341" t="s">
        <v>562</v>
      </c>
      <c r="CX75" s="341" t="s">
        <v>562</v>
      </c>
      <c r="CY75" s="341" t="s">
        <v>562</v>
      </c>
      <c r="CZ75" s="341" t="s">
        <v>562</v>
      </c>
      <c r="DA75" s="341" t="s">
        <v>562</v>
      </c>
      <c r="DB75" s="341" t="s">
        <v>562</v>
      </c>
      <c r="DC75" s="341" t="s">
        <v>562</v>
      </c>
      <c r="DD75" s="341" t="s">
        <v>562</v>
      </c>
      <c r="DE75" s="341" t="s">
        <v>562</v>
      </c>
      <c r="DF75" s="341" t="s">
        <v>562</v>
      </c>
      <c r="DG75" s="341" t="s">
        <v>562</v>
      </c>
      <c r="DH75" s="341" t="s">
        <v>562</v>
      </c>
      <c r="DI75" s="341" t="s">
        <v>562</v>
      </c>
      <c r="DJ75" s="341" t="s">
        <v>562</v>
      </c>
      <c r="DK75" s="341" t="s">
        <v>562</v>
      </c>
      <c r="DL75" s="341" t="s">
        <v>562</v>
      </c>
      <c r="DM75" s="255"/>
      <c r="DN75" s="257"/>
      <c r="DO75" s="255" t="s">
        <v>562</v>
      </c>
      <c r="DP75" s="255" t="s">
        <v>562</v>
      </c>
      <c r="DQ75" s="255" t="s">
        <v>562</v>
      </c>
      <c r="DR75" s="255" t="s">
        <v>562</v>
      </c>
      <c r="DS75" s="255" t="s">
        <v>562</v>
      </c>
      <c r="DT75" s="255" t="s">
        <v>562</v>
      </c>
      <c r="DU75" s="255" t="s">
        <v>562</v>
      </c>
      <c r="DV75" s="255" t="s">
        <v>562</v>
      </c>
      <c r="DW75" s="255" t="s">
        <v>562</v>
      </c>
      <c r="DX75" s="255" t="s">
        <v>562</v>
      </c>
      <c r="DY75" s="255" t="s">
        <v>562</v>
      </c>
      <c r="DZ75" s="255" t="s">
        <v>562</v>
      </c>
      <c r="EA75" s="255" t="s">
        <v>562</v>
      </c>
      <c r="EB75" s="255" t="s">
        <v>562</v>
      </c>
      <c r="EC75" s="255" t="s">
        <v>562</v>
      </c>
      <c r="ED75" s="271" t="s">
        <v>562</v>
      </c>
      <c r="EE75" s="271" t="s">
        <v>562</v>
      </c>
      <c r="EF75" s="271" t="s">
        <v>562</v>
      </c>
      <c r="EG75" s="271" t="s">
        <v>562</v>
      </c>
      <c r="EH75" s="271" t="s">
        <v>562</v>
      </c>
      <c r="EI75" s="255"/>
      <c r="EJ75" s="257"/>
      <c r="EK75" s="255" t="s">
        <v>536</v>
      </c>
      <c r="EL75" s="255" t="s">
        <v>508</v>
      </c>
      <c r="EM75" s="255"/>
      <c r="EN75" s="255" t="s">
        <v>407</v>
      </c>
      <c r="EO75" s="255"/>
      <c r="EP75" s="255" t="s">
        <v>381</v>
      </c>
      <c r="EQ75" s="255" t="s">
        <v>363</v>
      </c>
      <c r="ER75" s="255" t="s">
        <v>537</v>
      </c>
      <c r="ES75" s="255" t="s">
        <v>372</v>
      </c>
      <c r="ET75" s="255" t="s">
        <v>538</v>
      </c>
      <c r="EU75" s="255" t="s">
        <v>607</v>
      </c>
      <c r="EV75" s="255" t="s">
        <v>607</v>
      </c>
      <c r="EW75" s="255" t="s">
        <v>608</v>
      </c>
      <c r="EX75" s="255" t="s">
        <v>609</v>
      </c>
      <c r="EY75" s="255" t="s">
        <v>568</v>
      </c>
      <c r="EZ75" s="271" t="s">
        <v>1252</v>
      </c>
      <c r="FA75" s="271" t="s">
        <v>1253</v>
      </c>
      <c r="FB75" s="271" t="s">
        <v>959</v>
      </c>
      <c r="FC75" s="271" t="s">
        <v>1254</v>
      </c>
      <c r="FD75" s="271" t="s">
        <v>1141</v>
      </c>
      <c r="FE75" s="255"/>
      <c r="FF75" s="257"/>
      <c r="FG75" s="447" t="s">
        <v>2626</v>
      </c>
      <c r="FH75" s="447" t="s">
        <v>5127</v>
      </c>
      <c r="FI75" s="447" t="s">
        <v>364</v>
      </c>
      <c r="FJ75" s="447" t="s">
        <v>5128</v>
      </c>
      <c r="FK75" s="447" t="s">
        <v>364</v>
      </c>
      <c r="FL75" s="447" t="s">
        <v>409</v>
      </c>
      <c r="FM75" s="447" t="s">
        <v>414</v>
      </c>
      <c r="FN75" s="447" t="s">
        <v>2692</v>
      </c>
      <c r="FO75" s="447" t="s">
        <v>375</v>
      </c>
      <c r="FP75" s="447" t="s">
        <v>5129</v>
      </c>
      <c r="FQ75" s="447" t="s">
        <v>5130</v>
      </c>
      <c r="FR75" s="447" t="s">
        <v>5130</v>
      </c>
      <c r="FS75" s="447" t="s">
        <v>5131</v>
      </c>
      <c r="FT75" s="447" t="s">
        <v>5132</v>
      </c>
      <c r="FU75" s="447" t="s">
        <v>5133</v>
      </c>
      <c r="FV75" s="447" t="s">
        <v>5134</v>
      </c>
      <c r="FW75" s="447" t="s">
        <v>5135</v>
      </c>
      <c r="FX75" s="447" t="s">
        <v>5136</v>
      </c>
      <c r="FY75" s="447" t="s">
        <v>5137</v>
      </c>
      <c r="FZ75" s="447" t="s">
        <v>1153</v>
      </c>
      <c r="GA75" s="255"/>
      <c r="GB75" s="255"/>
      <c r="GC75" s="447" t="s">
        <v>364</v>
      </c>
      <c r="GD75" s="447" t="s">
        <v>394</v>
      </c>
      <c r="GE75" s="447" t="s">
        <v>364</v>
      </c>
      <c r="GF75" s="447" t="s">
        <v>379</v>
      </c>
      <c r="GG75" s="447" t="s">
        <v>364</v>
      </c>
      <c r="GH75" s="447" t="s">
        <v>364</v>
      </c>
      <c r="GI75" s="447" t="s">
        <v>364</v>
      </c>
      <c r="GJ75" s="447" t="s">
        <v>364</v>
      </c>
      <c r="GK75" s="447" t="s">
        <v>364</v>
      </c>
      <c r="GL75" s="447" t="s">
        <v>364</v>
      </c>
      <c r="GM75" s="447" t="s">
        <v>4703</v>
      </c>
      <c r="GN75" s="447" t="s">
        <v>4703</v>
      </c>
      <c r="GO75" s="447" t="s">
        <v>4704</v>
      </c>
      <c r="GP75" s="447" t="s">
        <v>4705</v>
      </c>
      <c r="GQ75" s="447" t="s">
        <v>4706</v>
      </c>
      <c r="GR75" s="447" t="s">
        <v>4707</v>
      </c>
      <c r="GS75" s="447" t="s">
        <v>4708</v>
      </c>
      <c r="GT75" s="447" t="s">
        <v>4709</v>
      </c>
      <c r="GU75" s="447" t="s">
        <v>4710</v>
      </c>
      <c r="GV75" s="447" t="s">
        <v>1442</v>
      </c>
      <c r="GW75" s="255"/>
      <c r="GX75" s="257"/>
      <c r="GY75" s="246" t="s">
        <v>364</v>
      </c>
      <c r="GZ75" s="246" t="s">
        <v>1516</v>
      </c>
      <c r="HA75" s="246" t="s">
        <v>364</v>
      </c>
      <c r="HB75" s="246" t="s">
        <v>1067</v>
      </c>
      <c r="HC75" s="246" t="s">
        <v>364</v>
      </c>
      <c r="HD75" s="246" t="s">
        <v>2396</v>
      </c>
      <c r="HE75" s="246" t="s">
        <v>364</v>
      </c>
      <c r="HF75" s="246" t="s">
        <v>3713</v>
      </c>
      <c r="HG75" s="246" t="s">
        <v>1516</v>
      </c>
      <c r="HH75" s="246" t="s">
        <v>3937</v>
      </c>
      <c r="HI75" s="246" t="s">
        <v>3938</v>
      </c>
      <c r="HJ75" s="246" t="s">
        <v>3938</v>
      </c>
      <c r="HK75" s="246" t="s">
        <v>3939</v>
      </c>
      <c r="HL75" s="246" t="s">
        <v>524</v>
      </c>
      <c r="HM75" s="246" t="s">
        <v>3940</v>
      </c>
      <c r="HN75" s="246" t="s">
        <v>3941</v>
      </c>
      <c r="HO75" s="246" t="s">
        <v>3942</v>
      </c>
      <c r="HP75" s="246" t="s">
        <v>3943</v>
      </c>
      <c r="HQ75" s="246" t="s">
        <v>3944</v>
      </c>
      <c r="HR75" s="246" t="s">
        <v>2461</v>
      </c>
      <c r="HS75" s="255"/>
      <c r="HT75" s="257"/>
      <c r="HU75" s="246" t="s">
        <v>562</v>
      </c>
      <c r="HV75" s="246" t="s">
        <v>562</v>
      </c>
      <c r="HW75" s="246" t="s">
        <v>562</v>
      </c>
      <c r="HX75" s="246" t="s">
        <v>562</v>
      </c>
      <c r="HY75" s="246" t="s">
        <v>562</v>
      </c>
      <c r="HZ75" s="246" t="s">
        <v>562</v>
      </c>
      <c r="IA75" s="246" t="s">
        <v>562</v>
      </c>
      <c r="IB75" s="246" t="s">
        <v>562</v>
      </c>
      <c r="IC75" s="246" t="s">
        <v>562</v>
      </c>
      <c r="ID75" s="246" t="s">
        <v>562</v>
      </c>
      <c r="IE75" s="246" t="s">
        <v>562</v>
      </c>
      <c r="IF75" s="246" t="s">
        <v>562</v>
      </c>
      <c r="IG75" s="246" t="s">
        <v>562</v>
      </c>
      <c r="IH75" s="246" t="s">
        <v>562</v>
      </c>
      <c r="II75" s="246" t="s">
        <v>562</v>
      </c>
      <c r="IJ75" s="246" t="s">
        <v>562</v>
      </c>
      <c r="IK75" s="246" t="s">
        <v>562</v>
      </c>
      <c r="IL75" s="246" t="s">
        <v>562</v>
      </c>
      <c r="IM75" s="246" t="s">
        <v>562</v>
      </c>
      <c r="IN75" s="246" t="s">
        <v>562</v>
      </c>
      <c r="IO75" s="255"/>
      <c r="IP75" s="257"/>
      <c r="IQ75" s="341" t="s">
        <v>562</v>
      </c>
      <c r="IR75" s="341" t="s">
        <v>562</v>
      </c>
      <c r="IS75" s="341" t="s">
        <v>562</v>
      </c>
      <c r="IT75" s="341" t="s">
        <v>562</v>
      </c>
      <c r="IU75" s="341" t="s">
        <v>562</v>
      </c>
      <c r="IV75" s="341" t="s">
        <v>562</v>
      </c>
      <c r="IW75" s="341" t="s">
        <v>562</v>
      </c>
      <c r="IX75" s="341" t="s">
        <v>562</v>
      </c>
      <c r="IY75" s="341" t="s">
        <v>562</v>
      </c>
      <c r="IZ75" s="341" t="s">
        <v>562</v>
      </c>
      <c r="JA75" s="341" t="s">
        <v>562</v>
      </c>
      <c r="JB75" s="341" t="s">
        <v>562</v>
      </c>
      <c r="JC75" s="341" t="s">
        <v>562</v>
      </c>
      <c r="JD75" s="341" t="s">
        <v>562</v>
      </c>
      <c r="JE75" s="341" t="s">
        <v>562</v>
      </c>
      <c r="JF75" s="341" t="s">
        <v>562</v>
      </c>
      <c r="JG75" s="341" t="s">
        <v>562</v>
      </c>
      <c r="JH75" s="341" t="s">
        <v>562</v>
      </c>
      <c r="JI75" s="341" t="s">
        <v>562</v>
      </c>
      <c r="JJ75" s="341" t="s">
        <v>562</v>
      </c>
      <c r="JK75" s="255"/>
      <c r="JL75" s="255"/>
      <c r="JM75" s="255" t="s">
        <v>562</v>
      </c>
      <c r="JN75" s="255" t="s">
        <v>562</v>
      </c>
      <c r="JO75" s="255" t="s">
        <v>562</v>
      </c>
      <c r="JP75" s="255" t="s">
        <v>562</v>
      </c>
      <c r="JQ75" s="255" t="s">
        <v>562</v>
      </c>
      <c r="JR75" s="255" t="s">
        <v>562</v>
      </c>
      <c r="JS75" s="255" t="s">
        <v>562</v>
      </c>
      <c r="JT75" s="255" t="s">
        <v>562</v>
      </c>
      <c r="JU75" s="255" t="s">
        <v>562</v>
      </c>
      <c r="JV75" s="255" t="s">
        <v>562</v>
      </c>
      <c r="JW75" s="255" t="s">
        <v>562</v>
      </c>
      <c r="JX75" s="255" t="s">
        <v>562</v>
      </c>
      <c r="JY75" s="255" t="s">
        <v>562</v>
      </c>
      <c r="JZ75" s="255" t="s">
        <v>562</v>
      </c>
      <c r="KA75" s="255" t="s">
        <v>562</v>
      </c>
      <c r="KB75" s="271" t="s">
        <v>562</v>
      </c>
      <c r="KC75" s="271" t="s">
        <v>562</v>
      </c>
      <c r="KD75" s="271" t="s">
        <v>562</v>
      </c>
      <c r="KE75" s="271" t="s">
        <v>562</v>
      </c>
      <c r="KF75" s="271" t="s">
        <v>562</v>
      </c>
    </row>
    <row r="76" spans="1:292" s="2" customFormat="1" ht="12.75" customHeight="1" x14ac:dyDescent="0.25">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245" t="s">
        <v>70</v>
      </c>
      <c r="AD76" s="254" t="str">
        <f t="shared" ca="1" si="85"/>
        <v>-</v>
      </c>
      <c r="AE76" s="443" t="s">
        <v>562</v>
      </c>
      <c r="AF76" s="444" t="s">
        <v>562</v>
      </c>
      <c r="AG76" s="444" t="s">
        <v>562</v>
      </c>
      <c r="AH76" s="443" t="s">
        <v>562</v>
      </c>
      <c r="AI76" s="443" t="s">
        <v>562</v>
      </c>
      <c r="AJ76" s="443" t="s">
        <v>562</v>
      </c>
      <c r="AK76" s="401" t="s">
        <v>562</v>
      </c>
      <c r="AL76" s="401" t="s">
        <v>562</v>
      </c>
      <c r="AM76" s="401" t="s">
        <v>562</v>
      </c>
      <c r="AN76" s="401" t="s">
        <v>562</v>
      </c>
      <c r="AO76" s="401" t="s">
        <v>562</v>
      </c>
      <c r="AP76" s="401" t="s">
        <v>562</v>
      </c>
      <c r="AQ76" s="401" t="s">
        <v>562</v>
      </c>
      <c r="AR76" s="401" t="s">
        <v>562</v>
      </c>
      <c r="AS76" s="401" t="s">
        <v>562</v>
      </c>
      <c r="AT76" s="401" t="s">
        <v>562</v>
      </c>
      <c r="AU76" s="401" t="s">
        <v>562</v>
      </c>
      <c r="AV76" s="401" t="s">
        <v>562</v>
      </c>
      <c r="AW76" s="401" t="s">
        <v>562</v>
      </c>
      <c r="AX76" s="401" t="s">
        <v>562</v>
      </c>
      <c r="AY76" s="255"/>
      <c r="AZ76" s="257"/>
      <c r="BA76" s="401" t="s">
        <v>562</v>
      </c>
      <c r="BB76" s="401" t="s">
        <v>562</v>
      </c>
      <c r="BC76" s="401" t="s">
        <v>562</v>
      </c>
      <c r="BD76" s="401" t="s">
        <v>562</v>
      </c>
      <c r="BE76" s="401" t="s">
        <v>562</v>
      </c>
      <c r="BF76" s="401" t="s">
        <v>562</v>
      </c>
      <c r="BG76" s="401" t="s">
        <v>562</v>
      </c>
      <c r="BH76" s="401" t="s">
        <v>562</v>
      </c>
      <c r="BI76" s="401" t="s">
        <v>562</v>
      </c>
      <c r="BJ76" s="401" t="s">
        <v>562</v>
      </c>
      <c r="BK76" s="401" t="s">
        <v>562</v>
      </c>
      <c r="BL76" s="401" t="s">
        <v>562</v>
      </c>
      <c r="BM76" s="401" t="s">
        <v>562</v>
      </c>
      <c r="BN76" s="401" t="s">
        <v>562</v>
      </c>
      <c r="BO76" s="401" t="s">
        <v>562</v>
      </c>
      <c r="BP76" s="401" t="s">
        <v>562</v>
      </c>
      <c r="BQ76" s="401" t="s">
        <v>562</v>
      </c>
      <c r="BR76" s="401" t="s">
        <v>562</v>
      </c>
      <c r="BS76" s="401" t="s">
        <v>562</v>
      </c>
      <c r="BT76" s="401" t="s">
        <v>562</v>
      </c>
      <c r="BU76" s="255"/>
      <c r="BV76" s="257"/>
      <c r="BW76" s="401" t="s">
        <v>562</v>
      </c>
      <c r="BX76" s="246" t="s">
        <v>562</v>
      </c>
      <c r="BY76" s="246" t="s">
        <v>562</v>
      </c>
      <c r="BZ76" s="246" t="s">
        <v>562</v>
      </c>
      <c r="CA76" s="246" t="s">
        <v>562</v>
      </c>
      <c r="CB76" s="246" t="s">
        <v>562</v>
      </c>
      <c r="CC76" s="246" t="s">
        <v>562</v>
      </c>
      <c r="CD76" s="246" t="s">
        <v>562</v>
      </c>
      <c r="CE76" s="246" t="s">
        <v>562</v>
      </c>
      <c r="CF76" s="246" t="s">
        <v>562</v>
      </c>
      <c r="CG76" s="246" t="s">
        <v>562</v>
      </c>
      <c r="CH76" s="246" t="s">
        <v>562</v>
      </c>
      <c r="CI76" s="246" t="s">
        <v>562</v>
      </c>
      <c r="CJ76" s="246" t="s">
        <v>562</v>
      </c>
      <c r="CK76" s="246" t="s">
        <v>562</v>
      </c>
      <c r="CL76" s="246" t="s">
        <v>562</v>
      </c>
      <c r="CM76" s="246" t="s">
        <v>562</v>
      </c>
      <c r="CN76" s="246" t="s">
        <v>562</v>
      </c>
      <c r="CO76" s="246" t="s">
        <v>562</v>
      </c>
      <c r="CP76" s="246" t="s">
        <v>562</v>
      </c>
      <c r="CQ76" s="255"/>
      <c r="CR76" s="257"/>
      <c r="CS76" s="341" t="s">
        <v>1255</v>
      </c>
      <c r="CT76" s="341" t="s">
        <v>2105</v>
      </c>
      <c r="CU76" s="341" t="s">
        <v>562</v>
      </c>
      <c r="CV76" s="341" t="s">
        <v>1257</v>
      </c>
      <c r="CW76" s="341" t="s">
        <v>2201</v>
      </c>
      <c r="CX76" s="341" t="s">
        <v>562</v>
      </c>
      <c r="CY76" s="341" t="s">
        <v>1258</v>
      </c>
      <c r="CZ76" s="341" t="s">
        <v>1259</v>
      </c>
      <c r="DA76" s="341" t="s">
        <v>508</v>
      </c>
      <c r="DB76" s="341" t="s">
        <v>1260</v>
      </c>
      <c r="DC76" s="341" t="s">
        <v>2106</v>
      </c>
      <c r="DD76" s="341" t="s">
        <v>2106</v>
      </c>
      <c r="DE76" s="341" t="s">
        <v>2107</v>
      </c>
      <c r="DF76" s="341" t="s">
        <v>2108</v>
      </c>
      <c r="DG76" s="341" t="s">
        <v>2109</v>
      </c>
      <c r="DH76" s="341" t="s">
        <v>2110</v>
      </c>
      <c r="DI76" s="341" t="s">
        <v>2111</v>
      </c>
      <c r="DJ76" s="341" t="s">
        <v>2112</v>
      </c>
      <c r="DK76" s="341" t="s">
        <v>2113</v>
      </c>
      <c r="DL76" s="341" t="s">
        <v>2114</v>
      </c>
      <c r="DM76" s="255"/>
      <c r="DN76" s="257"/>
      <c r="DO76" s="255" t="s">
        <v>1255</v>
      </c>
      <c r="DP76" s="255" t="s">
        <v>1256</v>
      </c>
      <c r="DQ76" s="255"/>
      <c r="DR76" s="255" t="s">
        <v>1257</v>
      </c>
      <c r="DS76" s="255" t="s">
        <v>508</v>
      </c>
      <c r="DT76" s="255"/>
      <c r="DU76" s="255" t="s">
        <v>1258</v>
      </c>
      <c r="DV76" s="255" t="s">
        <v>1259</v>
      </c>
      <c r="DW76" s="255" t="s">
        <v>508</v>
      </c>
      <c r="DX76" s="255" t="s">
        <v>1260</v>
      </c>
      <c r="DY76" s="255" t="s">
        <v>1261</v>
      </c>
      <c r="DZ76" s="255" t="s">
        <v>1261</v>
      </c>
      <c r="EA76" s="255" t="s">
        <v>1262</v>
      </c>
      <c r="EB76" s="255" t="s">
        <v>1263</v>
      </c>
      <c r="EC76" s="255" t="s">
        <v>1264</v>
      </c>
      <c r="ED76" s="271" t="s">
        <v>1265</v>
      </c>
      <c r="EE76" s="271" t="s">
        <v>1266</v>
      </c>
      <c r="EF76" s="271" t="s">
        <v>1267</v>
      </c>
      <c r="EG76" s="271" t="s">
        <v>1268</v>
      </c>
      <c r="EH76" s="271" t="s">
        <v>1269</v>
      </c>
      <c r="EI76" s="255"/>
      <c r="EJ76" s="257"/>
      <c r="EK76" s="255" t="s">
        <v>539</v>
      </c>
      <c r="EL76" s="255" t="s">
        <v>1270</v>
      </c>
      <c r="EM76" s="255"/>
      <c r="EN76" s="255" t="s">
        <v>1271</v>
      </c>
      <c r="EO76" s="255" t="s">
        <v>1272</v>
      </c>
      <c r="EP76" s="255"/>
      <c r="EQ76" s="255" t="s">
        <v>1067</v>
      </c>
      <c r="ER76" s="255" t="s">
        <v>1259</v>
      </c>
      <c r="ES76" s="255" t="s">
        <v>508</v>
      </c>
      <c r="ET76" s="255" t="s">
        <v>1260</v>
      </c>
      <c r="EU76" s="255" t="s">
        <v>610</v>
      </c>
      <c r="EV76" s="255" t="s">
        <v>610</v>
      </c>
      <c r="EW76" s="255" t="s">
        <v>611</v>
      </c>
      <c r="EX76" s="255" t="s">
        <v>612</v>
      </c>
      <c r="EY76" s="255" t="s">
        <v>613</v>
      </c>
      <c r="EZ76" s="271" t="s">
        <v>1273</v>
      </c>
      <c r="FA76" s="271" t="s">
        <v>1274</v>
      </c>
      <c r="FB76" s="271" t="s">
        <v>1275</v>
      </c>
      <c r="FC76" s="271" t="s">
        <v>1276</v>
      </c>
      <c r="FD76" s="271" t="s">
        <v>1277</v>
      </c>
      <c r="FE76" s="255"/>
      <c r="FF76" s="257"/>
      <c r="FG76" s="447" t="s">
        <v>1255</v>
      </c>
      <c r="FH76" s="447" t="s">
        <v>5138</v>
      </c>
      <c r="FI76" s="447" t="s">
        <v>364</v>
      </c>
      <c r="FJ76" s="447" t="s">
        <v>1257</v>
      </c>
      <c r="FK76" s="447" t="s">
        <v>493</v>
      </c>
      <c r="FL76" s="447" t="s">
        <v>364</v>
      </c>
      <c r="FM76" s="447" t="s">
        <v>1258</v>
      </c>
      <c r="FN76" s="447" t="s">
        <v>1259</v>
      </c>
      <c r="FO76" s="447" t="s">
        <v>508</v>
      </c>
      <c r="FP76" s="447" t="s">
        <v>1260</v>
      </c>
      <c r="FQ76" s="447" t="s">
        <v>5139</v>
      </c>
      <c r="FR76" s="447" t="s">
        <v>5139</v>
      </c>
      <c r="FS76" s="447" t="s">
        <v>5140</v>
      </c>
      <c r="FT76" s="447" t="s">
        <v>5141</v>
      </c>
      <c r="FU76" s="447" t="s">
        <v>5142</v>
      </c>
      <c r="FV76" s="447" t="s">
        <v>5143</v>
      </c>
      <c r="FW76" s="447" t="s">
        <v>5144</v>
      </c>
      <c r="FX76" s="447" t="s">
        <v>5145</v>
      </c>
      <c r="FY76" s="447" t="s">
        <v>5146</v>
      </c>
      <c r="FZ76" s="447" t="s">
        <v>5147</v>
      </c>
      <c r="GA76" s="255"/>
      <c r="GB76" s="255"/>
      <c r="GC76" s="447" t="s">
        <v>562</v>
      </c>
      <c r="GD76" s="447" t="s">
        <v>562</v>
      </c>
      <c r="GE76" s="447" t="s">
        <v>562</v>
      </c>
      <c r="GF76" s="447" t="s">
        <v>562</v>
      </c>
      <c r="GG76" s="447" t="s">
        <v>562</v>
      </c>
      <c r="GH76" s="447" t="s">
        <v>562</v>
      </c>
      <c r="GI76" s="447" t="s">
        <v>562</v>
      </c>
      <c r="GJ76" s="447" t="s">
        <v>562</v>
      </c>
      <c r="GK76" s="447" t="s">
        <v>562</v>
      </c>
      <c r="GL76" s="447" t="s">
        <v>562</v>
      </c>
      <c r="GM76" s="447" t="s">
        <v>562</v>
      </c>
      <c r="GN76" s="447" t="s">
        <v>562</v>
      </c>
      <c r="GO76" s="447" t="s">
        <v>562</v>
      </c>
      <c r="GP76" s="447" t="s">
        <v>562</v>
      </c>
      <c r="GQ76" s="447" t="s">
        <v>562</v>
      </c>
      <c r="GR76" s="447" t="s">
        <v>562</v>
      </c>
      <c r="GS76" s="447" t="s">
        <v>562</v>
      </c>
      <c r="GT76" s="447" t="s">
        <v>562</v>
      </c>
      <c r="GU76" s="447" t="s">
        <v>562</v>
      </c>
      <c r="GV76" s="447" t="s">
        <v>562</v>
      </c>
      <c r="GW76" s="255"/>
      <c r="GX76" s="257"/>
      <c r="GY76" s="246" t="s">
        <v>562</v>
      </c>
      <c r="GZ76" s="246" t="s">
        <v>562</v>
      </c>
      <c r="HA76" s="246" t="s">
        <v>562</v>
      </c>
      <c r="HB76" s="246" t="s">
        <v>562</v>
      </c>
      <c r="HC76" s="246" t="s">
        <v>562</v>
      </c>
      <c r="HD76" s="246" t="s">
        <v>562</v>
      </c>
      <c r="HE76" s="246" t="s">
        <v>562</v>
      </c>
      <c r="HF76" s="246" t="s">
        <v>562</v>
      </c>
      <c r="HG76" s="246" t="s">
        <v>562</v>
      </c>
      <c r="HH76" s="246" t="s">
        <v>562</v>
      </c>
      <c r="HI76" s="246" t="s">
        <v>562</v>
      </c>
      <c r="HJ76" s="246" t="s">
        <v>562</v>
      </c>
      <c r="HK76" s="246" t="s">
        <v>562</v>
      </c>
      <c r="HL76" s="246" t="s">
        <v>562</v>
      </c>
      <c r="HM76" s="246" t="s">
        <v>562</v>
      </c>
      <c r="HN76" s="246" t="s">
        <v>562</v>
      </c>
      <c r="HO76" s="246" t="s">
        <v>562</v>
      </c>
      <c r="HP76" s="246" t="s">
        <v>562</v>
      </c>
      <c r="HQ76" s="246" t="s">
        <v>562</v>
      </c>
      <c r="HR76" s="246" t="s">
        <v>562</v>
      </c>
      <c r="HS76" s="255"/>
      <c r="HT76" s="257"/>
      <c r="HU76" s="246" t="s">
        <v>562</v>
      </c>
      <c r="HV76" s="246" t="s">
        <v>562</v>
      </c>
      <c r="HW76" s="246" t="s">
        <v>562</v>
      </c>
      <c r="HX76" s="246" t="s">
        <v>562</v>
      </c>
      <c r="HY76" s="246" t="s">
        <v>562</v>
      </c>
      <c r="HZ76" s="246" t="s">
        <v>562</v>
      </c>
      <c r="IA76" s="246" t="s">
        <v>562</v>
      </c>
      <c r="IB76" s="246" t="s">
        <v>562</v>
      </c>
      <c r="IC76" s="246" t="s">
        <v>562</v>
      </c>
      <c r="ID76" s="246" t="s">
        <v>562</v>
      </c>
      <c r="IE76" s="246" t="s">
        <v>562</v>
      </c>
      <c r="IF76" s="246" t="s">
        <v>562</v>
      </c>
      <c r="IG76" s="246" t="s">
        <v>562</v>
      </c>
      <c r="IH76" s="246" t="s">
        <v>562</v>
      </c>
      <c r="II76" s="246" t="s">
        <v>562</v>
      </c>
      <c r="IJ76" s="246" t="s">
        <v>562</v>
      </c>
      <c r="IK76" s="246" t="s">
        <v>562</v>
      </c>
      <c r="IL76" s="246" t="s">
        <v>562</v>
      </c>
      <c r="IM76" s="246" t="s">
        <v>562</v>
      </c>
      <c r="IN76" s="246" t="s">
        <v>562</v>
      </c>
      <c r="IO76" s="255"/>
      <c r="IP76" s="257"/>
      <c r="IQ76" s="341" t="s">
        <v>364</v>
      </c>
      <c r="IR76" s="341" t="s">
        <v>2423</v>
      </c>
      <c r="IS76" s="341" t="s">
        <v>562</v>
      </c>
      <c r="IT76" s="341" t="s">
        <v>364</v>
      </c>
      <c r="IU76" s="341" t="s">
        <v>364</v>
      </c>
      <c r="IV76" s="341" t="s">
        <v>562</v>
      </c>
      <c r="IW76" s="341" t="s">
        <v>364</v>
      </c>
      <c r="IX76" s="341" t="s">
        <v>364</v>
      </c>
      <c r="IY76" s="341" t="s">
        <v>364</v>
      </c>
      <c r="IZ76" s="341" t="s">
        <v>364</v>
      </c>
      <c r="JA76" s="341" t="s">
        <v>2424</v>
      </c>
      <c r="JB76" s="341" t="s">
        <v>2424</v>
      </c>
      <c r="JC76" s="341" t="s">
        <v>2425</v>
      </c>
      <c r="JD76" s="341" t="s">
        <v>2426</v>
      </c>
      <c r="JE76" s="341" t="s">
        <v>2427</v>
      </c>
      <c r="JF76" s="341" t="s">
        <v>2428</v>
      </c>
      <c r="JG76" s="341" t="s">
        <v>2429</v>
      </c>
      <c r="JH76" s="341" t="s">
        <v>2430</v>
      </c>
      <c r="JI76" s="341" t="s">
        <v>2431</v>
      </c>
      <c r="JJ76" s="341" t="s">
        <v>2254</v>
      </c>
      <c r="JK76" s="255"/>
      <c r="JL76" s="255"/>
      <c r="JM76" s="255" t="s">
        <v>1188</v>
      </c>
      <c r="JN76" s="255" t="s">
        <v>1656</v>
      </c>
      <c r="JO76" s="255" t="s">
        <v>364</v>
      </c>
      <c r="JP76" s="255" t="s">
        <v>1657</v>
      </c>
      <c r="JQ76" s="255" t="s">
        <v>391</v>
      </c>
      <c r="JR76" s="255" t="s">
        <v>364</v>
      </c>
      <c r="JS76" s="255" t="s">
        <v>1327</v>
      </c>
      <c r="JT76" s="255" t="s">
        <v>364</v>
      </c>
      <c r="JU76" s="255" t="s">
        <v>364</v>
      </c>
      <c r="JV76" s="255" t="s">
        <v>364</v>
      </c>
      <c r="JW76" s="255" t="s">
        <v>1658</v>
      </c>
      <c r="JX76" s="255" t="s">
        <v>1658</v>
      </c>
      <c r="JY76" s="255" t="s">
        <v>1659</v>
      </c>
      <c r="JZ76" s="255" t="s">
        <v>1660</v>
      </c>
      <c r="KA76" s="255" t="s">
        <v>1661</v>
      </c>
      <c r="KB76" s="271" t="s">
        <v>1662</v>
      </c>
      <c r="KC76" s="271" t="s">
        <v>1663</v>
      </c>
      <c r="KD76" s="271" t="s">
        <v>1664</v>
      </c>
      <c r="KE76" s="271" t="s">
        <v>1665</v>
      </c>
      <c r="KF76" s="271" t="s">
        <v>1666</v>
      </c>
    </row>
    <row r="77" spans="1:292" s="2" customFormat="1" ht="12.75" customHeight="1" x14ac:dyDescent="0.25">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245" t="s">
        <v>146</v>
      </c>
      <c r="AD77" s="254" t="str">
        <f t="shared" ca="1" si="85"/>
        <v>61,761</v>
      </c>
      <c r="AE77" s="443" t="s">
        <v>1278</v>
      </c>
      <c r="AF77" s="444" t="s">
        <v>4127</v>
      </c>
      <c r="AG77" s="444" t="s">
        <v>525</v>
      </c>
      <c r="AH77" s="443" t="s">
        <v>4151</v>
      </c>
      <c r="AI77" s="443" t="s">
        <v>400</v>
      </c>
      <c r="AJ77" s="443" t="s">
        <v>4152</v>
      </c>
      <c r="AK77" s="401" t="s">
        <v>509</v>
      </c>
      <c r="AL77" s="401" t="s">
        <v>1283</v>
      </c>
      <c r="AM77" s="401" t="s">
        <v>509</v>
      </c>
      <c r="AN77" s="401" t="s">
        <v>3421</v>
      </c>
      <c r="AO77" s="401" t="s">
        <v>4344</v>
      </c>
      <c r="AP77" s="401" t="s">
        <v>4344</v>
      </c>
      <c r="AQ77" s="401" t="s">
        <v>4381</v>
      </c>
      <c r="AR77" s="401" t="s">
        <v>4443</v>
      </c>
      <c r="AS77" s="401" t="s">
        <v>4417</v>
      </c>
      <c r="AT77" s="401" t="s">
        <v>4287</v>
      </c>
      <c r="AU77" s="401" t="s">
        <v>4288</v>
      </c>
      <c r="AV77" s="401" t="s">
        <v>4289</v>
      </c>
      <c r="AW77" s="401" t="s">
        <v>4290</v>
      </c>
      <c r="AX77" s="401" t="s">
        <v>1198</v>
      </c>
      <c r="AY77" s="255"/>
      <c r="AZ77" s="257"/>
      <c r="BA77" s="401" t="s">
        <v>1278</v>
      </c>
      <c r="BB77" s="401" t="s">
        <v>1279</v>
      </c>
      <c r="BC77" s="401" t="s">
        <v>1067</v>
      </c>
      <c r="BD77" s="401" t="s">
        <v>2219</v>
      </c>
      <c r="BE77" s="401" t="s">
        <v>411</v>
      </c>
      <c r="BF77" s="401" t="s">
        <v>2063</v>
      </c>
      <c r="BG77" s="401" t="s">
        <v>1281</v>
      </c>
      <c r="BH77" s="401" t="s">
        <v>1283</v>
      </c>
      <c r="BI77" s="401" t="s">
        <v>1281</v>
      </c>
      <c r="BJ77" s="401" t="s">
        <v>3421</v>
      </c>
      <c r="BK77" s="401" t="s">
        <v>3643</v>
      </c>
      <c r="BL77" s="401" t="s">
        <v>3643</v>
      </c>
      <c r="BM77" s="401" t="s">
        <v>3644</v>
      </c>
      <c r="BN77" s="401" t="s">
        <v>3645</v>
      </c>
      <c r="BO77" s="401" t="s">
        <v>3646</v>
      </c>
      <c r="BP77" s="401" t="s">
        <v>3647</v>
      </c>
      <c r="BQ77" s="401" t="s">
        <v>3648</v>
      </c>
      <c r="BR77" s="401" t="s">
        <v>3649</v>
      </c>
      <c r="BS77" s="401" t="s">
        <v>3650</v>
      </c>
      <c r="BT77" s="401" t="s">
        <v>1294</v>
      </c>
      <c r="BU77" s="255"/>
      <c r="BV77" s="257"/>
      <c r="BW77" s="401" t="s">
        <v>540</v>
      </c>
      <c r="BX77" s="246" t="s">
        <v>1279</v>
      </c>
      <c r="BY77" s="246" t="s">
        <v>1067</v>
      </c>
      <c r="BZ77" s="246" t="s">
        <v>410</v>
      </c>
      <c r="CA77" s="246" t="s">
        <v>379</v>
      </c>
      <c r="CB77" s="246" t="s">
        <v>363</v>
      </c>
      <c r="CC77" s="246" t="s">
        <v>1282</v>
      </c>
      <c r="CD77" s="246" t="s">
        <v>1283</v>
      </c>
      <c r="CE77" s="246" t="s">
        <v>1284</v>
      </c>
      <c r="CF77" s="246" t="s">
        <v>1285</v>
      </c>
      <c r="CG77" s="246" t="s">
        <v>3201</v>
      </c>
      <c r="CH77" s="246" t="s">
        <v>3201</v>
      </c>
      <c r="CI77" s="246" t="s">
        <v>2859</v>
      </c>
      <c r="CJ77" s="246" t="s">
        <v>2860</v>
      </c>
      <c r="CK77" s="246" t="s">
        <v>2861</v>
      </c>
      <c r="CL77" s="246" t="s">
        <v>2862</v>
      </c>
      <c r="CM77" s="246" t="s">
        <v>2863</v>
      </c>
      <c r="CN77" s="246" t="s">
        <v>2864</v>
      </c>
      <c r="CO77" s="246" t="s">
        <v>2865</v>
      </c>
      <c r="CP77" s="246" t="s">
        <v>1032</v>
      </c>
      <c r="CQ77" s="255"/>
      <c r="CR77" s="257"/>
      <c r="CS77" s="341" t="s">
        <v>1278</v>
      </c>
      <c r="CT77" s="341" t="s">
        <v>1279</v>
      </c>
      <c r="CU77" s="341" t="s">
        <v>1067</v>
      </c>
      <c r="CV77" s="341" t="s">
        <v>2501</v>
      </c>
      <c r="CW77" s="341" t="s">
        <v>411</v>
      </c>
      <c r="CX77" s="341" t="s">
        <v>1281</v>
      </c>
      <c r="CY77" s="341" t="s">
        <v>1282</v>
      </c>
      <c r="CZ77" s="341" t="s">
        <v>1283</v>
      </c>
      <c r="DA77" s="341" t="s">
        <v>1284</v>
      </c>
      <c r="DB77" s="341" t="s">
        <v>1285</v>
      </c>
      <c r="DC77" s="341" t="s">
        <v>2115</v>
      </c>
      <c r="DD77" s="341" t="s">
        <v>2116</v>
      </c>
      <c r="DE77" s="341" t="s">
        <v>2117</v>
      </c>
      <c r="DF77" s="341" t="s">
        <v>2118</v>
      </c>
      <c r="DG77" s="341" t="s">
        <v>2119</v>
      </c>
      <c r="DH77" s="341" t="s">
        <v>2120</v>
      </c>
      <c r="DI77" s="341" t="s">
        <v>1291</v>
      </c>
      <c r="DJ77" s="341" t="s">
        <v>1292</v>
      </c>
      <c r="DK77" s="341" t="s">
        <v>2121</v>
      </c>
      <c r="DL77" s="341" t="s">
        <v>1294</v>
      </c>
      <c r="DM77" s="255"/>
      <c r="DN77" s="257"/>
      <c r="DO77" s="255" t="s">
        <v>1278</v>
      </c>
      <c r="DP77" s="255" t="s">
        <v>1279</v>
      </c>
      <c r="DQ77" s="255" t="s">
        <v>1067</v>
      </c>
      <c r="DR77" s="255" t="s">
        <v>1280</v>
      </c>
      <c r="DS77" s="255" t="s">
        <v>411</v>
      </c>
      <c r="DT77" s="255" t="s">
        <v>1281</v>
      </c>
      <c r="DU77" s="255" t="s">
        <v>1282</v>
      </c>
      <c r="DV77" s="255" t="s">
        <v>1283</v>
      </c>
      <c r="DW77" s="255" t="s">
        <v>1284</v>
      </c>
      <c r="DX77" s="255" t="s">
        <v>1285</v>
      </c>
      <c r="DY77" s="255" t="s">
        <v>1286</v>
      </c>
      <c r="DZ77" s="255" t="s">
        <v>1286</v>
      </c>
      <c r="EA77" s="255" t="s">
        <v>1287</v>
      </c>
      <c r="EB77" s="255" t="s">
        <v>1288</v>
      </c>
      <c r="EC77" s="255" t="s">
        <v>1289</v>
      </c>
      <c r="ED77" s="271" t="s">
        <v>1290</v>
      </c>
      <c r="EE77" s="271" t="s">
        <v>1291</v>
      </c>
      <c r="EF77" s="271" t="s">
        <v>1292</v>
      </c>
      <c r="EG77" s="271" t="s">
        <v>1293</v>
      </c>
      <c r="EH77" s="271" t="s">
        <v>1294</v>
      </c>
      <c r="EI77" s="255"/>
      <c r="EJ77" s="257"/>
      <c r="EK77" s="255" t="s">
        <v>540</v>
      </c>
      <c r="EL77" s="255" t="s">
        <v>541</v>
      </c>
      <c r="EM77" s="255" t="s">
        <v>542</v>
      </c>
      <c r="EN77" s="255" t="s">
        <v>410</v>
      </c>
      <c r="EO77" s="255" t="s">
        <v>382</v>
      </c>
      <c r="EP77" s="255" t="s">
        <v>499</v>
      </c>
      <c r="EQ77" s="255" t="s">
        <v>509</v>
      </c>
      <c r="ER77" s="255" t="s">
        <v>543</v>
      </c>
      <c r="ES77" s="255" t="s">
        <v>544</v>
      </c>
      <c r="ET77" s="255" t="s">
        <v>545</v>
      </c>
      <c r="EU77" s="255" t="s">
        <v>1295</v>
      </c>
      <c r="EV77" s="255" t="s">
        <v>1295</v>
      </c>
      <c r="EW77" s="255" t="s">
        <v>1296</v>
      </c>
      <c r="EX77" s="255" t="s">
        <v>1297</v>
      </c>
      <c r="EY77" s="255" t="s">
        <v>1298</v>
      </c>
      <c r="EZ77" s="271" t="s">
        <v>1290</v>
      </c>
      <c r="FA77" s="271" t="s">
        <v>1291</v>
      </c>
      <c r="FB77" s="271" t="s">
        <v>1292</v>
      </c>
      <c r="FC77" s="271" t="s">
        <v>1293</v>
      </c>
      <c r="FD77" s="271" t="s">
        <v>1299</v>
      </c>
      <c r="FE77" s="255"/>
      <c r="FF77" s="257"/>
      <c r="FG77" s="447" t="s">
        <v>5148</v>
      </c>
      <c r="FH77" s="447" t="s">
        <v>5149</v>
      </c>
      <c r="FI77" s="447" t="s">
        <v>1082</v>
      </c>
      <c r="FJ77" s="447" t="s">
        <v>471</v>
      </c>
      <c r="FK77" s="447" t="s">
        <v>382</v>
      </c>
      <c r="FL77" s="447" t="s">
        <v>4159</v>
      </c>
      <c r="FM77" s="447" t="s">
        <v>2063</v>
      </c>
      <c r="FN77" s="447" t="s">
        <v>1283</v>
      </c>
      <c r="FO77" s="447" t="s">
        <v>503</v>
      </c>
      <c r="FP77" s="447" t="s">
        <v>5150</v>
      </c>
      <c r="FQ77" s="447" t="s">
        <v>5151</v>
      </c>
      <c r="FR77" s="447" t="s">
        <v>5151</v>
      </c>
      <c r="FS77" s="447" t="s">
        <v>5152</v>
      </c>
      <c r="FT77" s="447" t="s">
        <v>5153</v>
      </c>
      <c r="FU77" s="447" t="s">
        <v>5154</v>
      </c>
      <c r="FV77" s="447" t="s">
        <v>5155</v>
      </c>
      <c r="FW77" s="447" t="s">
        <v>5156</v>
      </c>
      <c r="FX77" s="447" t="s">
        <v>5157</v>
      </c>
      <c r="FY77" s="447" t="s">
        <v>5158</v>
      </c>
      <c r="FZ77" s="447" t="s">
        <v>1421</v>
      </c>
      <c r="GA77" s="255"/>
      <c r="GB77" s="255"/>
      <c r="GC77" s="447" t="s">
        <v>364</v>
      </c>
      <c r="GD77" s="447" t="s">
        <v>3856</v>
      </c>
      <c r="GE77" s="447" t="s">
        <v>1157</v>
      </c>
      <c r="GF77" s="447" t="s">
        <v>1547</v>
      </c>
      <c r="GG77" s="447" t="s">
        <v>1489</v>
      </c>
      <c r="GH77" s="447" t="s">
        <v>365</v>
      </c>
      <c r="GI77" s="447" t="s">
        <v>1433</v>
      </c>
      <c r="GJ77" s="447" t="s">
        <v>364</v>
      </c>
      <c r="GK77" s="447" t="s">
        <v>1433</v>
      </c>
      <c r="GL77" s="447" t="s">
        <v>364</v>
      </c>
      <c r="GM77" s="447" t="s">
        <v>4711</v>
      </c>
      <c r="GN77" s="447" t="s">
        <v>4711</v>
      </c>
      <c r="GO77" s="447" t="s">
        <v>4712</v>
      </c>
      <c r="GP77" s="447" t="s">
        <v>4713</v>
      </c>
      <c r="GQ77" s="447" t="s">
        <v>4714</v>
      </c>
      <c r="GR77" s="447" t="s">
        <v>4715</v>
      </c>
      <c r="GS77" s="447" t="s">
        <v>4716</v>
      </c>
      <c r="GT77" s="447" t="s">
        <v>4717</v>
      </c>
      <c r="GU77" s="447" t="s">
        <v>4718</v>
      </c>
      <c r="GV77" s="447" t="s">
        <v>4719</v>
      </c>
      <c r="GW77" s="255"/>
      <c r="GX77" s="257"/>
      <c r="GY77" s="246" t="s">
        <v>1667</v>
      </c>
      <c r="GZ77" s="246" t="s">
        <v>364</v>
      </c>
      <c r="HA77" s="246" t="s">
        <v>364</v>
      </c>
      <c r="HB77" s="246" t="s">
        <v>1577</v>
      </c>
      <c r="HC77" s="246" t="s">
        <v>381</v>
      </c>
      <c r="HD77" s="246" t="s">
        <v>542</v>
      </c>
      <c r="HE77" s="246" t="s">
        <v>1547</v>
      </c>
      <c r="HF77" s="246" t="s">
        <v>364</v>
      </c>
      <c r="HG77" s="246" t="s">
        <v>3945</v>
      </c>
      <c r="HH77" s="246" t="s">
        <v>3946</v>
      </c>
      <c r="HI77" s="246" t="s">
        <v>3947</v>
      </c>
      <c r="HJ77" s="246" t="s">
        <v>3947</v>
      </c>
      <c r="HK77" s="246" t="s">
        <v>3948</v>
      </c>
      <c r="HL77" s="246" t="s">
        <v>3949</v>
      </c>
      <c r="HM77" s="246" t="s">
        <v>3950</v>
      </c>
      <c r="HN77" s="246" t="s">
        <v>3951</v>
      </c>
      <c r="HO77" s="246" t="s">
        <v>3952</v>
      </c>
      <c r="HP77" s="246" t="s">
        <v>3953</v>
      </c>
      <c r="HQ77" s="246" t="s">
        <v>3954</v>
      </c>
      <c r="HR77" s="246" t="s">
        <v>1476</v>
      </c>
      <c r="HS77" s="255"/>
      <c r="HT77" s="257"/>
      <c r="HU77" s="246" t="s">
        <v>2216</v>
      </c>
      <c r="HV77" s="246" t="s">
        <v>364</v>
      </c>
      <c r="HW77" s="246" t="s">
        <v>364</v>
      </c>
      <c r="HX77" s="246" t="s">
        <v>1407</v>
      </c>
      <c r="HY77" s="246" t="s">
        <v>1432</v>
      </c>
      <c r="HZ77" s="246" t="s">
        <v>3130</v>
      </c>
      <c r="IA77" s="246" t="s">
        <v>364</v>
      </c>
      <c r="IB77" s="246" t="s">
        <v>364</v>
      </c>
      <c r="IC77" s="246" t="s">
        <v>364</v>
      </c>
      <c r="ID77" s="246" t="s">
        <v>364</v>
      </c>
      <c r="IE77" s="246" t="s">
        <v>3131</v>
      </c>
      <c r="IF77" s="246" t="s">
        <v>3131</v>
      </c>
      <c r="IG77" s="246" t="s">
        <v>3132</v>
      </c>
      <c r="IH77" s="246" t="s">
        <v>3133</v>
      </c>
      <c r="II77" s="246" t="s">
        <v>3134</v>
      </c>
      <c r="IJ77" s="246" t="s">
        <v>3135</v>
      </c>
      <c r="IK77" s="246" t="s">
        <v>3136</v>
      </c>
      <c r="IL77" s="246" t="s">
        <v>3137</v>
      </c>
      <c r="IM77" s="246" t="s">
        <v>3138</v>
      </c>
      <c r="IN77" s="246" t="s">
        <v>1544</v>
      </c>
      <c r="IO77" s="255"/>
      <c r="IP77" s="257"/>
      <c r="IQ77" s="341" t="s">
        <v>364</v>
      </c>
      <c r="IR77" s="341" t="s">
        <v>364</v>
      </c>
      <c r="IS77" s="341" t="s">
        <v>364</v>
      </c>
      <c r="IT77" s="341" t="s">
        <v>2502</v>
      </c>
      <c r="IU77" s="341" t="s">
        <v>364</v>
      </c>
      <c r="IV77" s="341" t="s">
        <v>364</v>
      </c>
      <c r="IW77" s="341" t="s">
        <v>364</v>
      </c>
      <c r="IX77" s="341" t="s">
        <v>364</v>
      </c>
      <c r="IY77" s="341" t="s">
        <v>364</v>
      </c>
      <c r="IZ77" s="341" t="s">
        <v>364</v>
      </c>
      <c r="JA77" s="341" t="s">
        <v>2432</v>
      </c>
      <c r="JB77" s="341" t="s">
        <v>2433</v>
      </c>
      <c r="JC77" s="341" t="s">
        <v>2434</v>
      </c>
      <c r="JD77" s="341" t="s">
        <v>2435</v>
      </c>
      <c r="JE77" s="341" t="s">
        <v>2436</v>
      </c>
      <c r="JF77" s="341" t="s">
        <v>2437</v>
      </c>
      <c r="JG77" s="341" t="s">
        <v>1442</v>
      </c>
      <c r="JH77" s="341" t="s">
        <v>1442</v>
      </c>
      <c r="JI77" s="341" t="s">
        <v>2438</v>
      </c>
      <c r="JJ77" s="341" t="s">
        <v>1442</v>
      </c>
      <c r="JK77" s="255"/>
      <c r="JL77" s="255"/>
      <c r="JM77" s="255" t="s">
        <v>1667</v>
      </c>
      <c r="JN77" s="255" t="s">
        <v>397</v>
      </c>
      <c r="JO77" s="255" t="s">
        <v>394</v>
      </c>
      <c r="JP77" s="255" t="s">
        <v>411</v>
      </c>
      <c r="JQ77" s="255" t="s">
        <v>1433</v>
      </c>
      <c r="JR77" s="255" t="s">
        <v>454</v>
      </c>
      <c r="JS77" s="255" t="s">
        <v>1478</v>
      </c>
      <c r="JT77" s="255" t="s">
        <v>1668</v>
      </c>
      <c r="JU77" s="255" t="s">
        <v>1669</v>
      </c>
      <c r="JV77" s="255" t="s">
        <v>1670</v>
      </c>
      <c r="JW77" s="255" t="s">
        <v>1671</v>
      </c>
      <c r="JX77" s="255" t="s">
        <v>1671</v>
      </c>
      <c r="JY77" s="255" t="s">
        <v>1672</v>
      </c>
      <c r="JZ77" s="255" t="s">
        <v>1673</v>
      </c>
      <c r="KA77" s="255" t="s">
        <v>1674</v>
      </c>
      <c r="KB77" s="271" t="s">
        <v>1442</v>
      </c>
      <c r="KC77" s="271" t="s">
        <v>1442</v>
      </c>
      <c r="KD77" s="271" t="s">
        <v>1442</v>
      </c>
      <c r="KE77" s="271" t="s">
        <v>1442</v>
      </c>
      <c r="KF77" s="271" t="s">
        <v>1562</v>
      </c>
    </row>
    <row r="78" spans="1:292" s="2" customFormat="1" ht="12.75" customHeight="1" x14ac:dyDescent="0.25">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245" t="s">
        <v>158</v>
      </c>
      <c r="AD78" s="254" t="str">
        <f t="shared" ca="1" si="85"/>
        <v>-</v>
      </c>
      <c r="AE78" s="443" t="s">
        <v>562</v>
      </c>
      <c r="AF78" s="444" t="s">
        <v>562</v>
      </c>
      <c r="AG78" s="444" t="s">
        <v>562</v>
      </c>
      <c r="AH78" s="443" t="s">
        <v>562</v>
      </c>
      <c r="AI78" s="443" t="s">
        <v>562</v>
      </c>
      <c r="AJ78" s="443" t="s">
        <v>562</v>
      </c>
      <c r="AK78" s="401" t="s">
        <v>562</v>
      </c>
      <c r="AL78" s="401" t="s">
        <v>562</v>
      </c>
      <c r="AM78" s="401" t="s">
        <v>562</v>
      </c>
      <c r="AN78" s="401" t="s">
        <v>562</v>
      </c>
      <c r="AO78" s="401" t="s">
        <v>562</v>
      </c>
      <c r="AP78" s="401" t="s">
        <v>562</v>
      </c>
      <c r="AQ78" s="401" t="s">
        <v>562</v>
      </c>
      <c r="AR78" s="401" t="s">
        <v>562</v>
      </c>
      <c r="AS78" s="401" t="s">
        <v>562</v>
      </c>
      <c r="AT78" s="401" t="s">
        <v>562</v>
      </c>
      <c r="AU78" s="401" t="s">
        <v>562</v>
      </c>
      <c r="AV78" s="401" t="s">
        <v>562</v>
      </c>
      <c r="AW78" s="401" t="s">
        <v>562</v>
      </c>
      <c r="AX78" s="401" t="s">
        <v>562</v>
      </c>
      <c r="AY78" s="255"/>
      <c r="AZ78" s="257"/>
      <c r="BA78" s="401" t="s">
        <v>562</v>
      </c>
      <c r="BB78" s="401" t="s">
        <v>562</v>
      </c>
      <c r="BC78" s="401" t="s">
        <v>562</v>
      </c>
      <c r="BD78" s="401" t="s">
        <v>562</v>
      </c>
      <c r="BE78" s="401" t="s">
        <v>562</v>
      </c>
      <c r="BF78" s="401" t="s">
        <v>562</v>
      </c>
      <c r="BG78" s="401" t="s">
        <v>562</v>
      </c>
      <c r="BH78" s="401" t="s">
        <v>562</v>
      </c>
      <c r="BI78" s="401" t="s">
        <v>562</v>
      </c>
      <c r="BJ78" s="401" t="s">
        <v>562</v>
      </c>
      <c r="BK78" s="401" t="s">
        <v>562</v>
      </c>
      <c r="BL78" s="401" t="s">
        <v>562</v>
      </c>
      <c r="BM78" s="401" t="s">
        <v>562</v>
      </c>
      <c r="BN78" s="401" t="s">
        <v>562</v>
      </c>
      <c r="BO78" s="401" t="s">
        <v>562</v>
      </c>
      <c r="BP78" s="401" t="s">
        <v>562</v>
      </c>
      <c r="BQ78" s="401" t="s">
        <v>562</v>
      </c>
      <c r="BR78" s="401" t="s">
        <v>562</v>
      </c>
      <c r="BS78" s="401" t="s">
        <v>562</v>
      </c>
      <c r="BT78" s="401" t="s">
        <v>562</v>
      </c>
      <c r="BU78" s="255"/>
      <c r="BV78" s="257"/>
      <c r="BW78" s="401" t="s">
        <v>562</v>
      </c>
      <c r="BX78" s="246" t="s">
        <v>562</v>
      </c>
      <c r="BY78" s="246" t="s">
        <v>562</v>
      </c>
      <c r="BZ78" s="246" t="s">
        <v>562</v>
      </c>
      <c r="CA78" s="246" t="s">
        <v>562</v>
      </c>
      <c r="CB78" s="246" t="s">
        <v>562</v>
      </c>
      <c r="CC78" s="246" t="s">
        <v>562</v>
      </c>
      <c r="CD78" s="246" t="s">
        <v>562</v>
      </c>
      <c r="CE78" s="246" t="s">
        <v>562</v>
      </c>
      <c r="CF78" s="246" t="s">
        <v>562</v>
      </c>
      <c r="CG78" s="246" t="s">
        <v>562</v>
      </c>
      <c r="CH78" s="246" t="s">
        <v>562</v>
      </c>
      <c r="CI78" s="246" t="s">
        <v>562</v>
      </c>
      <c r="CJ78" s="246" t="s">
        <v>562</v>
      </c>
      <c r="CK78" s="246" t="s">
        <v>562</v>
      </c>
      <c r="CL78" s="246" t="s">
        <v>562</v>
      </c>
      <c r="CM78" s="246" t="s">
        <v>562</v>
      </c>
      <c r="CN78" s="246" t="s">
        <v>562</v>
      </c>
      <c r="CO78" s="246" t="s">
        <v>562</v>
      </c>
      <c r="CP78" s="246" t="s">
        <v>562</v>
      </c>
      <c r="CQ78" s="255"/>
      <c r="CR78" s="257"/>
      <c r="CS78" s="341" t="s">
        <v>562</v>
      </c>
      <c r="CT78" s="341" t="s">
        <v>562</v>
      </c>
      <c r="CU78" s="341" t="s">
        <v>562</v>
      </c>
      <c r="CV78" s="341" t="s">
        <v>562</v>
      </c>
      <c r="CW78" s="341" t="s">
        <v>562</v>
      </c>
      <c r="CX78" s="341" t="s">
        <v>562</v>
      </c>
      <c r="CY78" s="341" t="s">
        <v>562</v>
      </c>
      <c r="CZ78" s="341" t="s">
        <v>562</v>
      </c>
      <c r="DA78" s="341" t="s">
        <v>562</v>
      </c>
      <c r="DB78" s="341" t="s">
        <v>562</v>
      </c>
      <c r="DC78" s="341" t="s">
        <v>562</v>
      </c>
      <c r="DD78" s="341" t="s">
        <v>562</v>
      </c>
      <c r="DE78" s="341" t="s">
        <v>562</v>
      </c>
      <c r="DF78" s="341" t="s">
        <v>562</v>
      </c>
      <c r="DG78" s="341" t="s">
        <v>562</v>
      </c>
      <c r="DH78" s="341" t="s">
        <v>562</v>
      </c>
      <c r="DI78" s="341" t="s">
        <v>562</v>
      </c>
      <c r="DJ78" s="341" t="s">
        <v>562</v>
      </c>
      <c r="DK78" s="341" t="s">
        <v>562</v>
      </c>
      <c r="DL78" s="341" t="s">
        <v>562</v>
      </c>
      <c r="DM78" s="255"/>
      <c r="DN78" s="257"/>
      <c r="DO78" s="255" t="s">
        <v>546</v>
      </c>
      <c r="DP78" s="255" t="s">
        <v>547</v>
      </c>
      <c r="DQ78" s="255"/>
      <c r="DR78" s="255" t="s">
        <v>1300</v>
      </c>
      <c r="DS78" s="255" t="s">
        <v>1186</v>
      </c>
      <c r="DT78" s="255"/>
      <c r="DU78" s="255" t="s">
        <v>371</v>
      </c>
      <c r="DV78" s="255" t="s">
        <v>548</v>
      </c>
      <c r="DW78" s="255" t="s">
        <v>395</v>
      </c>
      <c r="DX78" s="255" t="s">
        <v>550</v>
      </c>
      <c r="DY78" s="255" t="s">
        <v>1301</v>
      </c>
      <c r="DZ78" s="255" t="s">
        <v>1302</v>
      </c>
      <c r="EA78" s="255"/>
      <c r="EB78" s="255" t="s">
        <v>1303</v>
      </c>
      <c r="EC78" s="255" t="s">
        <v>1304</v>
      </c>
      <c r="ED78" s="271" t="s">
        <v>1305</v>
      </c>
      <c r="EE78" s="271" t="s">
        <v>1306</v>
      </c>
      <c r="EF78" s="271" t="s">
        <v>1307</v>
      </c>
      <c r="EG78" s="271" t="s">
        <v>1308</v>
      </c>
      <c r="EH78" s="271" t="s">
        <v>1042</v>
      </c>
      <c r="EI78" s="255"/>
      <c r="EJ78" s="257"/>
      <c r="EK78" s="255" t="s">
        <v>546</v>
      </c>
      <c r="EL78" s="255" t="s">
        <v>547</v>
      </c>
      <c r="EM78" s="255" t="s">
        <v>562</v>
      </c>
      <c r="EN78" s="255" t="s">
        <v>412</v>
      </c>
      <c r="EO78" s="255" t="s">
        <v>388</v>
      </c>
      <c r="EP78" s="255"/>
      <c r="EQ78" s="255" t="s">
        <v>371</v>
      </c>
      <c r="ER78" s="255" t="s">
        <v>548</v>
      </c>
      <c r="ES78" s="255" t="s">
        <v>549</v>
      </c>
      <c r="ET78" s="255" t="s">
        <v>550</v>
      </c>
      <c r="EU78" s="255" t="s">
        <v>614</v>
      </c>
      <c r="EV78" s="255" t="s">
        <v>614</v>
      </c>
      <c r="EW78" s="255" t="s">
        <v>562</v>
      </c>
      <c r="EX78" s="255" t="s">
        <v>615</v>
      </c>
      <c r="EY78" s="255" t="s">
        <v>616</v>
      </c>
      <c r="EZ78" s="271" t="s">
        <v>1309</v>
      </c>
      <c r="FA78" s="271" t="s">
        <v>1310</v>
      </c>
      <c r="FB78" s="271" t="s">
        <v>1311</v>
      </c>
      <c r="FC78" s="271" t="s">
        <v>1312</v>
      </c>
      <c r="FD78" s="271" t="s">
        <v>850</v>
      </c>
      <c r="FE78" s="255"/>
      <c r="FF78" s="257"/>
      <c r="FG78" s="447" t="s">
        <v>546</v>
      </c>
      <c r="FH78" s="447" t="s">
        <v>547</v>
      </c>
      <c r="FI78" s="447" t="s">
        <v>364</v>
      </c>
      <c r="FJ78" s="447" t="s">
        <v>1300</v>
      </c>
      <c r="FK78" s="447" t="s">
        <v>1186</v>
      </c>
      <c r="FL78" s="447" t="s">
        <v>364</v>
      </c>
      <c r="FM78" s="447" t="s">
        <v>371</v>
      </c>
      <c r="FN78" s="447" t="s">
        <v>548</v>
      </c>
      <c r="FO78" s="447" t="s">
        <v>395</v>
      </c>
      <c r="FP78" s="447" t="s">
        <v>550</v>
      </c>
      <c r="FQ78" s="447" t="s">
        <v>1301</v>
      </c>
      <c r="FR78" s="447" t="s">
        <v>1302</v>
      </c>
      <c r="FS78" s="447" t="s">
        <v>364</v>
      </c>
      <c r="FT78" s="447" t="s">
        <v>1303</v>
      </c>
      <c r="FU78" s="447" t="s">
        <v>1304</v>
      </c>
      <c r="FV78" s="447" t="s">
        <v>1305</v>
      </c>
      <c r="FW78" s="447" t="s">
        <v>1306</v>
      </c>
      <c r="FX78" s="447" t="s">
        <v>1307</v>
      </c>
      <c r="FY78" s="447" t="s">
        <v>1308</v>
      </c>
      <c r="FZ78" s="447" t="s">
        <v>1042</v>
      </c>
      <c r="GA78" s="255"/>
      <c r="GB78" s="255"/>
      <c r="GC78" s="447" t="s">
        <v>562</v>
      </c>
      <c r="GD78" s="447" t="s">
        <v>562</v>
      </c>
      <c r="GE78" s="447" t="s">
        <v>562</v>
      </c>
      <c r="GF78" s="447" t="s">
        <v>562</v>
      </c>
      <c r="GG78" s="447" t="s">
        <v>562</v>
      </c>
      <c r="GH78" s="447" t="s">
        <v>562</v>
      </c>
      <c r="GI78" s="447" t="s">
        <v>562</v>
      </c>
      <c r="GJ78" s="447" t="s">
        <v>562</v>
      </c>
      <c r="GK78" s="447" t="s">
        <v>562</v>
      </c>
      <c r="GL78" s="447" t="s">
        <v>562</v>
      </c>
      <c r="GM78" s="447" t="s">
        <v>562</v>
      </c>
      <c r="GN78" s="447" t="s">
        <v>562</v>
      </c>
      <c r="GO78" s="447" t="s">
        <v>562</v>
      </c>
      <c r="GP78" s="447" t="s">
        <v>562</v>
      </c>
      <c r="GQ78" s="447" t="s">
        <v>562</v>
      </c>
      <c r="GR78" s="447" t="s">
        <v>562</v>
      </c>
      <c r="GS78" s="447" t="s">
        <v>562</v>
      </c>
      <c r="GT78" s="447" t="s">
        <v>562</v>
      </c>
      <c r="GU78" s="447" t="s">
        <v>562</v>
      </c>
      <c r="GV78" s="447" t="s">
        <v>562</v>
      </c>
      <c r="GW78" s="255"/>
      <c r="GX78" s="257"/>
      <c r="GY78" s="246" t="s">
        <v>562</v>
      </c>
      <c r="GZ78" s="246" t="s">
        <v>562</v>
      </c>
      <c r="HA78" s="246" t="s">
        <v>562</v>
      </c>
      <c r="HB78" s="246" t="s">
        <v>562</v>
      </c>
      <c r="HC78" s="246" t="s">
        <v>562</v>
      </c>
      <c r="HD78" s="246" t="s">
        <v>562</v>
      </c>
      <c r="HE78" s="246" t="s">
        <v>562</v>
      </c>
      <c r="HF78" s="246" t="s">
        <v>562</v>
      </c>
      <c r="HG78" s="246" t="s">
        <v>562</v>
      </c>
      <c r="HH78" s="246" t="s">
        <v>562</v>
      </c>
      <c r="HI78" s="246" t="s">
        <v>562</v>
      </c>
      <c r="HJ78" s="246" t="s">
        <v>562</v>
      </c>
      <c r="HK78" s="246" t="s">
        <v>562</v>
      </c>
      <c r="HL78" s="246" t="s">
        <v>562</v>
      </c>
      <c r="HM78" s="246" t="s">
        <v>562</v>
      </c>
      <c r="HN78" s="246" t="s">
        <v>562</v>
      </c>
      <c r="HO78" s="246" t="s">
        <v>562</v>
      </c>
      <c r="HP78" s="246" t="s">
        <v>562</v>
      </c>
      <c r="HQ78" s="246" t="s">
        <v>562</v>
      </c>
      <c r="HR78" s="246" t="s">
        <v>562</v>
      </c>
      <c r="HS78" s="255"/>
      <c r="HT78" s="257"/>
      <c r="HU78" s="246" t="s">
        <v>562</v>
      </c>
      <c r="HV78" s="246" t="s">
        <v>562</v>
      </c>
      <c r="HW78" s="246" t="s">
        <v>562</v>
      </c>
      <c r="HX78" s="246" t="s">
        <v>562</v>
      </c>
      <c r="HY78" s="246" t="s">
        <v>562</v>
      </c>
      <c r="HZ78" s="246" t="s">
        <v>562</v>
      </c>
      <c r="IA78" s="246" t="s">
        <v>562</v>
      </c>
      <c r="IB78" s="246" t="s">
        <v>562</v>
      </c>
      <c r="IC78" s="246" t="s">
        <v>562</v>
      </c>
      <c r="ID78" s="246" t="s">
        <v>562</v>
      </c>
      <c r="IE78" s="246" t="s">
        <v>562</v>
      </c>
      <c r="IF78" s="246" t="s">
        <v>562</v>
      </c>
      <c r="IG78" s="246" t="s">
        <v>562</v>
      </c>
      <c r="IH78" s="246" t="s">
        <v>562</v>
      </c>
      <c r="II78" s="246" t="s">
        <v>562</v>
      </c>
      <c r="IJ78" s="246" t="s">
        <v>562</v>
      </c>
      <c r="IK78" s="246" t="s">
        <v>562</v>
      </c>
      <c r="IL78" s="246" t="s">
        <v>562</v>
      </c>
      <c r="IM78" s="246" t="s">
        <v>562</v>
      </c>
      <c r="IN78" s="246" t="s">
        <v>562</v>
      </c>
      <c r="IO78" s="255"/>
      <c r="IP78" s="257"/>
      <c r="IQ78" s="341" t="s">
        <v>562</v>
      </c>
      <c r="IR78" s="341" t="s">
        <v>562</v>
      </c>
      <c r="IS78" s="341" t="s">
        <v>562</v>
      </c>
      <c r="IT78" s="341" t="s">
        <v>562</v>
      </c>
      <c r="IU78" s="341" t="s">
        <v>562</v>
      </c>
      <c r="IV78" s="341" t="s">
        <v>562</v>
      </c>
      <c r="IW78" s="341" t="s">
        <v>562</v>
      </c>
      <c r="IX78" s="341" t="s">
        <v>562</v>
      </c>
      <c r="IY78" s="341" t="s">
        <v>562</v>
      </c>
      <c r="IZ78" s="341" t="s">
        <v>562</v>
      </c>
      <c r="JA78" s="341" t="s">
        <v>562</v>
      </c>
      <c r="JB78" s="341" t="s">
        <v>562</v>
      </c>
      <c r="JC78" s="341" t="s">
        <v>562</v>
      </c>
      <c r="JD78" s="341" t="s">
        <v>562</v>
      </c>
      <c r="JE78" s="341" t="s">
        <v>562</v>
      </c>
      <c r="JF78" s="341" t="s">
        <v>562</v>
      </c>
      <c r="JG78" s="341" t="s">
        <v>562</v>
      </c>
      <c r="JH78" s="341" t="s">
        <v>562</v>
      </c>
      <c r="JI78" s="341" t="s">
        <v>562</v>
      </c>
      <c r="JJ78" s="341" t="s">
        <v>562</v>
      </c>
      <c r="JK78" s="255"/>
      <c r="JL78" s="255"/>
      <c r="JM78" s="255" t="s">
        <v>364</v>
      </c>
      <c r="JN78" s="255" t="s">
        <v>364</v>
      </c>
      <c r="JO78" s="255" t="s">
        <v>562</v>
      </c>
      <c r="JP78" s="255" t="s">
        <v>1577</v>
      </c>
      <c r="JQ78" s="255" t="s">
        <v>1675</v>
      </c>
      <c r="JR78" s="255" t="s">
        <v>364</v>
      </c>
      <c r="JS78" s="255" t="s">
        <v>364</v>
      </c>
      <c r="JT78" s="255" t="s">
        <v>364</v>
      </c>
      <c r="JU78" s="255" t="s">
        <v>394</v>
      </c>
      <c r="JV78" s="255" t="s">
        <v>364</v>
      </c>
      <c r="JW78" s="255" t="s">
        <v>1676</v>
      </c>
      <c r="JX78" s="255" t="s">
        <v>1677</v>
      </c>
      <c r="JY78" s="255" t="s">
        <v>562</v>
      </c>
      <c r="JZ78" s="255" t="s">
        <v>1678</v>
      </c>
      <c r="KA78" s="255" t="s">
        <v>1679</v>
      </c>
      <c r="KB78" s="271" t="s">
        <v>1680</v>
      </c>
      <c r="KC78" s="271" t="s">
        <v>1681</v>
      </c>
      <c r="KD78" s="271" t="s">
        <v>1682</v>
      </c>
      <c r="KE78" s="271" t="s">
        <v>1683</v>
      </c>
      <c r="KF78" s="271" t="s">
        <v>1562</v>
      </c>
    </row>
    <row r="79" spans="1:292" s="2" customFormat="1" ht="12.75" customHeight="1" x14ac:dyDescent="0.25">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245" t="s">
        <v>358</v>
      </c>
      <c r="AD79" s="254" t="str">
        <f t="shared" ca="1" si="85"/>
        <v>15,073</v>
      </c>
      <c r="AE79" s="443" t="s">
        <v>4111</v>
      </c>
      <c r="AF79" s="444" t="s">
        <v>4128</v>
      </c>
      <c r="AG79" s="444" t="s">
        <v>364</v>
      </c>
      <c r="AH79" s="443" t="s">
        <v>502</v>
      </c>
      <c r="AI79" s="443" t="s">
        <v>3354</v>
      </c>
      <c r="AJ79" s="443" t="s">
        <v>365</v>
      </c>
      <c r="AK79" s="401" t="s">
        <v>490</v>
      </c>
      <c r="AL79" s="401" t="s">
        <v>3424</v>
      </c>
      <c r="AM79" s="401" t="s">
        <v>2923</v>
      </c>
      <c r="AN79" s="401" t="s">
        <v>3425</v>
      </c>
      <c r="AO79" s="401" t="s">
        <v>4345</v>
      </c>
      <c r="AP79" s="401" t="s">
        <v>4382</v>
      </c>
      <c r="AQ79" s="401" t="s">
        <v>4383</v>
      </c>
      <c r="AR79" s="401" t="s">
        <v>4418</v>
      </c>
      <c r="AS79" s="401" t="s">
        <v>4418</v>
      </c>
      <c r="AT79" s="401" t="s">
        <v>4291</v>
      </c>
      <c r="AU79" s="401" t="s">
        <v>4292</v>
      </c>
      <c r="AV79" s="401" t="s">
        <v>4293</v>
      </c>
      <c r="AW79" s="401" t="s">
        <v>4294</v>
      </c>
      <c r="AX79" s="401" t="s">
        <v>3712</v>
      </c>
      <c r="AY79" s="255"/>
      <c r="AZ79" s="257"/>
      <c r="BA79" s="401" t="s">
        <v>3347</v>
      </c>
      <c r="BB79" s="401" t="s">
        <v>3422</v>
      </c>
      <c r="BC79" s="401" t="s">
        <v>364</v>
      </c>
      <c r="BD79" s="401" t="s">
        <v>3423</v>
      </c>
      <c r="BE79" s="401" t="s">
        <v>3354</v>
      </c>
      <c r="BF79" s="401" t="s">
        <v>368</v>
      </c>
      <c r="BG79" s="401" t="s">
        <v>490</v>
      </c>
      <c r="BH79" s="401" t="s">
        <v>3424</v>
      </c>
      <c r="BI79" s="401" t="s">
        <v>2923</v>
      </c>
      <c r="BJ79" s="401" t="s">
        <v>3425</v>
      </c>
      <c r="BK79" s="401" t="s">
        <v>3651</v>
      </c>
      <c r="BL79" s="401" t="s">
        <v>3652</v>
      </c>
      <c r="BM79" s="401" t="s">
        <v>3141</v>
      </c>
      <c r="BN79" s="401" t="s">
        <v>3653</v>
      </c>
      <c r="BO79" s="401" t="s">
        <v>3653</v>
      </c>
      <c r="BP79" s="401" t="s">
        <v>3654</v>
      </c>
      <c r="BQ79" s="401" t="s">
        <v>3655</v>
      </c>
      <c r="BR79" s="401" t="s">
        <v>3656</v>
      </c>
      <c r="BS79" s="401" t="s">
        <v>3657</v>
      </c>
      <c r="BT79" s="401" t="s">
        <v>2114</v>
      </c>
      <c r="BU79" s="255"/>
      <c r="BV79" s="257"/>
      <c r="BW79" s="401" t="s">
        <v>2627</v>
      </c>
      <c r="BX79" s="246" t="s">
        <v>562</v>
      </c>
      <c r="BY79" s="246" t="s">
        <v>562</v>
      </c>
      <c r="BZ79" s="246" t="s">
        <v>2866</v>
      </c>
      <c r="CA79" s="246" t="s">
        <v>2867</v>
      </c>
      <c r="CB79" s="246" t="s">
        <v>397</v>
      </c>
      <c r="CC79" s="246" t="s">
        <v>2213</v>
      </c>
      <c r="CD79" s="246" t="s">
        <v>562</v>
      </c>
      <c r="CE79" s="246" t="s">
        <v>2085</v>
      </c>
      <c r="CF79" s="246" t="s">
        <v>1240</v>
      </c>
      <c r="CG79" s="246" t="s">
        <v>3202</v>
      </c>
      <c r="CH79" s="246" t="s">
        <v>2868</v>
      </c>
      <c r="CI79" s="246" t="s">
        <v>562</v>
      </c>
      <c r="CJ79" s="246" t="s">
        <v>2869</v>
      </c>
      <c r="CK79" s="246" t="s">
        <v>2869</v>
      </c>
      <c r="CL79" s="246" t="s">
        <v>2870</v>
      </c>
      <c r="CM79" s="246" t="s">
        <v>2871</v>
      </c>
      <c r="CN79" s="246" t="s">
        <v>2872</v>
      </c>
      <c r="CO79" s="246" t="s">
        <v>2873</v>
      </c>
      <c r="CP79" s="246" t="s">
        <v>2921</v>
      </c>
      <c r="CQ79" s="255"/>
      <c r="CR79" s="257"/>
      <c r="CS79" s="341" t="s">
        <v>562</v>
      </c>
      <c r="CT79" s="341" t="s">
        <v>562</v>
      </c>
      <c r="CU79" s="341" t="s">
        <v>364</v>
      </c>
      <c r="CV79" s="341" t="s">
        <v>2202</v>
      </c>
      <c r="CW79" s="341" t="s">
        <v>2203</v>
      </c>
      <c r="CX79" s="341" t="s">
        <v>397</v>
      </c>
      <c r="CY79" s="341" t="s">
        <v>2085</v>
      </c>
      <c r="CZ79" s="341" t="s">
        <v>562</v>
      </c>
      <c r="DA79" s="341" t="s">
        <v>841</v>
      </c>
      <c r="DB79" s="341" t="s">
        <v>2122</v>
      </c>
      <c r="DC79" s="341" t="s">
        <v>2123</v>
      </c>
      <c r="DD79" s="341" t="s">
        <v>2123</v>
      </c>
      <c r="DE79" s="341" t="s">
        <v>562</v>
      </c>
      <c r="DF79" s="341" t="s">
        <v>562</v>
      </c>
      <c r="DG79" s="341" t="s">
        <v>562</v>
      </c>
      <c r="DH79" s="341" t="s">
        <v>562</v>
      </c>
      <c r="DI79" s="341" t="s">
        <v>562</v>
      </c>
      <c r="DJ79" s="341" t="s">
        <v>562</v>
      </c>
      <c r="DK79" s="341" t="s">
        <v>562</v>
      </c>
      <c r="DL79" s="341" t="s">
        <v>562</v>
      </c>
      <c r="DM79" s="255"/>
      <c r="DN79" s="257"/>
      <c r="DO79" s="255" t="s">
        <v>1313</v>
      </c>
      <c r="DP79" s="255" t="s">
        <v>1314</v>
      </c>
      <c r="DQ79" s="255"/>
      <c r="DR79" s="255" t="s">
        <v>1315</v>
      </c>
      <c r="DS79" s="255" t="s">
        <v>498</v>
      </c>
      <c r="DT79" s="255" t="s">
        <v>365</v>
      </c>
      <c r="DU79" s="255" t="s">
        <v>499</v>
      </c>
      <c r="DV79" s="255" t="s">
        <v>384</v>
      </c>
      <c r="DW79" s="255" t="s">
        <v>1316</v>
      </c>
      <c r="DX79" s="255" t="s">
        <v>955</v>
      </c>
      <c r="DY79" s="255" t="s">
        <v>1317</v>
      </c>
      <c r="DZ79" s="255" t="s">
        <v>1318</v>
      </c>
      <c r="EA79" s="255"/>
      <c r="EB79" s="255" t="s">
        <v>1319</v>
      </c>
      <c r="EC79" s="255" t="s">
        <v>1320</v>
      </c>
      <c r="ED79" s="271"/>
      <c r="EE79" s="271"/>
      <c r="EF79" s="271"/>
      <c r="EG79" s="271" t="s">
        <v>1321</v>
      </c>
      <c r="EH79" s="271" t="s">
        <v>1322</v>
      </c>
      <c r="EI79" s="255"/>
      <c r="EJ79" s="257"/>
      <c r="EK79" s="255" t="s">
        <v>562</v>
      </c>
      <c r="EL79" s="255" t="s">
        <v>562</v>
      </c>
      <c r="EM79" s="255" t="s">
        <v>562</v>
      </c>
      <c r="EN79" s="255" t="s">
        <v>562</v>
      </c>
      <c r="EO79" s="255" t="s">
        <v>562</v>
      </c>
      <c r="EP79" s="255" t="s">
        <v>562</v>
      </c>
      <c r="EQ79" s="255" t="s">
        <v>562</v>
      </c>
      <c r="ER79" s="255" t="s">
        <v>562</v>
      </c>
      <c r="ES79" s="255" t="s">
        <v>562</v>
      </c>
      <c r="ET79" s="255" t="s">
        <v>562</v>
      </c>
      <c r="EU79" s="255" t="s">
        <v>562</v>
      </c>
      <c r="EV79" s="255" t="s">
        <v>562</v>
      </c>
      <c r="EW79" s="255" t="s">
        <v>562</v>
      </c>
      <c r="EX79" s="255" t="s">
        <v>562</v>
      </c>
      <c r="EY79" s="255" t="s">
        <v>562</v>
      </c>
      <c r="EZ79" s="271" t="s">
        <v>562</v>
      </c>
      <c r="FA79" s="271" t="s">
        <v>562</v>
      </c>
      <c r="FB79" s="271" t="s">
        <v>562</v>
      </c>
      <c r="FC79" s="271" t="s">
        <v>562</v>
      </c>
      <c r="FD79" s="271" t="s">
        <v>562</v>
      </c>
      <c r="FE79" s="255"/>
      <c r="FF79" s="257"/>
      <c r="FG79" s="447" t="s">
        <v>5159</v>
      </c>
      <c r="FH79" s="447" t="s">
        <v>5160</v>
      </c>
      <c r="FI79" s="447" t="s">
        <v>364</v>
      </c>
      <c r="FJ79" s="447" t="s">
        <v>5161</v>
      </c>
      <c r="FK79" s="447" t="s">
        <v>5162</v>
      </c>
      <c r="FL79" s="447" t="s">
        <v>1478</v>
      </c>
      <c r="FM79" s="447" t="s">
        <v>2211</v>
      </c>
      <c r="FN79" s="447" t="s">
        <v>5163</v>
      </c>
      <c r="FO79" s="447" t="s">
        <v>5164</v>
      </c>
      <c r="FP79" s="447" t="s">
        <v>5165</v>
      </c>
      <c r="FQ79" s="447" t="s">
        <v>5050</v>
      </c>
      <c r="FR79" s="447" t="s">
        <v>5166</v>
      </c>
      <c r="FS79" s="447" t="s">
        <v>5167</v>
      </c>
      <c r="FT79" s="447" t="s">
        <v>5168</v>
      </c>
      <c r="FU79" s="447" t="s">
        <v>5169</v>
      </c>
      <c r="FV79" s="447" t="s">
        <v>5170</v>
      </c>
      <c r="FW79" s="447" t="s">
        <v>5171</v>
      </c>
      <c r="FX79" s="447" t="s">
        <v>5172</v>
      </c>
      <c r="FY79" s="447" t="s">
        <v>5173</v>
      </c>
      <c r="FZ79" s="447" t="s">
        <v>2921</v>
      </c>
      <c r="GA79" s="255"/>
      <c r="GB79" s="255"/>
      <c r="GC79" s="447" t="s">
        <v>4720</v>
      </c>
      <c r="GD79" s="447" t="s">
        <v>4721</v>
      </c>
      <c r="GE79" s="447" t="s">
        <v>364</v>
      </c>
      <c r="GF79" s="447" t="s">
        <v>2319</v>
      </c>
      <c r="GG79" s="447" t="s">
        <v>364</v>
      </c>
      <c r="GH79" s="447" t="s">
        <v>1468</v>
      </c>
      <c r="GI79" s="447" t="s">
        <v>364</v>
      </c>
      <c r="GJ79" s="447" t="s">
        <v>364</v>
      </c>
      <c r="GK79" s="447" t="s">
        <v>364</v>
      </c>
      <c r="GL79" s="447" t="s">
        <v>364</v>
      </c>
      <c r="GM79" s="447" t="s">
        <v>4722</v>
      </c>
      <c r="GN79" s="447" t="s">
        <v>4723</v>
      </c>
      <c r="GO79" s="447" t="s">
        <v>1200</v>
      </c>
      <c r="GP79" s="447" t="s">
        <v>4724</v>
      </c>
      <c r="GQ79" s="447" t="s">
        <v>4724</v>
      </c>
      <c r="GR79" s="447" t="s">
        <v>4725</v>
      </c>
      <c r="GS79" s="447" t="s">
        <v>4726</v>
      </c>
      <c r="GT79" s="447" t="s">
        <v>4727</v>
      </c>
      <c r="GU79" s="447" t="s">
        <v>4728</v>
      </c>
      <c r="GV79" s="447" t="s">
        <v>1500</v>
      </c>
      <c r="GW79" s="255"/>
      <c r="GX79" s="257"/>
      <c r="GY79" s="246" t="s">
        <v>3955</v>
      </c>
      <c r="GZ79" s="246" t="s">
        <v>562</v>
      </c>
      <c r="HA79" s="246" t="s">
        <v>562</v>
      </c>
      <c r="HB79" s="246" t="s">
        <v>2190</v>
      </c>
      <c r="HC79" s="246" t="s">
        <v>760</v>
      </c>
      <c r="HD79" s="246" t="s">
        <v>397</v>
      </c>
      <c r="HE79" s="246" t="s">
        <v>523</v>
      </c>
      <c r="HF79" s="246" t="s">
        <v>562</v>
      </c>
      <c r="HG79" s="246" t="s">
        <v>3956</v>
      </c>
      <c r="HH79" s="246" t="s">
        <v>3957</v>
      </c>
      <c r="HI79" s="246" t="s">
        <v>3958</v>
      </c>
      <c r="HJ79" s="246" t="s">
        <v>3959</v>
      </c>
      <c r="HK79" s="246" t="s">
        <v>562</v>
      </c>
      <c r="HL79" s="246" t="s">
        <v>3960</v>
      </c>
      <c r="HM79" s="246" t="s">
        <v>3960</v>
      </c>
      <c r="HN79" s="246" t="s">
        <v>3961</v>
      </c>
      <c r="HO79" s="246" t="s">
        <v>3962</v>
      </c>
      <c r="HP79" s="246" t="s">
        <v>3963</v>
      </c>
      <c r="HQ79" s="246" t="s">
        <v>3964</v>
      </c>
      <c r="HR79" s="246" t="s">
        <v>2461</v>
      </c>
      <c r="HS79" s="255"/>
      <c r="HT79" s="257"/>
      <c r="HU79" s="246" t="s">
        <v>562</v>
      </c>
      <c r="HV79" s="246" t="s">
        <v>562</v>
      </c>
      <c r="HW79" s="246" t="s">
        <v>562</v>
      </c>
      <c r="HX79" s="246" t="s">
        <v>1432</v>
      </c>
      <c r="HY79" s="246" t="s">
        <v>3139</v>
      </c>
      <c r="HZ79" s="246" t="s">
        <v>364</v>
      </c>
      <c r="IA79" s="246" t="s">
        <v>394</v>
      </c>
      <c r="IB79" s="246" t="s">
        <v>562</v>
      </c>
      <c r="IC79" s="246" t="s">
        <v>1478</v>
      </c>
      <c r="ID79" s="246" t="s">
        <v>943</v>
      </c>
      <c r="IE79" s="246" t="s">
        <v>3140</v>
      </c>
      <c r="IF79" s="246" t="s">
        <v>3140</v>
      </c>
      <c r="IG79" s="246" t="s">
        <v>562</v>
      </c>
      <c r="IH79" s="246" t="s">
        <v>562</v>
      </c>
      <c r="II79" s="246" t="s">
        <v>562</v>
      </c>
      <c r="IJ79" s="246" t="s">
        <v>562</v>
      </c>
      <c r="IK79" s="246" t="s">
        <v>562</v>
      </c>
      <c r="IL79" s="246" t="s">
        <v>562</v>
      </c>
      <c r="IM79" s="246" t="s">
        <v>562</v>
      </c>
      <c r="IN79" s="246" t="s">
        <v>562</v>
      </c>
      <c r="IO79" s="255"/>
      <c r="IP79" s="257"/>
      <c r="IQ79" s="341" t="s">
        <v>562</v>
      </c>
      <c r="IR79" s="341" t="s">
        <v>562</v>
      </c>
      <c r="IS79" s="341" t="s">
        <v>364</v>
      </c>
      <c r="IT79" s="341" t="s">
        <v>2439</v>
      </c>
      <c r="IU79" s="341" t="s">
        <v>367</v>
      </c>
      <c r="IV79" s="341" t="s">
        <v>1432</v>
      </c>
      <c r="IW79" s="341" t="s">
        <v>542</v>
      </c>
      <c r="IX79" s="341" t="s">
        <v>562</v>
      </c>
      <c r="IY79" s="341" t="s">
        <v>2440</v>
      </c>
      <c r="IZ79" s="341" t="s">
        <v>2441</v>
      </c>
      <c r="JA79" s="341" t="s">
        <v>2442</v>
      </c>
      <c r="JB79" s="341" t="s">
        <v>2443</v>
      </c>
      <c r="JC79" s="341" t="s">
        <v>562</v>
      </c>
      <c r="JD79" s="341" t="s">
        <v>562</v>
      </c>
      <c r="JE79" s="341" t="s">
        <v>562</v>
      </c>
      <c r="JF79" s="341" t="s">
        <v>562</v>
      </c>
      <c r="JG79" s="341" t="s">
        <v>562</v>
      </c>
      <c r="JH79" s="341" t="s">
        <v>562</v>
      </c>
      <c r="JI79" s="341" t="s">
        <v>562</v>
      </c>
      <c r="JJ79" s="341" t="s">
        <v>562</v>
      </c>
      <c r="JK79" s="255"/>
      <c r="JL79" s="255"/>
      <c r="JM79" s="255" t="s">
        <v>562</v>
      </c>
      <c r="JN79" s="255" t="s">
        <v>562</v>
      </c>
      <c r="JO79" s="255" t="s">
        <v>562</v>
      </c>
      <c r="JP79" s="255" t="s">
        <v>562</v>
      </c>
      <c r="JQ79" s="255" t="s">
        <v>562</v>
      </c>
      <c r="JR79" s="255" t="s">
        <v>562</v>
      </c>
      <c r="JS79" s="255" t="s">
        <v>562</v>
      </c>
      <c r="JT79" s="255" t="s">
        <v>562</v>
      </c>
      <c r="JU79" s="255" t="s">
        <v>562</v>
      </c>
      <c r="JV79" s="255" t="s">
        <v>562</v>
      </c>
      <c r="JW79" s="255" t="s">
        <v>562</v>
      </c>
      <c r="JX79" s="255" t="s">
        <v>562</v>
      </c>
      <c r="JY79" s="255" t="s">
        <v>562</v>
      </c>
      <c r="JZ79" s="255" t="s">
        <v>562</v>
      </c>
      <c r="KA79" s="255" t="s">
        <v>562</v>
      </c>
      <c r="KB79" s="271" t="s">
        <v>562</v>
      </c>
      <c r="KC79" s="271" t="s">
        <v>562</v>
      </c>
      <c r="KD79" s="271" t="s">
        <v>562</v>
      </c>
      <c r="KE79" s="271" t="s">
        <v>562</v>
      </c>
      <c r="KF79" s="271" t="s">
        <v>562</v>
      </c>
    </row>
    <row r="80" spans="1:292" s="2" customFormat="1" ht="12.75" customHeight="1" x14ac:dyDescent="0.25">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245" t="s">
        <v>359</v>
      </c>
      <c r="AD80" s="254" t="str">
        <f t="shared" ca="1" si="85"/>
        <v>211,493</v>
      </c>
      <c r="AE80" s="443" t="s">
        <v>3348</v>
      </c>
      <c r="AF80" s="444" t="s">
        <v>4129</v>
      </c>
      <c r="AG80" s="444" t="s">
        <v>443</v>
      </c>
      <c r="AH80" s="443" t="s">
        <v>4153</v>
      </c>
      <c r="AI80" s="443" t="s">
        <v>878</v>
      </c>
      <c r="AJ80" s="443" t="s">
        <v>857</v>
      </c>
      <c r="AK80" s="401" t="s">
        <v>495</v>
      </c>
      <c r="AL80" s="401" t="s">
        <v>2779</v>
      </c>
      <c r="AM80" s="401" t="s">
        <v>366</v>
      </c>
      <c r="AN80" s="401" t="s">
        <v>1329</v>
      </c>
      <c r="AO80" s="401" t="s">
        <v>4346</v>
      </c>
      <c r="AP80" s="401" t="s">
        <v>4346</v>
      </c>
      <c r="AQ80" s="401" t="s">
        <v>4384</v>
      </c>
      <c r="AR80" s="401" t="s">
        <v>4419</v>
      </c>
      <c r="AS80" s="401" t="s">
        <v>4419</v>
      </c>
      <c r="AT80" s="401" t="s">
        <v>4295</v>
      </c>
      <c r="AU80" s="401" t="s">
        <v>4296</v>
      </c>
      <c r="AV80" s="401" t="s">
        <v>4297</v>
      </c>
      <c r="AW80" s="401" t="s">
        <v>4298</v>
      </c>
      <c r="AX80" s="401" t="s">
        <v>4452</v>
      </c>
      <c r="AY80" s="255"/>
      <c r="AZ80" s="257"/>
      <c r="BA80" s="401" t="s">
        <v>3348</v>
      </c>
      <c r="BB80" s="401" t="s">
        <v>1324</v>
      </c>
      <c r="BC80" s="401" t="s">
        <v>443</v>
      </c>
      <c r="BD80" s="401" t="s">
        <v>2631</v>
      </c>
      <c r="BE80" s="401" t="s">
        <v>878</v>
      </c>
      <c r="BF80" s="401" t="s">
        <v>857</v>
      </c>
      <c r="BG80" s="401" t="s">
        <v>1095</v>
      </c>
      <c r="BH80" s="401" t="s">
        <v>1328</v>
      </c>
      <c r="BI80" s="401" t="s">
        <v>366</v>
      </c>
      <c r="BJ80" s="401" t="s">
        <v>1329</v>
      </c>
      <c r="BK80" s="401" t="s">
        <v>3658</v>
      </c>
      <c r="BL80" s="401" t="s">
        <v>3658</v>
      </c>
      <c r="BM80" s="401" t="s">
        <v>3659</v>
      </c>
      <c r="BN80" s="401" t="s">
        <v>804</v>
      </c>
      <c r="BO80" s="401" t="s">
        <v>3660</v>
      </c>
      <c r="BP80" s="401" t="s">
        <v>3661</v>
      </c>
      <c r="BQ80" s="401" t="s">
        <v>3662</v>
      </c>
      <c r="BR80" s="401" t="s">
        <v>3663</v>
      </c>
      <c r="BS80" s="401" t="s">
        <v>3664</v>
      </c>
      <c r="BT80" s="401" t="s">
        <v>3710</v>
      </c>
      <c r="BU80" s="255"/>
      <c r="BV80" s="257"/>
      <c r="BW80" s="401" t="s">
        <v>2628</v>
      </c>
      <c r="BX80" s="246" t="s">
        <v>1324</v>
      </c>
      <c r="BY80" s="246" t="s">
        <v>443</v>
      </c>
      <c r="BZ80" s="246" t="s">
        <v>2874</v>
      </c>
      <c r="CA80" s="246" t="s">
        <v>818</v>
      </c>
      <c r="CB80" s="246" t="s">
        <v>397</v>
      </c>
      <c r="CC80" s="246" t="s">
        <v>1095</v>
      </c>
      <c r="CD80" s="246" t="s">
        <v>1328</v>
      </c>
      <c r="CE80" s="246" t="s">
        <v>366</v>
      </c>
      <c r="CF80" s="246" t="s">
        <v>1329</v>
      </c>
      <c r="CG80" s="246" t="s">
        <v>3203</v>
      </c>
      <c r="CH80" s="246" t="s">
        <v>3203</v>
      </c>
      <c r="CI80" s="246" t="s">
        <v>2875</v>
      </c>
      <c r="CJ80" s="246" t="s">
        <v>364</v>
      </c>
      <c r="CK80" s="246" t="s">
        <v>2876</v>
      </c>
      <c r="CL80" s="246" t="s">
        <v>2877</v>
      </c>
      <c r="CM80" s="246" t="s">
        <v>2878</v>
      </c>
      <c r="CN80" s="246" t="s">
        <v>2879</v>
      </c>
      <c r="CO80" s="246" t="s">
        <v>2880</v>
      </c>
      <c r="CP80" s="246" t="s">
        <v>2131</v>
      </c>
      <c r="CQ80" s="255"/>
      <c r="CR80" s="257"/>
      <c r="CS80" s="341" t="s">
        <v>996</v>
      </c>
      <c r="CT80" s="341" t="s">
        <v>1324</v>
      </c>
      <c r="CU80" s="341" t="s">
        <v>443</v>
      </c>
      <c r="CV80" s="341" t="s">
        <v>1940</v>
      </c>
      <c r="CW80" s="341" t="s">
        <v>1326</v>
      </c>
      <c r="CX80" s="341" t="s">
        <v>1327</v>
      </c>
      <c r="CY80" s="341" t="s">
        <v>1095</v>
      </c>
      <c r="CZ80" s="341" t="s">
        <v>1328</v>
      </c>
      <c r="DA80" s="341" t="s">
        <v>366</v>
      </c>
      <c r="DB80" s="341" t="s">
        <v>1329</v>
      </c>
      <c r="DC80" s="341" t="s">
        <v>2124</v>
      </c>
      <c r="DD80" s="341" t="s">
        <v>2124</v>
      </c>
      <c r="DE80" s="341" t="s">
        <v>2125</v>
      </c>
      <c r="DF80" s="341" t="s">
        <v>364</v>
      </c>
      <c r="DG80" s="341" t="s">
        <v>2126</v>
      </c>
      <c r="DH80" s="341" t="s">
        <v>2127</v>
      </c>
      <c r="DI80" s="341" t="s">
        <v>2128</v>
      </c>
      <c r="DJ80" s="341" t="s">
        <v>2129</v>
      </c>
      <c r="DK80" s="341" t="s">
        <v>2130</v>
      </c>
      <c r="DL80" s="341" t="s">
        <v>2131</v>
      </c>
      <c r="DM80" s="255"/>
      <c r="DN80" s="257"/>
      <c r="DO80" s="255" t="s">
        <v>1323</v>
      </c>
      <c r="DP80" s="255" t="s">
        <v>1324</v>
      </c>
      <c r="DQ80" s="255" t="s">
        <v>1325</v>
      </c>
      <c r="DR80" s="255" t="s">
        <v>1066</v>
      </c>
      <c r="DS80" s="255" t="s">
        <v>1326</v>
      </c>
      <c r="DT80" s="255" t="s">
        <v>1327</v>
      </c>
      <c r="DU80" s="255" t="s">
        <v>1095</v>
      </c>
      <c r="DV80" s="255" t="s">
        <v>1328</v>
      </c>
      <c r="DW80" s="255" t="s">
        <v>366</v>
      </c>
      <c r="DX80" s="255" t="s">
        <v>1329</v>
      </c>
      <c r="DY80" s="255" t="s">
        <v>1330</v>
      </c>
      <c r="DZ80" s="255" t="s">
        <v>1330</v>
      </c>
      <c r="EA80" s="255" t="s">
        <v>1331</v>
      </c>
      <c r="EB80" s="255"/>
      <c r="EC80" s="255" t="s">
        <v>1332</v>
      </c>
      <c r="ED80" s="271" t="s">
        <v>1333</v>
      </c>
      <c r="EE80" s="271" t="s">
        <v>1334</v>
      </c>
      <c r="EF80" s="271" t="s">
        <v>1335</v>
      </c>
      <c r="EG80" s="271" t="s">
        <v>1336</v>
      </c>
      <c r="EH80" s="271" t="s">
        <v>1337</v>
      </c>
      <c r="EI80" s="255"/>
      <c r="EJ80" s="257"/>
      <c r="EK80" s="255" t="s">
        <v>562</v>
      </c>
      <c r="EL80" s="255" t="s">
        <v>562</v>
      </c>
      <c r="EM80" s="255" t="s">
        <v>562</v>
      </c>
      <c r="EN80" s="255" t="s">
        <v>562</v>
      </c>
      <c r="EO80" s="255" t="s">
        <v>562</v>
      </c>
      <c r="EP80" s="255" t="s">
        <v>562</v>
      </c>
      <c r="EQ80" s="255" t="s">
        <v>562</v>
      </c>
      <c r="ER80" s="255" t="s">
        <v>562</v>
      </c>
      <c r="ES80" s="255" t="s">
        <v>562</v>
      </c>
      <c r="ET80" s="255" t="s">
        <v>562</v>
      </c>
      <c r="EU80" s="255" t="s">
        <v>562</v>
      </c>
      <c r="EV80" s="255" t="s">
        <v>562</v>
      </c>
      <c r="EW80" s="255" t="s">
        <v>562</v>
      </c>
      <c r="EX80" s="255" t="s">
        <v>562</v>
      </c>
      <c r="EY80" s="255" t="s">
        <v>562</v>
      </c>
      <c r="EZ80" s="271" t="s">
        <v>562</v>
      </c>
      <c r="FA80" s="271" t="s">
        <v>562</v>
      </c>
      <c r="FB80" s="271" t="s">
        <v>562</v>
      </c>
      <c r="FC80" s="271" t="s">
        <v>562</v>
      </c>
      <c r="FD80" s="271" t="s">
        <v>562</v>
      </c>
      <c r="FE80" s="255"/>
      <c r="FF80" s="257"/>
      <c r="FG80" s="447" t="s">
        <v>5174</v>
      </c>
      <c r="FH80" s="447" t="s">
        <v>5175</v>
      </c>
      <c r="FI80" s="447" t="s">
        <v>443</v>
      </c>
      <c r="FJ80" s="447" t="s">
        <v>3379</v>
      </c>
      <c r="FK80" s="447" t="s">
        <v>760</v>
      </c>
      <c r="FL80" s="447" t="s">
        <v>375</v>
      </c>
      <c r="FM80" s="447" t="s">
        <v>1095</v>
      </c>
      <c r="FN80" s="447" t="s">
        <v>5176</v>
      </c>
      <c r="FO80" s="447" t="s">
        <v>366</v>
      </c>
      <c r="FP80" s="447" t="s">
        <v>1329</v>
      </c>
      <c r="FQ80" s="447" t="s">
        <v>5177</v>
      </c>
      <c r="FR80" s="447" t="s">
        <v>5177</v>
      </c>
      <c r="FS80" s="447" t="s">
        <v>5178</v>
      </c>
      <c r="FT80" s="447" t="s">
        <v>5179</v>
      </c>
      <c r="FU80" s="447" t="s">
        <v>5180</v>
      </c>
      <c r="FV80" s="447" t="s">
        <v>5181</v>
      </c>
      <c r="FW80" s="447" t="s">
        <v>5182</v>
      </c>
      <c r="FX80" s="447" t="s">
        <v>5183</v>
      </c>
      <c r="FY80" s="447" t="s">
        <v>5184</v>
      </c>
      <c r="FZ80" s="447" t="s">
        <v>5185</v>
      </c>
      <c r="GA80" s="255"/>
      <c r="GB80" s="255"/>
      <c r="GC80" s="447" t="s">
        <v>364</v>
      </c>
      <c r="GD80" s="447" t="s">
        <v>391</v>
      </c>
      <c r="GE80" s="447" t="s">
        <v>364</v>
      </c>
      <c r="GF80" s="447" t="s">
        <v>936</v>
      </c>
      <c r="GG80" s="447" t="s">
        <v>364</v>
      </c>
      <c r="GH80" s="447" t="s">
        <v>364</v>
      </c>
      <c r="GI80" s="447" t="s">
        <v>367</v>
      </c>
      <c r="GJ80" s="447" t="s">
        <v>611</v>
      </c>
      <c r="GK80" s="447" t="s">
        <v>364</v>
      </c>
      <c r="GL80" s="447" t="s">
        <v>364</v>
      </c>
      <c r="GM80" s="447" t="s">
        <v>4729</v>
      </c>
      <c r="GN80" s="447" t="s">
        <v>4729</v>
      </c>
      <c r="GO80" s="447" t="s">
        <v>4730</v>
      </c>
      <c r="GP80" s="447" t="s">
        <v>4731</v>
      </c>
      <c r="GQ80" s="447" t="s">
        <v>4732</v>
      </c>
      <c r="GR80" s="447" t="s">
        <v>4733</v>
      </c>
      <c r="GS80" s="447" t="s">
        <v>4734</v>
      </c>
      <c r="GT80" s="447" t="s">
        <v>4735</v>
      </c>
      <c r="GU80" s="447" t="s">
        <v>4736</v>
      </c>
      <c r="GV80" s="447" t="s">
        <v>2308</v>
      </c>
      <c r="GW80" s="255"/>
      <c r="GX80" s="257"/>
      <c r="GY80" s="246" t="s">
        <v>3804</v>
      </c>
      <c r="GZ80" s="246" t="s">
        <v>364</v>
      </c>
      <c r="HA80" s="246" t="s">
        <v>364</v>
      </c>
      <c r="HB80" s="246" t="s">
        <v>454</v>
      </c>
      <c r="HC80" s="246" t="s">
        <v>367</v>
      </c>
      <c r="HD80" s="246" t="s">
        <v>365</v>
      </c>
      <c r="HE80" s="246" t="s">
        <v>364</v>
      </c>
      <c r="HF80" s="246" t="s">
        <v>364</v>
      </c>
      <c r="HG80" s="246" t="s">
        <v>364</v>
      </c>
      <c r="HH80" s="246" t="s">
        <v>364</v>
      </c>
      <c r="HI80" s="246" t="s">
        <v>3965</v>
      </c>
      <c r="HJ80" s="246" t="s">
        <v>3965</v>
      </c>
      <c r="HK80" s="246" t="s">
        <v>3966</v>
      </c>
      <c r="HL80" s="246" t="s">
        <v>804</v>
      </c>
      <c r="HM80" s="246" t="s">
        <v>3967</v>
      </c>
      <c r="HN80" s="246" t="s">
        <v>3968</v>
      </c>
      <c r="HO80" s="246" t="s">
        <v>3969</v>
      </c>
      <c r="HP80" s="246" t="s">
        <v>3970</v>
      </c>
      <c r="HQ80" s="246" t="s">
        <v>3971</v>
      </c>
      <c r="HR80" s="246" t="s">
        <v>1562</v>
      </c>
      <c r="HS80" s="255"/>
      <c r="HT80" s="257"/>
      <c r="HU80" s="246" t="s">
        <v>3141</v>
      </c>
      <c r="HV80" s="246" t="s">
        <v>364</v>
      </c>
      <c r="HW80" s="246" t="s">
        <v>364</v>
      </c>
      <c r="HX80" s="246" t="s">
        <v>447</v>
      </c>
      <c r="HY80" s="246" t="s">
        <v>1546</v>
      </c>
      <c r="HZ80" s="246" t="s">
        <v>2320</v>
      </c>
      <c r="IA80" s="246" t="s">
        <v>364</v>
      </c>
      <c r="IB80" s="246" t="s">
        <v>364</v>
      </c>
      <c r="IC80" s="246" t="s">
        <v>364</v>
      </c>
      <c r="ID80" s="246" t="s">
        <v>364</v>
      </c>
      <c r="IE80" s="246" t="s">
        <v>3142</v>
      </c>
      <c r="IF80" s="246" t="s">
        <v>3142</v>
      </c>
      <c r="IG80" s="246" t="s">
        <v>3143</v>
      </c>
      <c r="IH80" s="246" t="s">
        <v>364</v>
      </c>
      <c r="II80" s="246" t="s">
        <v>3144</v>
      </c>
      <c r="IJ80" s="246" t="s">
        <v>3145</v>
      </c>
      <c r="IK80" s="246" t="s">
        <v>3146</v>
      </c>
      <c r="IL80" s="246" t="s">
        <v>3147</v>
      </c>
      <c r="IM80" s="246" t="s">
        <v>3148</v>
      </c>
      <c r="IN80" s="246" t="s">
        <v>1442</v>
      </c>
      <c r="IO80" s="255"/>
      <c r="IP80" s="257"/>
      <c r="IQ80" s="341" t="s">
        <v>2444</v>
      </c>
      <c r="IR80" s="341" t="s">
        <v>364</v>
      </c>
      <c r="IS80" s="341" t="s">
        <v>1433</v>
      </c>
      <c r="IT80" s="341" t="s">
        <v>2445</v>
      </c>
      <c r="IU80" s="341" t="s">
        <v>364</v>
      </c>
      <c r="IV80" s="341" t="s">
        <v>364</v>
      </c>
      <c r="IW80" s="341" t="s">
        <v>364</v>
      </c>
      <c r="IX80" s="341" t="s">
        <v>364</v>
      </c>
      <c r="IY80" s="341" t="s">
        <v>364</v>
      </c>
      <c r="IZ80" s="341" t="s">
        <v>364</v>
      </c>
      <c r="JA80" s="341" t="s">
        <v>2446</v>
      </c>
      <c r="JB80" s="341" t="s">
        <v>2446</v>
      </c>
      <c r="JC80" s="341" t="s">
        <v>2447</v>
      </c>
      <c r="JD80" s="341" t="s">
        <v>364</v>
      </c>
      <c r="JE80" s="341" t="s">
        <v>2448</v>
      </c>
      <c r="JF80" s="341" t="s">
        <v>2449</v>
      </c>
      <c r="JG80" s="341" t="s">
        <v>2450</v>
      </c>
      <c r="JH80" s="341" t="s">
        <v>2451</v>
      </c>
      <c r="JI80" s="341" t="s">
        <v>2452</v>
      </c>
      <c r="JJ80" s="341" t="s">
        <v>1693</v>
      </c>
      <c r="JK80" s="255"/>
      <c r="JL80" s="255"/>
      <c r="JM80" s="255" t="s">
        <v>562</v>
      </c>
      <c r="JN80" s="255" t="s">
        <v>562</v>
      </c>
      <c r="JO80" s="255" t="s">
        <v>562</v>
      </c>
      <c r="JP80" s="255" t="s">
        <v>562</v>
      </c>
      <c r="JQ80" s="255" t="s">
        <v>562</v>
      </c>
      <c r="JR80" s="255" t="s">
        <v>562</v>
      </c>
      <c r="JS80" s="255" t="s">
        <v>562</v>
      </c>
      <c r="JT80" s="255" t="s">
        <v>562</v>
      </c>
      <c r="JU80" s="255" t="s">
        <v>562</v>
      </c>
      <c r="JV80" s="255" t="s">
        <v>562</v>
      </c>
      <c r="JW80" s="255" t="s">
        <v>562</v>
      </c>
      <c r="JX80" s="255" t="s">
        <v>562</v>
      </c>
      <c r="JY80" s="255" t="s">
        <v>562</v>
      </c>
      <c r="JZ80" s="255" t="s">
        <v>562</v>
      </c>
      <c r="KA80" s="255" t="s">
        <v>562</v>
      </c>
      <c r="KB80" s="271" t="s">
        <v>562</v>
      </c>
      <c r="KC80" s="271" t="s">
        <v>562</v>
      </c>
      <c r="KD80" s="271" t="s">
        <v>562</v>
      </c>
      <c r="KE80" s="271" t="s">
        <v>562</v>
      </c>
      <c r="KF80" s="271" t="s">
        <v>562</v>
      </c>
    </row>
    <row r="81" spans="1:292" s="2" customFormat="1" ht="12.75" customHeight="1" x14ac:dyDescent="0.25">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245" t="s">
        <v>147</v>
      </c>
      <c r="AD81" s="254" t="str">
        <f t="shared" ca="1" si="85"/>
        <v>140,463</v>
      </c>
      <c r="AE81" s="443" t="s">
        <v>1338</v>
      </c>
      <c r="AF81" s="444" t="s">
        <v>392</v>
      </c>
      <c r="AG81" s="444" t="s">
        <v>499</v>
      </c>
      <c r="AH81" s="443" t="s">
        <v>4154</v>
      </c>
      <c r="AI81" s="443" t="s">
        <v>391</v>
      </c>
      <c r="AJ81" s="443" t="s">
        <v>364</v>
      </c>
      <c r="AK81" s="401" t="s">
        <v>1281</v>
      </c>
      <c r="AL81" s="401" t="s">
        <v>4185</v>
      </c>
      <c r="AM81" s="401" t="s">
        <v>523</v>
      </c>
      <c r="AN81" s="401" t="s">
        <v>554</v>
      </c>
      <c r="AO81" s="401" t="s">
        <v>4347</v>
      </c>
      <c r="AP81" s="401" t="s">
        <v>4347</v>
      </c>
      <c r="AQ81" s="401" t="s">
        <v>4385</v>
      </c>
      <c r="AR81" s="401" t="s">
        <v>4444</v>
      </c>
      <c r="AS81" s="401" t="s">
        <v>4420</v>
      </c>
      <c r="AT81" s="401" t="s">
        <v>4299</v>
      </c>
      <c r="AU81" s="401" t="s">
        <v>4300</v>
      </c>
      <c r="AV81" s="401" t="s">
        <v>4301</v>
      </c>
      <c r="AW81" s="401" t="s">
        <v>4299</v>
      </c>
      <c r="AX81" s="401" t="s">
        <v>2139</v>
      </c>
      <c r="AY81" s="255"/>
      <c r="AZ81" s="257"/>
      <c r="BA81" s="401" t="s">
        <v>1338</v>
      </c>
      <c r="BB81" s="401" t="s">
        <v>392</v>
      </c>
      <c r="BC81" s="401" t="s">
        <v>499</v>
      </c>
      <c r="BD81" s="401" t="s">
        <v>413</v>
      </c>
      <c r="BE81" s="401" t="s">
        <v>391</v>
      </c>
      <c r="BF81" s="401" t="s">
        <v>364</v>
      </c>
      <c r="BG81" s="401" t="s">
        <v>1281</v>
      </c>
      <c r="BH81" s="401" t="s">
        <v>2881</v>
      </c>
      <c r="BI81" s="401" t="s">
        <v>523</v>
      </c>
      <c r="BJ81" s="401" t="s">
        <v>554</v>
      </c>
      <c r="BK81" s="401" t="s">
        <v>3665</v>
      </c>
      <c r="BL81" s="401" t="s">
        <v>3665</v>
      </c>
      <c r="BM81" s="401" t="s">
        <v>3666</v>
      </c>
      <c r="BN81" s="401" t="s">
        <v>3667</v>
      </c>
      <c r="BO81" s="401" t="s">
        <v>3668</v>
      </c>
      <c r="BP81" s="401" t="s">
        <v>3669</v>
      </c>
      <c r="BQ81" s="401" t="s">
        <v>3670</v>
      </c>
      <c r="BR81" s="401" t="s">
        <v>3671</v>
      </c>
      <c r="BS81" s="401" t="s">
        <v>3672</v>
      </c>
      <c r="BT81" s="401" t="s">
        <v>2139</v>
      </c>
      <c r="BU81" s="255"/>
      <c r="BV81" s="257"/>
      <c r="BW81" s="401" t="s">
        <v>1338</v>
      </c>
      <c r="BX81" s="246" t="s">
        <v>392</v>
      </c>
      <c r="BY81" s="246" t="s">
        <v>499</v>
      </c>
      <c r="BZ81" s="246" t="s">
        <v>413</v>
      </c>
      <c r="CA81" s="246" t="s">
        <v>391</v>
      </c>
      <c r="CB81" s="246" t="s">
        <v>364</v>
      </c>
      <c r="CC81" s="246" t="s">
        <v>1281</v>
      </c>
      <c r="CD81" s="246" t="s">
        <v>2881</v>
      </c>
      <c r="CE81" s="246" t="s">
        <v>523</v>
      </c>
      <c r="CF81" s="246" t="s">
        <v>554</v>
      </c>
      <c r="CG81" s="246" t="s">
        <v>3204</v>
      </c>
      <c r="CH81" s="246" t="s">
        <v>3204</v>
      </c>
      <c r="CI81" s="246" t="s">
        <v>2882</v>
      </c>
      <c r="CJ81" s="246" t="s">
        <v>2883</v>
      </c>
      <c r="CK81" s="246" t="s">
        <v>2884</v>
      </c>
      <c r="CL81" s="246" t="s">
        <v>2885</v>
      </c>
      <c r="CM81" s="246" t="s">
        <v>2886</v>
      </c>
      <c r="CN81" s="246" t="s">
        <v>2887</v>
      </c>
      <c r="CO81" s="246" t="s">
        <v>2888</v>
      </c>
      <c r="CP81" s="246" t="s">
        <v>1294</v>
      </c>
      <c r="CQ81" s="255"/>
      <c r="CR81" s="257"/>
      <c r="CS81" s="341" t="s">
        <v>1338</v>
      </c>
      <c r="CT81" s="341" t="s">
        <v>392</v>
      </c>
      <c r="CU81" s="341" t="s">
        <v>382</v>
      </c>
      <c r="CV81" s="341" t="s">
        <v>2204</v>
      </c>
      <c r="CW81" s="341" t="s">
        <v>368</v>
      </c>
      <c r="CX81" s="341" t="s">
        <v>364</v>
      </c>
      <c r="CY81" s="341" t="s">
        <v>552</v>
      </c>
      <c r="CZ81" s="341" t="s">
        <v>553</v>
      </c>
      <c r="DA81" s="341" t="s">
        <v>523</v>
      </c>
      <c r="DB81" s="341" t="s">
        <v>554</v>
      </c>
      <c r="DC81" s="341" t="s">
        <v>2132</v>
      </c>
      <c r="DD81" s="341" t="s">
        <v>2132</v>
      </c>
      <c r="DE81" s="341" t="s">
        <v>2133</v>
      </c>
      <c r="DF81" s="341" t="s">
        <v>2134</v>
      </c>
      <c r="DG81" s="341" t="s">
        <v>2507</v>
      </c>
      <c r="DH81" s="341" t="s">
        <v>2135</v>
      </c>
      <c r="DI81" s="341" t="s">
        <v>2136</v>
      </c>
      <c r="DJ81" s="341" t="s">
        <v>2137</v>
      </c>
      <c r="DK81" s="341" t="s">
        <v>2138</v>
      </c>
      <c r="DL81" s="341" t="s">
        <v>2139</v>
      </c>
      <c r="DM81" s="255"/>
      <c r="DN81" s="257"/>
      <c r="DO81" s="255" t="s">
        <v>1338</v>
      </c>
      <c r="DP81" s="255" t="s">
        <v>392</v>
      </c>
      <c r="DQ81" s="255" t="s">
        <v>382</v>
      </c>
      <c r="DR81" s="255" t="s">
        <v>413</v>
      </c>
      <c r="DS81" s="255" t="s">
        <v>391</v>
      </c>
      <c r="DT81" s="255"/>
      <c r="DU81" s="255" t="s">
        <v>552</v>
      </c>
      <c r="DV81" s="255" t="s">
        <v>553</v>
      </c>
      <c r="DW81" s="255" t="s">
        <v>523</v>
      </c>
      <c r="DX81" s="255" t="s">
        <v>554</v>
      </c>
      <c r="DY81" s="255" t="s">
        <v>1339</v>
      </c>
      <c r="DZ81" s="255" t="s">
        <v>1339</v>
      </c>
      <c r="EA81" s="255" t="s">
        <v>1340</v>
      </c>
      <c r="EB81" s="255" t="s">
        <v>1341</v>
      </c>
      <c r="EC81" s="255" t="s">
        <v>1342</v>
      </c>
      <c r="ED81" s="271" t="s">
        <v>1343</v>
      </c>
      <c r="EE81" s="271" t="s">
        <v>1344</v>
      </c>
      <c r="EF81" s="271" t="s">
        <v>1345</v>
      </c>
      <c r="EG81" s="271" t="s">
        <v>1346</v>
      </c>
      <c r="EH81" s="271" t="s">
        <v>1185</v>
      </c>
      <c r="EI81" s="255"/>
      <c r="EJ81" s="257"/>
      <c r="EK81" s="255" t="s">
        <v>551</v>
      </c>
      <c r="EL81" s="255" t="s">
        <v>392</v>
      </c>
      <c r="EM81" s="255" t="s">
        <v>382</v>
      </c>
      <c r="EN81" s="255" t="s">
        <v>413</v>
      </c>
      <c r="EO81" s="255" t="s">
        <v>391</v>
      </c>
      <c r="EP81" s="255"/>
      <c r="EQ81" s="255" t="s">
        <v>552</v>
      </c>
      <c r="ER81" s="255" t="s">
        <v>553</v>
      </c>
      <c r="ES81" s="255" t="s">
        <v>523</v>
      </c>
      <c r="ET81" s="255" t="s">
        <v>554</v>
      </c>
      <c r="EU81" s="255" t="s">
        <v>1347</v>
      </c>
      <c r="EV81" s="255" t="s">
        <v>1347</v>
      </c>
      <c r="EW81" s="255" t="s">
        <v>1348</v>
      </c>
      <c r="EX81" s="255" t="s">
        <v>1349</v>
      </c>
      <c r="EY81" s="255" t="s">
        <v>1350</v>
      </c>
      <c r="EZ81" s="271" t="s">
        <v>1351</v>
      </c>
      <c r="FA81" s="271" t="s">
        <v>1352</v>
      </c>
      <c r="FB81" s="271" t="s">
        <v>1353</v>
      </c>
      <c r="FC81" s="271" t="s">
        <v>1354</v>
      </c>
      <c r="FD81" s="271" t="s">
        <v>1355</v>
      </c>
      <c r="FE81" s="255"/>
      <c r="FF81" s="257"/>
      <c r="FG81" s="447" t="s">
        <v>1338</v>
      </c>
      <c r="FH81" s="447" t="s">
        <v>392</v>
      </c>
      <c r="FI81" s="447" t="s">
        <v>1009</v>
      </c>
      <c r="FJ81" s="447" t="s">
        <v>2173</v>
      </c>
      <c r="FK81" s="447" t="s">
        <v>391</v>
      </c>
      <c r="FL81" s="447" t="s">
        <v>364</v>
      </c>
      <c r="FM81" s="447" t="s">
        <v>1281</v>
      </c>
      <c r="FN81" s="447" t="s">
        <v>5186</v>
      </c>
      <c r="FO81" s="447" t="s">
        <v>523</v>
      </c>
      <c r="FP81" s="447" t="s">
        <v>554</v>
      </c>
      <c r="FQ81" s="447" t="s">
        <v>5187</v>
      </c>
      <c r="FR81" s="447" t="s">
        <v>5187</v>
      </c>
      <c r="FS81" s="447" t="s">
        <v>5188</v>
      </c>
      <c r="FT81" s="447" t="s">
        <v>5189</v>
      </c>
      <c r="FU81" s="447" t="s">
        <v>5190</v>
      </c>
      <c r="FV81" s="447" t="s">
        <v>5191</v>
      </c>
      <c r="FW81" s="447" t="s">
        <v>5192</v>
      </c>
      <c r="FX81" s="447" t="s">
        <v>5193</v>
      </c>
      <c r="FY81" s="447" t="s">
        <v>5194</v>
      </c>
      <c r="FZ81" s="447" t="s">
        <v>1042</v>
      </c>
      <c r="GA81" s="255"/>
      <c r="GB81" s="255"/>
      <c r="GC81" s="447" t="s">
        <v>364</v>
      </c>
      <c r="GD81" s="447" t="s">
        <v>364</v>
      </c>
      <c r="GE81" s="447" t="s">
        <v>364</v>
      </c>
      <c r="GF81" s="447" t="s">
        <v>394</v>
      </c>
      <c r="GG81" s="447" t="s">
        <v>364</v>
      </c>
      <c r="GH81" s="447" t="s">
        <v>364</v>
      </c>
      <c r="GI81" s="447" t="s">
        <v>364</v>
      </c>
      <c r="GJ81" s="447" t="s">
        <v>4737</v>
      </c>
      <c r="GK81" s="447" t="s">
        <v>364</v>
      </c>
      <c r="GL81" s="447" t="s">
        <v>364</v>
      </c>
      <c r="GM81" s="447" t="s">
        <v>4738</v>
      </c>
      <c r="GN81" s="447" t="s">
        <v>4738</v>
      </c>
      <c r="GO81" s="447" t="s">
        <v>4739</v>
      </c>
      <c r="GP81" s="447" t="s">
        <v>4740</v>
      </c>
      <c r="GQ81" s="447" t="s">
        <v>4741</v>
      </c>
      <c r="GR81" s="447" t="s">
        <v>4742</v>
      </c>
      <c r="GS81" s="447" t="s">
        <v>4743</v>
      </c>
      <c r="GT81" s="447" t="s">
        <v>4744</v>
      </c>
      <c r="GU81" s="447" t="s">
        <v>4745</v>
      </c>
      <c r="GV81" s="447" t="s">
        <v>1442</v>
      </c>
      <c r="GW81" s="255"/>
      <c r="GX81" s="257"/>
      <c r="GY81" s="246" t="s">
        <v>364</v>
      </c>
      <c r="GZ81" s="246" t="s">
        <v>364</v>
      </c>
      <c r="HA81" s="246" t="s">
        <v>364</v>
      </c>
      <c r="HB81" s="246" t="s">
        <v>364</v>
      </c>
      <c r="HC81" s="246" t="s">
        <v>364</v>
      </c>
      <c r="HD81" s="246" t="s">
        <v>364</v>
      </c>
      <c r="HE81" s="246" t="s">
        <v>364</v>
      </c>
      <c r="HF81" s="246" t="s">
        <v>364</v>
      </c>
      <c r="HG81" s="246" t="s">
        <v>364</v>
      </c>
      <c r="HH81" s="246" t="s">
        <v>364</v>
      </c>
      <c r="HI81" s="246" t="s">
        <v>3972</v>
      </c>
      <c r="HJ81" s="246" t="s">
        <v>3972</v>
      </c>
      <c r="HK81" s="246" t="s">
        <v>3973</v>
      </c>
      <c r="HL81" s="246" t="s">
        <v>3974</v>
      </c>
      <c r="HM81" s="246" t="s">
        <v>3975</v>
      </c>
      <c r="HN81" s="246" t="s">
        <v>3976</v>
      </c>
      <c r="HO81" s="246" t="s">
        <v>3977</v>
      </c>
      <c r="HP81" s="246" t="s">
        <v>3978</v>
      </c>
      <c r="HQ81" s="246" t="s">
        <v>3979</v>
      </c>
      <c r="HR81" s="246" t="s">
        <v>1592</v>
      </c>
      <c r="HS81" s="255"/>
      <c r="HT81" s="257"/>
      <c r="HU81" s="246" t="s">
        <v>364</v>
      </c>
      <c r="HV81" s="246" t="s">
        <v>364</v>
      </c>
      <c r="HW81" s="246" t="s">
        <v>382</v>
      </c>
      <c r="HX81" s="246" t="s">
        <v>364</v>
      </c>
      <c r="HY81" s="246" t="s">
        <v>364</v>
      </c>
      <c r="HZ81" s="246" t="s">
        <v>364</v>
      </c>
      <c r="IA81" s="246" t="s">
        <v>1433</v>
      </c>
      <c r="IB81" s="246" t="s">
        <v>1962</v>
      </c>
      <c r="IC81" s="246" t="s">
        <v>364</v>
      </c>
      <c r="ID81" s="246" t="s">
        <v>364</v>
      </c>
      <c r="IE81" s="246" t="s">
        <v>3149</v>
      </c>
      <c r="IF81" s="246" t="s">
        <v>3149</v>
      </c>
      <c r="IG81" s="246" t="s">
        <v>3150</v>
      </c>
      <c r="IH81" s="246" t="s">
        <v>3151</v>
      </c>
      <c r="II81" s="246" t="s">
        <v>3152</v>
      </c>
      <c r="IJ81" s="246" t="s">
        <v>3153</v>
      </c>
      <c r="IK81" s="246" t="s">
        <v>3154</v>
      </c>
      <c r="IL81" s="246" t="s">
        <v>3155</v>
      </c>
      <c r="IM81" s="246" t="s">
        <v>3156</v>
      </c>
      <c r="IN81" s="246" t="s">
        <v>3047</v>
      </c>
      <c r="IO81" s="255"/>
      <c r="IP81" s="257"/>
      <c r="IQ81" s="341" t="s">
        <v>364</v>
      </c>
      <c r="IR81" s="341" t="s">
        <v>364</v>
      </c>
      <c r="IS81" s="341" t="s">
        <v>364</v>
      </c>
      <c r="IT81" s="341" t="s">
        <v>364</v>
      </c>
      <c r="IU81" s="341" t="s">
        <v>364</v>
      </c>
      <c r="IV81" s="341" t="s">
        <v>364</v>
      </c>
      <c r="IW81" s="341" t="s">
        <v>364</v>
      </c>
      <c r="IX81" s="341" t="s">
        <v>364</v>
      </c>
      <c r="IY81" s="341" t="s">
        <v>364</v>
      </c>
      <c r="IZ81" s="341" t="s">
        <v>364</v>
      </c>
      <c r="JA81" s="341" t="s">
        <v>2453</v>
      </c>
      <c r="JB81" s="341" t="s">
        <v>2453</v>
      </c>
      <c r="JC81" s="341" t="s">
        <v>2454</v>
      </c>
      <c r="JD81" s="341" t="s">
        <v>2455</v>
      </c>
      <c r="JE81" s="341" t="s">
        <v>2456</v>
      </c>
      <c r="JF81" s="341" t="s">
        <v>2457</v>
      </c>
      <c r="JG81" s="341" t="s">
        <v>2458</v>
      </c>
      <c r="JH81" s="341" t="s">
        <v>2459</v>
      </c>
      <c r="JI81" s="341" t="s">
        <v>2460</v>
      </c>
      <c r="JJ81" s="341" t="s">
        <v>2461</v>
      </c>
      <c r="JK81" s="255"/>
      <c r="JL81" s="255"/>
      <c r="JM81" s="255" t="s">
        <v>1684</v>
      </c>
      <c r="JN81" s="255" t="s">
        <v>364</v>
      </c>
      <c r="JO81" s="255" t="s">
        <v>364</v>
      </c>
      <c r="JP81" s="255" t="s">
        <v>364</v>
      </c>
      <c r="JQ81" s="255" t="s">
        <v>364</v>
      </c>
      <c r="JR81" s="255" t="s">
        <v>364</v>
      </c>
      <c r="JS81" s="255" t="s">
        <v>364</v>
      </c>
      <c r="JT81" s="255" t="s">
        <v>364</v>
      </c>
      <c r="JU81" s="255" t="s">
        <v>364</v>
      </c>
      <c r="JV81" s="255" t="s">
        <v>364</v>
      </c>
      <c r="JW81" s="255" t="s">
        <v>1685</v>
      </c>
      <c r="JX81" s="255" t="s">
        <v>1685</v>
      </c>
      <c r="JY81" s="255" t="s">
        <v>1686</v>
      </c>
      <c r="JZ81" s="255" t="s">
        <v>1687</v>
      </c>
      <c r="KA81" s="255" t="s">
        <v>1688</v>
      </c>
      <c r="KB81" s="271" t="s">
        <v>1689</v>
      </c>
      <c r="KC81" s="271" t="s">
        <v>1690</v>
      </c>
      <c r="KD81" s="271" t="s">
        <v>1691</v>
      </c>
      <c r="KE81" s="271" t="s">
        <v>1692</v>
      </c>
      <c r="KF81" s="271" t="s">
        <v>1693</v>
      </c>
    </row>
    <row r="82" spans="1:292" s="2" customFormat="1" ht="12.75" customHeight="1" x14ac:dyDescent="0.25">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245" t="s">
        <v>360</v>
      </c>
      <c r="AD82" s="254" t="str">
        <f t="shared" ca="1" si="85"/>
        <v>-</v>
      </c>
      <c r="AE82" s="443" t="s">
        <v>562</v>
      </c>
      <c r="AF82" s="444" t="s">
        <v>562</v>
      </c>
      <c r="AG82" s="444" t="s">
        <v>562</v>
      </c>
      <c r="AH82" s="443" t="s">
        <v>562</v>
      </c>
      <c r="AI82" s="443" t="s">
        <v>562</v>
      </c>
      <c r="AJ82" s="443" t="s">
        <v>562</v>
      </c>
      <c r="AK82" s="401" t="s">
        <v>562</v>
      </c>
      <c r="AL82" s="401" t="s">
        <v>562</v>
      </c>
      <c r="AM82" s="401" t="s">
        <v>562</v>
      </c>
      <c r="AN82" s="401" t="s">
        <v>562</v>
      </c>
      <c r="AO82" s="401" t="s">
        <v>562</v>
      </c>
      <c r="AP82" s="401" t="s">
        <v>562</v>
      </c>
      <c r="AQ82" s="401" t="s">
        <v>562</v>
      </c>
      <c r="AR82" s="401" t="s">
        <v>562</v>
      </c>
      <c r="AS82" s="401" t="s">
        <v>562</v>
      </c>
      <c r="AT82" s="401" t="s">
        <v>562</v>
      </c>
      <c r="AU82" s="401" t="s">
        <v>562</v>
      </c>
      <c r="AV82" s="401" t="s">
        <v>562</v>
      </c>
      <c r="AW82" s="401" t="s">
        <v>562</v>
      </c>
      <c r="AX82" s="401" t="s">
        <v>562</v>
      </c>
      <c r="AY82" s="255"/>
      <c r="AZ82" s="257"/>
      <c r="BA82" s="401" t="s">
        <v>562</v>
      </c>
      <c r="BB82" s="401" t="s">
        <v>562</v>
      </c>
      <c r="BC82" s="401" t="s">
        <v>562</v>
      </c>
      <c r="BD82" s="401" t="s">
        <v>562</v>
      </c>
      <c r="BE82" s="401" t="s">
        <v>562</v>
      </c>
      <c r="BF82" s="401" t="s">
        <v>562</v>
      </c>
      <c r="BG82" s="401" t="s">
        <v>562</v>
      </c>
      <c r="BH82" s="401" t="s">
        <v>562</v>
      </c>
      <c r="BI82" s="401" t="s">
        <v>562</v>
      </c>
      <c r="BJ82" s="401" t="s">
        <v>562</v>
      </c>
      <c r="BK82" s="401" t="s">
        <v>562</v>
      </c>
      <c r="BL82" s="401" t="s">
        <v>562</v>
      </c>
      <c r="BM82" s="401" t="s">
        <v>562</v>
      </c>
      <c r="BN82" s="401" t="s">
        <v>562</v>
      </c>
      <c r="BO82" s="401" t="s">
        <v>562</v>
      </c>
      <c r="BP82" s="401" t="s">
        <v>562</v>
      </c>
      <c r="BQ82" s="401" t="s">
        <v>562</v>
      </c>
      <c r="BR82" s="401" t="s">
        <v>562</v>
      </c>
      <c r="BS82" s="401" t="s">
        <v>562</v>
      </c>
      <c r="BT82" s="401" t="s">
        <v>562</v>
      </c>
      <c r="BU82" s="255"/>
      <c r="BV82" s="257"/>
      <c r="BW82" s="401" t="s">
        <v>562</v>
      </c>
      <c r="BX82" s="246" t="s">
        <v>562</v>
      </c>
      <c r="BY82" s="246" t="s">
        <v>562</v>
      </c>
      <c r="BZ82" s="246" t="s">
        <v>562</v>
      </c>
      <c r="CA82" s="246" t="s">
        <v>562</v>
      </c>
      <c r="CB82" s="246" t="s">
        <v>562</v>
      </c>
      <c r="CC82" s="246" t="s">
        <v>562</v>
      </c>
      <c r="CD82" s="246" t="s">
        <v>562</v>
      </c>
      <c r="CE82" s="246" t="s">
        <v>562</v>
      </c>
      <c r="CF82" s="246" t="s">
        <v>562</v>
      </c>
      <c r="CG82" s="246" t="s">
        <v>562</v>
      </c>
      <c r="CH82" s="246" t="s">
        <v>562</v>
      </c>
      <c r="CI82" s="246" t="s">
        <v>562</v>
      </c>
      <c r="CJ82" s="246" t="s">
        <v>562</v>
      </c>
      <c r="CK82" s="246" t="s">
        <v>562</v>
      </c>
      <c r="CL82" s="246" t="s">
        <v>562</v>
      </c>
      <c r="CM82" s="246" t="s">
        <v>562</v>
      </c>
      <c r="CN82" s="246" t="s">
        <v>562</v>
      </c>
      <c r="CO82" s="246" t="s">
        <v>562</v>
      </c>
      <c r="CP82" s="246" t="s">
        <v>562</v>
      </c>
      <c r="CQ82" s="255"/>
      <c r="CR82" s="257"/>
      <c r="CS82" s="341" t="s">
        <v>2140</v>
      </c>
      <c r="CT82" s="341" t="s">
        <v>2141</v>
      </c>
      <c r="CU82" s="341" t="s">
        <v>792</v>
      </c>
      <c r="CV82" s="341" t="s">
        <v>2205</v>
      </c>
      <c r="CW82" s="341" t="s">
        <v>2206</v>
      </c>
      <c r="CX82" s="341" t="s">
        <v>2190</v>
      </c>
      <c r="CY82" s="341" t="s">
        <v>2142</v>
      </c>
      <c r="CZ82" s="341" t="s">
        <v>2143</v>
      </c>
      <c r="DA82" s="341" t="s">
        <v>2144</v>
      </c>
      <c r="DB82" s="341" t="s">
        <v>2145</v>
      </c>
      <c r="DC82" s="341" t="s">
        <v>2146</v>
      </c>
      <c r="DD82" s="341" t="s">
        <v>2147</v>
      </c>
      <c r="DE82" s="341" t="s">
        <v>2148</v>
      </c>
      <c r="DF82" s="341" t="s">
        <v>2149</v>
      </c>
      <c r="DG82" s="341" t="s">
        <v>2150</v>
      </c>
      <c r="DH82" s="341" t="s">
        <v>2151</v>
      </c>
      <c r="DI82" s="341" t="s">
        <v>2152</v>
      </c>
      <c r="DJ82" s="341" t="s">
        <v>2153</v>
      </c>
      <c r="DK82" s="341" t="s">
        <v>2154</v>
      </c>
      <c r="DL82" s="341" t="s">
        <v>2114</v>
      </c>
      <c r="DM82" s="255"/>
      <c r="DN82" s="257"/>
      <c r="DO82" s="255" t="s">
        <v>769</v>
      </c>
      <c r="DP82" s="255" t="s">
        <v>1356</v>
      </c>
      <c r="DQ82" s="255" t="s">
        <v>1019</v>
      </c>
      <c r="DR82" s="255" t="s">
        <v>1357</v>
      </c>
      <c r="DS82" s="255" t="s">
        <v>1358</v>
      </c>
      <c r="DT82" s="255" t="s">
        <v>1359</v>
      </c>
      <c r="DU82" s="255" t="s">
        <v>1360</v>
      </c>
      <c r="DV82" s="255" t="s">
        <v>1361</v>
      </c>
      <c r="DW82" s="255" t="s">
        <v>484</v>
      </c>
      <c r="DX82" s="255" t="s">
        <v>1362</v>
      </c>
      <c r="DY82" s="255" t="s">
        <v>1363</v>
      </c>
      <c r="DZ82" s="255" t="s">
        <v>1364</v>
      </c>
      <c r="EA82" s="255" t="s">
        <v>1365</v>
      </c>
      <c r="EB82" s="255" t="s">
        <v>1366</v>
      </c>
      <c r="EC82" s="255" t="s">
        <v>1367</v>
      </c>
      <c r="ED82" s="271" t="s">
        <v>1368</v>
      </c>
      <c r="EE82" s="271" t="s">
        <v>1369</v>
      </c>
      <c r="EF82" s="271" t="s">
        <v>1368</v>
      </c>
      <c r="EG82" s="271" t="s">
        <v>1370</v>
      </c>
      <c r="EH82" s="271" t="s">
        <v>1065</v>
      </c>
      <c r="EI82" s="255"/>
      <c r="EJ82" s="257"/>
      <c r="EK82" s="255" t="s">
        <v>562</v>
      </c>
      <c r="EL82" s="255" t="s">
        <v>562</v>
      </c>
      <c r="EM82" s="255" t="s">
        <v>562</v>
      </c>
      <c r="EN82" s="255" t="s">
        <v>562</v>
      </c>
      <c r="EO82" s="255" t="s">
        <v>562</v>
      </c>
      <c r="EP82" s="255" t="s">
        <v>562</v>
      </c>
      <c r="EQ82" s="255" t="s">
        <v>562</v>
      </c>
      <c r="ER82" s="255" t="s">
        <v>562</v>
      </c>
      <c r="ES82" s="255" t="s">
        <v>562</v>
      </c>
      <c r="ET82" s="255" t="s">
        <v>562</v>
      </c>
      <c r="EU82" s="255" t="s">
        <v>562</v>
      </c>
      <c r="EV82" s="255" t="s">
        <v>562</v>
      </c>
      <c r="EW82" s="255" t="s">
        <v>562</v>
      </c>
      <c r="EX82" s="255" t="s">
        <v>562</v>
      </c>
      <c r="EY82" s="255" t="s">
        <v>562</v>
      </c>
      <c r="EZ82" s="271" t="s">
        <v>562</v>
      </c>
      <c r="FA82" s="271" t="s">
        <v>562</v>
      </c>
      <c r="FB82" s="271" t="s">
        <v>562</v>
      </c>
      <c r="FC82" s="271" t="s">
        <v>562</v>
      </c>
      <c r="FD82" s="271" t="s">
        <v>562</v>
      </c>
      <c r="FE82" s="255"/>
      <c r="FF82" s="257"/>
      <c r="FG82" s="447" t="s">
        <v>5195</v>
      </c>
      <c r="FH82" s="447" t="s">
        <v>5196</v>
      </c>
      <c r="FI82" s="447" t="s">
        <v>2213</v>
      </c>
      <c r="FJ82" s="447" t="s">
        <v>5197</v>
      </c>
      <c r="FK82" s="447" t="s">
        <v>5198</v>
      </c>
      <c r="FL82" s="447" t="s">
        <v>1326</v>
      </c>
      <c r="FM82" s="447" t="s">
        <v>4476</v>
      </c>
      <c r="FN82" s="447" t="s">
        <v>5199</v>
      </c>
      <c r="FO82" s="447" t="s">
        <v>820</v>
      </c>
      <c r="FP82" s="447" t="s">
        <v>5200</v>
      </c>
      <c r="FQ82" s="447" t="s">
        <v>5201</v>
      </c>
      <c r="FR82" s="447" t="s">
        <v>5202</v>
      </c>
      <c r="FS82" s="447" t="s">
        <v>5203</v>
      </c>
      <c r="FT82" s="447" t="s">
        <v>5204</v>
      </c>
      <c r="FU82" s="447" t="s">
        <v>5205</v>
      </c>
      <c r="FV82" s="447" t="s">
        <v>5206</v>
      </c>
      <c r="FW82" s="447" t="s">
        <v>5207</v>
      </c>
      <c r="FX82" s="447" t="s">
        <v>5208</v>
      </c>
      <c r="FY82" s="447" t="s">
        <v>5209</v>
      </c>
      <c r="FZ82" s="447" t="s">
        <v>4450</v>
      </c>
      <c r="GA82" s="255"/>
      <c r="GB82" s="255"/>
      <c r="GC82" s="447" t="s">
        <v>562</v>
      </c>
      <c r="GD82" s="447" t="s">
        <v>562</v>
      </c>
      <c r="GE82" s="447" t="s">
        <v>562</v>
      </c>
      <c r="GF82" s="447" t="s">
        <v>562</v>
      </c>
      <c r="GG82" s="447" t="s">
        <v>562</v>
      </c>
      <c r="GH82" s="447" t="s">
        <v>562</v>
      </c>
      <c r="GI82" s="447" t="s">
        <v>562</v>
      </c>
      <c r="GJ82" s="447" t="s">
        <v>562</v>
      </c>
      <c r="GK82" s="447" t="s">
        <v>562</v>
      </c>
      <c r="GL82" s="447" t="s">
        <v>562</v>
      </c>
      <c r="GM82" s="447" t="s">
        <v>562</v>
      </c>
      <c r="GN82" s="447" t="s">
        <v>562</v>
      </c>
      <c r="GO82" s="447" t="s">
        <v>562</v>
      </c>
      <c r="GP82" s="447" t="s">
        <v>562</v>
      </c>
      <c r="GQ82" s="447" t="s">
        <v>562</v>
      </c>
      <c r="GR82" s="447" t="s">
        <v>562</v>
      </c>
      <c r="GS82" s="447" t="s">
        <v>562</v>
      </c>
      <c r="GT82" s="447" t="s">
        <v>562</v>
      </c>
      <c r="GU82" s="447" t="s">
        <v>562</v>
      </c>
      <c r="GV82" s="447" t="s">
        <v>562</v>
      </c>
      <c r="GW82" s="255"/>
      <c r="GX82" s="257"/>
      <c r="GY82" s="246" t="s">
        <v>562</v>
      </c>
      <c r="GZ82" s="246" t="s">
        <v>562</v>
      </c>
      <c r="HA82" s="246" t="s">
        <v>562</v>
      </c>
      <c r="HB82" s="246" t="s">
        <v>562</v>
      </c>
      <c r="HC82" s="246" t="s">
        <v>562</v>
      </c>
      <c r="HD82" s="246" t="s">
        <v>562</v>
      </c>
      <c r="HE82" s="246" t="s">
        <v>562</v>
      </c>
      <c r="HF82" s="246" t="s">
        <v>562</v>
      </c>
      <c r="HG82" s="246" t="s">
        <v>562</v>
      </c>
      <c r="HH82" s="246" t="s">
        <v>562</v>
      </c>
      <c r="HI82" s="246" t="s">
        <v>562</v>
      </c>
      <c r="HJ82" s="246" t="s">
        <v>562</v>
      </c>
      <c r="HK82" s="246" t="s">
        <v>562</v>
      </c>
      <c r="HL82" s="246" t="s">
        <v>562</v>
      </c>
      <c r="HM82" s="246" t="s">
        <v>562</v>
      </c>
      <c r="HN82" s="246" t="s">
        <v>562</v>
      </c>
      <c r="HO82" s="246" t="s">
        <v>562</v>
      </c>
      <c r="HP82" s="246" t="s">
        <v>562</v>
      </c>
      <c r="HQ82" s="246" t="s">
        <v>562</v>
      </c>
      <c r="HR82" s="246" t="s">
        <v>562</v>
      </c>
      <c r="HS82" s="255"/>
      <c r="HT82" s="257"/>
      <c r="HU82" s="246" t="s">
        <v>562</v>
      </c>
      <c r="HV82" s="246" t="s">
        <v>562</v>
      </c>
      <c r="HW82" s="246" t="s">
        <v>562</v>
      </c>
      <c r="HX82" s="246" t="s">
        <v>562</v>
      </c>
      <c r="HY82" s="246" t="s">
        <v>562</v>
      </c>
      <c r="HZ82" s="246" t="s">
        <v>562</v>
      </c>
      <c r="IA82" s="246" t="s">
        <v>562</v>
      </c>
      <c r="IB82" s="246" t="s">
        <v>562</v>
      </c>
      <c r="IC82" s="246" t="s">
        <v>562</v>
      </c>
      <c r="ID82" s="246" t="s">
        <v>562</v>
      </c>
      <c r="IE82" s="246" t="s">
        <v>562</v>
      </c>
      <c r="IF82" s="246" t="s">
        <v>562</v>
      </c>
      <c r="IG82" s="246" t="s">
        <v>562</v>
      </c>
      <c r="IH82" s="246" t="s">
        <v>562</v>
      </c>
      <c r="II82" s="246" t="s">
        <v>562</v>
      </c>
      <c r="IJ82" s="246" t="s">
        <v>562</v>
      </c>
      <c r="IK82" s="246" t="s">
        <v>562</v>
      </c>
      <c r="IL82" s="246" t="s">
        <v>562</v>
      </c>
      <c r="IM82" s="246" t="s">
        <v>562</v>
      </c>
      <c r="IN82" s="246" t="s">
        <v>562</v>
      </c>
      <c r="IO82" s="255"/>
      <c r="IP82" s="257"/>
      <c r="IQ82" s="341" t="s">
        <v>2462</v>
      </c>
      <c r="IR82" s="341" t="s">
        <v>2463</v>
      </c>
      <c r="IS82" s="341" t="s">
        <v>2464</v>
      </c>
      <c r="IT82" s="341" t="s">
        <v>2465</v>
      </c>
      <c r="IU82" s="341" t="s">
        <v>2466</v>
      </c>
      <c r="IV82" s="341" t="s">
        <v>364</v>
      </c>
      <c r="IW82" s="341" t="s">
        <v>397</v>
      </c>
      <c r="IX82" s="341" t="s">
        <v>2467</v>
      </c>
      <c r="IY82" s="341" t="s">
        <v>818</v>
      </c>
      <c r="IZ82" s="341" t="s">
        <v>2468</v>
      </c>
      <c r="JA82" s="341" t="s">
        <v>2469</v>
      </c>
      <c r="JB82" s="341" t="s">
        <v>2470</v>
      </c>
      <c r="JC82" s="341" t="s">
        <v>2471</v>
      </c>
      <c r="JD82" s="341" t="s">
        <v>2472</v>
      </c>
      <c r="JE82" s="341" t="s">
        <v>2473</v>
      </c>
      <c r="JF82" s="341" t="s">
        <v>2474</v>
      </c>
      <c r="JG82" s="341" t="s">
        <v>2475</v>
      </c>
      <c r="JH82" s="341" t="s">
        <v>2476</v>
      </c>
      <c r="JI82" s="341" t="s">
        <v>2477</v>
      </c>
      <c r="JJ82" s="341" t="s">
        <v>1655</v>
      </c>
      <c r="JK82" s="255"/>
      <c r="JL82" s="255"/>
      <c r="JM82" s="255" t="s">
        <v>562</v>
      </c>
      <c r="JN82" s="255" t="s">
        <v>562</v>
      </c>
      <c r="JO82" s="255" t="s">
        <v>562</v>
      </c>
      <c r="JP82" s="255" t="s">
        <v>562</v>
      </c>
      <c r="JQ82" s="255" t="s">
        <v>562</v>
      </c>
      <c r="JR82" s="255" t="s">
        <v>562</v>
      </c>
      <c r="JS82" s="255" t="s">
        <v>562</v>
      </c>
      <c r="JT82" s="255" t="s">
        <v>562</v>
      </c>
      <c r="JU82" s="255" t="s">
        <v>562</v>
      </c>
      <c r="JV82" s="255" t="s">
        <v>562</v>
      </c>
      <c r="JW82" s="255" t="s">
        <v>562</v>
      </c>
      <c r="JX82" s="255" t="s">
        <v>562</v>
      </c>
      <c r="JY82" s="255" t="s">
        <v>562</v>
      </c>
      <c r="JZ82" s="255" t="s">
        <v>562</v>
      </c>
      <c r="KA82" s="255" t="s">
        <v>562</v>
      </c>
      <c r="KB82" s="271" t="s">
        <v>562</v>
      </c>
      <c r="KC82" s="271" t="s">
        <v>562</v>
      </c>
      <c r="KD82" s="271" t="s">
        <v>562</v>
      </c>
      <c r="KE82" s="271" t="s">
        <v>562</v>
      </c>
      <c r="KF82" s="271" t="s">
        <v>562</v>
      </c>
    </row>
    <row r="83" spans="1:292" s="2" customFormat="1" ht="12.75" customHeight="1" x14ac:dyDescent="0.25">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245" t="s">
        <v>148</v>
      </c>
      <c r="AD83" s="254" t="str">
        <f t="shared" ca="1" si="85"/>
        <v>64,395</v>
      </c>
      <c r="AE83" s="443" t="s">
        <v>2155</v>
      </c>
      <c r="AF83" s="444" t="s">
        <v>4130</v>
      </c>
      <c r="AG83" s="444" t="s">
        <v>4131</v>
      </c>
      <c r="AH83" s="443" t="s">
        <v>4155</v>
      </c>
      <c r="AI83" s="443" t="s">
        <v>1407</v>
      </c>
      <c r="AJ83" s="443" t="s">
        <v>414</v>
      </c>
      <c r="AK83" s="401" t="s">
        <v>816</v>
      </c>
      <c r="AL83" s="401" t="s">
        <v>4186</v>
      </c>
      <c r="AM83" s="401" t="s">
        <v>559</v>
      </c>
      <c r="AN83" s="401" t="s">
        <v>2890</v>
      </c>
      <c r="AO83" s="401" t="s">
        <v>4348</v>
      </c>
      <c r="AP83" s="401" t="s">
        <v>4348</v>
      </c>
      <c r="AQ83" s="401" t="s">
        <v>4386</v>
      </c>
      <c r="AR83" s="401" t="s">
        <v>4445</v>
      </c>
      <c r="AS83" s="401" t="s">
        <v>4421</v>
      </c>
      <c r="AT83" s="401" t="s">
        <v>4302</v>
      </c>
      <c r="AU83" s="401" t="s">
        <v>4303</v>
      </c>
      <c r="AV83" s="401" t="s">
        <v>4304</v>
      </c>
      <c r="AW83" s="401" t="s">
        <v>4305</v>
      </c>
      <c r="AX83" s="401" t="s">
        <v>4453</v>
      </c>
      <c r="AY83" s="255"/>
      <c r="AZ83" s="257"/>
      <c r="BA83" s="401" t="s">
        <v>2155</v>
      </c>
      <c r="BB83" s="401" t="s">
        <v>556</v>
      </c>
      <c r="BC83" s="401" t="s">
        <v>557</v>
      </c>
      <c r="BD83" s="401" t="s">
        <v>415</v>
      </c>
      <c r="BE83" s="401" t="s">
        <v>385</v>
      </c>
      <c r="BF83" s="401" t="s">
        <v>414</v>
      </c>
      <c r="BG83" s="401" t="s">
        <v>816</v>
      </c>
      <c r="BH83" s="401" t="s">
        <v>3426</v>
      </c>
      <c r="BI83" s="401" t="s">
        <v>559</v>
      </c>
      <c r="BJ83" s="401" t="s">
        <v>2890</v>
      </c>
      <c r="BK83" s="401" t="s">
        <v>3673</v>
      </c>
      <c r="BL83" s="401" t="s">
        <v>3673</v>
      </c>
      <c r="BM83" s="401" t="s">
        <v>3674</v>
      </c>
      <c r="BN83" s="401" t="s">
        <v>4009</v>
      </c>
      <c r="BO83" s="401" t="s">
        <v>4010</v>
      </c>
      <c r="BP83" s="401" t="s">
        <v>3675</v>
      </c>
      <c r="BQ83" s="401" t="s">
        <v>3676</v>
      </c>
      <c r="BR83" s="401" t="s">
        <v>3677</v>
      </c>
      <c r="BS83" s="401" t="s">
        <v>3678</v>
      </c>
      <c r="BT83" s="401" t="s">
        <v>3711</v>
      </c>
      <c r="BU83" s="255"/>
      <c r="BV83" s="257"/>
      <c r="BW83" s="401" t="s">
        <v>2155</v>
      </c>
      <c r="BX83" s="246" t="s">
        <v>556</v>
      </c>
      <c r="BY83" s="246" t="s">
        <v>557</v>
      </c>
      <c r="BZ83" s="246" t="s">
        <v>415</v>
      </c>
      <c r="CA83" s="246" t="s">
        <v>385</v>
      </c>
      <c r="CB83" s="246" t="s">
        <v>414</v>
      </c>
      <c r="CC83" s="246" t="s">
        <v>408</v>
      </c>
      <c r="CD83" s="246" t="s">
        <v>2889</v>
      </c>
      <c r="CE83" s="246" t="s">
        <v>559</v>
      </c>
      <c r="CF83" s="246" t="s">
        <v>2890</v>
      </c>
      <c r="CG83" s="246" t="s">
        <v>3205</v>
      </c>
      <c r="CH83" s="246" t="s">
        <v>3205</v>
      </c>
      <c r="CI83" s="246" t="s">
        <v>562</v>
      </c>
      <c r="CJ83" s="246" t="s">
        <v>562</v>
      </c>
      <c r="CK83" s="246" t="s">
        <v>2891</v>
      </c>
      <c r="CL83" s="246" t="s">
        <v>2892</v>
      </c>
      <c r="CM83" s="246" t="s">
        <v>2893</v>
      </c>
      <c r="CN83" s="246" t="s">
        <v>2894</v>
      </c>
      <c r="CO83" s="246" t="s">
        <v>2895</v>
      </c>
      <c r="CP83" s="246" t="s">
        <v>2922</v>
      </c>
      <c r="CQ83" s="255"/>
      <c r="CR83" s="257"/>
      <c r="CS83" s="341" t="s">
        <v>2155</v>
      </c>
      <c r="CT83" s="341" t="s">
        <v>556</v>
      </c>
      <c r="CU83" s="341" t="s">
        <v>557</v>
      </c>
      <c r="CV83" s="341" t="s">
        <v>415</v>
      </c>
      <c r="CW83" s="341" t="s">
        <v>385</v>
      </c>
      <c r="CX83" s="341" t="s">
        <v>414</v>
      </c>
      <c r="CY83" s="341" t="s">
        <v>408</v>
      </c>
      <c r="CZ83" s="341" t="s">
        <v>558</v>
      </c>
      <c r="DA83" s="341" t="s">
        <v>559</v>
      </c>
      <c r="DB83" s="341" t="s">
        <v>406</v>
      </c>
      <c r="DC83" s="341" t="s">
        <v>2156</v>
      </c>
      <c r="DD83" s="341" t="s">
        <v>2156</v>
      </c>
      <c r="DE83" s="341" t="s">
        <v>2157</v>
      </c>
      <c r="DF83" s="341" t="s">
        <v>1145</v>
      </c>
      <c r="DG83" s="341" t="s">
        <v>2158</v>
      </c>
      <c r="DH83" s="341" t="s">
        <v>2159</v>
      </c>
      <c r="DI83" s="341" t="s">
        <v>2160</v>
      </c>
      <c r="DJ83" s="341" t="s">
        <v>2161</v>
      </c>
      <c r="DK83" s="341" t="s">
        <v>2162</v>
      </c>
      <c r="DL83" s="341" t="s">
        <v>1379</v>
      </c>
      <c r="DM83" s="255"/>
      <c r="DN83" s="257"/>
      <c r="DO83" s="255" t="s">
        <v>555</v>
      </c>
      <c r="DP83" s="255" t="s">
        <v>556</v>
      </c>
      <c r="DQ83" s="255" t="s">
        <v>557</v>
      </c>
      <c r="DR83" s="255" t="s">
        <v>415</v>
      </c>
      <c r="DS83" s="255" t="s">
        <v>385</v>
      </c>
      <c r="DT83" s="255" t="s">
        <v>414</v>
      </c>
      <c r="DU83" s="255" t="s">
        <v>408</v>
      </c>
      <c r="DV83" s="255" t="s">
        <v>558</v>
      </c>
      <c r="DW83" s="255" t="s">
        <v>559</v>
      </c>
      <c r="DX83" s="255" t="s">
        <v>406</v>
      </c>
      <c r="DY83" s="255" t="s">
        <v>1371</v>
      </c>
      <c r="DZ83" s="255" t="s">
        <v>1371</v>
      </c>
      <c r="EA83" s="255" t="s">
        <v>1372</v>
      </c>
      <c r="EB83" s="255" t="s">
        <v>1373</v>
      </c>
      <c r="EC83" s="255" t="s">
        <v>1374</v>
      </c>
      <c r="ED83" s="271" t="s">
        <v>1375</v>
      </c>
      <c r="EE83" s="271" t="s">
        <v>1376</v>
      </c>
      <c r="EF83" s="271" t="s">
        <v>1377</v>
      </c>
      <c r="EG83" s="271" t="s">
        <v>1378</v>
      </c>
      <c r="EH83" s="271" t="s">
        <v>1379</v>
      </c>
      <c r="EI83" s="255"/>
      <c r="EJ83" s="257"/>
      <c r="EK83" s="255" t="s">
        <v>555</v>
      </c>
      <c r="EL83" s="255" t="s">
        <v>556</v>
      </c>
      <c r="EM83" s="255" t="s">
        <v>557</v>
      </c>
      <c r="EN83" s="255" t="s">
        <v>415</v>
      </c>
      <c r="EO83" s="255" t="s">
        <v>385</v>
      </c>
      <c r="EP83" s="255" t="s">
        <v>414</v>
      </c>
      <c r="EQ83" s="255" t="s">
        <v>408</v>
      </c>
      <c r="ER83" s="255" t="s">
        <v>558</v>
      </c>
      <c r="ES83" s="255" t="s">
        <v>559</v>
      </c>
      <c r="ET83" s="255" t="s">
        <v>406</v>
      </c>
      <c r="EU83" s="255" t="s">
        <v>1380</v>
      </c>
      <c r="EV83" s="255" t="s">
        <v>1380</v>
      </c>
      <c r="EW83" s="255" t="s">
        <v>1381</v>
      </c>
      <c r="EX83" s="255" t="s">
        <v>1382</v>
      </c>
      <c r="EY83" s="255" t="s">
        <v>1383</v>
      </c>
      <c r="EZ83" s="271" t="s">
        <v>1384</v>
      </c>
      <c r="FA83" s="271" t="s">
        <v>1385</v>
      </c>
      <c r="FB83" s="271" t="s">
        <v>1386</v>
      </c>
      <c r="FC83" s="271" t="s">
        <v>1387</v>
      </c>
      <c r="FD83" s="271" t="s">
        <v>1388</v>
      </c>
      <c r="FE83" s="255"/>
      <c r="FF83" s="257"/>
      <c r="FG83" s="447" t="s">
        <v>5210</v>
      </c>
      <c r="FH83" s="447" t="s">
        <v>5211</v>
      </c>
      <c r="FI83" s="447" t="s">
        <v>1656</v>
      </c>
      <c r="FJ83" s="447" t="s">
        <v>5212</v>
      </c>
      <c r="FK83" s="447" t="s">
        <v>1864</v>
      </c>
      <c r="FL83" s="447" t="s">
        <v>414</v>
      </c>
      <c r="FM83" s="447" t="s">
        <v>408</v>
      </c>
      <c r="FN83" s="447" t="s">
        <v>5213</v>
      </c>
      <c r="FO83" s="447" t="s">
        <v>559</v>
      </c>
      <c r="FP83" s="447" t="s">
        <v>5214</v>
      </c>
      <c r="FQ83" s="447" t="s">
        <v>5215</v>
      </c>
      <c r="FR83" s="447" t="s">
        <v>5215</v>
      </c>
      <c r="FS83" s="447" t="s">
        <v>5216</v>
      </c>
      <c r="FT83" s="447" t="s">
        <v>5217</v>
      </c>
      <c r="FU83" s="447" t="s">
        <v>5218</v>
      </c>
      <c r="FV83" s="447" t="s">
        <v>5219</v>
      </c>
      <c r="FW83" s="447" t="s">
        <v>5220</v>
      </c>
      <c r="FX83" s="447" t="s">
        <v>5221</v>
      </c>
      <c r="FY83" s="447" t="s">
        <v>5222</v>
      </c>
      <c r="FZ83" s="447" t="s">
        <v>3711</v>
      </c>
      <c r="GA83" s="255"/>
      <c r="GB83" s="255"/>
      <c r="GC83" s="447" t="s">
        <v>364</v>
      </c>
      <c r="GD83" s="447" t="s">
        <v>4746</v>
      </c>
      <c r="GE83" s="447" t="s">
        <v>1359</v>
      </c>
      <c r="GF83" s="447" t="s">
        <v>1407</v>
      </c>
      <c r="GG83" s="447" t="s">
        <v>1489</v>
      </c>
      <c r="GH83" s="447" t="s">
        <v>364</v>
      </c>
      <c r="GI83" s="447" t="s">
        <v>364</v>
      </c>
      <c r="GJ83" s="447" t="s">
        <v>1515</v>
      </c>
      <c r="GK83" s="447" t="s">
        <v>364</v>
      </c>
      <c r="GL83" s="447" t="s">
        <v>364</v>
      </c>
      <c r="GM83" s="447" t="s">
        <v>4747</v>
      </c>
      <c r="GN83" s="447" t="s">
        <v>4747</v>
      </c>
      <c r="GO83" s="447" t="s">
        <v>4748</v>
      </c>
      <c r="GP83" s="447" t="s">
        <v>4749</v>
      </c>
      <c r="GQ83" s="447" t="s">
        <v>4750</v>
      </c>
      <c r="GR83" s="447" t="s">
        <v>4751</v>
      </c>
      <c r="GS83" s="447" t="s">
        <v>4752</v>
      </c>
      <c r="GT83" s="447" t="s">
        <v>4753</v>
      </c>
      <c r="GU83" s="447" t="s">
        <v>4754</v>
      </c>
      <c r="GV83" s="447" t="s">
        <v>1476</v>
      </c>
      <c r="GW83" s="255"/>
      <c r="GX83" s="257"/>
      <c r="GY83" s="246" t="s">
        <v>364</v>
      </c>
      <c r="GZ83" s="246" t="s">
        <v>364</v>
      </c>
      <c r="HA83" s="246" t="s">
        <v>364</v>
      </c>
      <c r="HB83" s="246" t="s">
        <v>364</v>
      </c>
      <c r="HC83" s="246" t="s">
        <v>364</v>
      </c>
      <c r="HD83" s="246" t="s">
        <v>364</v>
      </c>
      <c r="HE83" s="246" t="s">
        <v>1433</v>
      </c>
      <c r="HF83" s="246" t="s">
        <v>392</v>
      </c>
      <c r="HG83" s="246" t="s">
        <v>364</v>
      </c>
      <c r="HH83" s="246" t="s">
        <v>364</v>
      </c>
      <c r="HI83" s="246" t="s">
        <v>3980</v>
      </c>
      <c r="HJ83" s="246" t="s">
        <v>3980</v>
      </c>
      <c r="HK83" s="246" t="s">
        <v>562</v>
      </c>
      <c r="HL83" s="246" t="s">
        <v>562</v>
      </c>
      <c r="HM83" s="401" t="s">
        <v>4011</v>
      </c>
      <c r="HN83" s="246" t="s">
        <v>3981</v>
      </c>
      <c r="HO83" s="246" t="s">
        <v>3982</v>
      </c>
      <c r="HP83" s="246" t="s">
        <v>3983</v>
      </c>
      <c r="HQ83" s="246" t="s">
        <v>3984</v>
      </c>
      <c r="HR83" s="246" t="s">
        <v>1666</v>
      </c>
      <c r="HS83" s="255"/>
      <c r="HT83" s="257"/>
      <c r="HU83" s="246" t="s">
        <v>364</v>
      </c>
      <c r="HV83" s="246" t="s">
        <v>364</v>
      </c>
      <c r="HW83" s="246" t="s">
        <v>364</v>
      </c>
      <c r="HX83" s="246" t="s">
        <v>364</v>
      </c>
      <c r="HY83" s="246" t="s">
        <v>364</v>
      </c>
      <c r="HZ83" s="246" t="s">
        <v>364</v>
      </c>
      <c r="IA83" s="246" t="s">
        <v>364</v>
      </c>
      <c r="IB83" s="246" t="s">
        <v>3157</v>
      </c>
      <c r="IC83" s="246" t="s">
        <v>364</v>
      </c>
      <c r="ID83" s="246" t="s">
        <v>3158</v>
      </c>
      <c r="IE83" s="246" t="s">
        <v>3159</v>
      </c>
      <c r="IF83" s="246" t="s">
        <v>3159</v>
      </c>
      <c r="IG83" s="246" t="s">
        <v>562</v>
      </c>
      <c r="IH83" s="246" t="s">
        <v>562</v>
      </c>
      <c r="II83" s="246" t="s">
        <v>3160</v>
      </c>
      <c r="IJ83" s="246" t="s">
        <v>3161</v>
      </c>
      <c r="IK83" s="246" t="s">
        <v>3162</v>
      </c>
      <c r="IL83" s="246" t="s">
        <v>3163</v>
      </c>
      <c r="IM83" s="246" t="s">
        <v>3164</v>
      </c>
      <c r="IN83" s="246" t="s">
        <v>1553</v>
      </c>
      <c r="IO83" s="255"/>
      <c r="IP83" s="257"/>
      <c r="IQ83" s="341" t="s">
        <v>392</v>
      </c>
      <c r="IR83" s="341" t="s">
        <v>364</v>
      </c>
      <c r="IS83" s="341" t="s">
        <v>364</v>
      </c>
      <c r="IT83" s="341" t="s">
        <v>364</v>
      </c>
      <c r="IU83" s="341" t="s">
        <v>364</v>
      </c>
      <c r="IV83" s="341" t="s">
        <v>364</v>
      </c>
      <c r="IW83" s="341" t="s">
        <v>364</v>
      </c>
      <c r="IX83" s="341" t="s">
        <v>364</v>
      </c>
      <c r="IY83" s="341" t="s">
        <v>364</v>
      </c>
      <c r="IZ83" s="341" t="s">
        <v>364</v>
      </c>
      <c r="JA83" s="341" t="s">
        <v>2478</v>
      </c>
      <c r="JB83" s="341" t="s">
        <v>2478</v>
      </c>
      <c r="JC83" s="341" t="s">
        <v>1940</v>
      </c>
      <c r="JD83" s="341" t="s">
        <v>2479</v>
      </c>
      <c r="JE83" s="341" t="s">
        <v>2480</v>
      </c>
      <c r="JF83" s="341" t="s">
        <v>2481</v>
      </c>
      <c r="JG83" s="341" t="s">
        <v>2482</v>
      </c>
      <c r="JH83" s="341" t="s">
        <v>2483</v>
      </c>
      <c r="JI83" s="341" t="s">
        <v>2484</v>
      </c>
      <c r="JJ83" s="341" t="s">
        <v>1442</v>
      </c>
      <c r="JK83" s="255"/>
      <c r="JL83" s="255"/>
      <c r="JM83" s="255" t="s">
        <v>364</v>
      </c>
      <c r="JN83" s="255" t="s">
        <v>364</v>
      </c>
      <c r="JO83" s="255" t="s">
        <v>364</v>
      </c>
      <c r="JP83" s="255" t="s">
        <v>364</v>
      </c>
      <c r="JQ83" s="255" t="s">
        <v>364</v>
      </c>
      <c r="JR83" s="255" t="s">
        <v>364</v>
      </c>
      <c r="JS83" s="255" t="s">
        <v>364</v>
      </c>
      <c r="JT83" s="255" t="s">
        <v>364</v>
      </c>
      <c r="JU83" s="255" t="s">
        <v>364</v>
      </c>
      <c r="JV83" s="255" t="s">
        <v>364</v>
      </c>
      <c r="JW83" s="255" t="s">
        <v>1694</v>
      </c>
      <c r="JX83" s="255" t="s">
        <v>1694</v>
      </c>
      <c r="JY83" s="255" t="s">
        <v>1695</v>
      </c>
      <c r="JZ83" s="255" t="s">
        <v>1696</v>
      </c>
      <c r="KA83" s="255" t="s">
        <v>1697</v>
      </c>
      <c r="KB83" s="271" t="s">
        <v>1698</v>
      </c>
      <c r="KC83" s="271" t="s">
        <v>1699</v>
      </c>
      <c r="KD83" s="271" t="s">
        <v>1700</v>
      </c>
      <c r="KE83" s="271" t="s">
        <v>1701</v>
      </c>
      <c r="KF83" s="271" t="s">
        <v>1655</v>
      </c>
    </row>
    <row r="84" spans="1:292" s="2" customFormat="1" ht="12.75" customHeight="1" x14ac:dyDescent="0.25">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245" t="s">
        <v>149</v>
      </c>
      <c r="AD84" s="254" t="str">
        <f t="shared" ca="1" si="85"/>
        <v>268,358</v>
      </c>
      <c r="AE84" s="443" t="s">
        <v>560</v>
      </c>
      <c r="AF84" s="444" t="s">
        <v>1389</v>
      </c>
      <c r="AG84" s="444" t="s">
        <v>508</v>
      </c>
      <c r="AH84" s="443" t="s">
        <v>4156</v>
      </c>
      <c r="AI84" s="443" t="s">
        <v>4157</v>
      </c>
      <c r="AJ84" s="443" t="s">
        <v>1467</v>
      </c>
      <c r="AK84" s="401" t="s">
        <v>1392</v>
      </c>
      <c r="AL84" s="401" t="s">
        <v>1393</v>
      </c>
      <c r="AM84" s="401" t="s">
        <v>369</v>
      </c>
      <c r="AN84" s="401" t="s">
        <v>2163</v>
      </c>
      <c r="AO84" s="401" t="s">
        <v>4349</v>
      </c>
      <c r="AP84" s="401" t="s">
        <v>4387</v>
      </c>
      <c r="AQ84" s="401" t="s">
        <v>4388</v>
      </c>
      <c r="AR84" s="401" t="s">
        <v>4446</v>
      </c>
      <c r="AS84" s="401" t="s">
        <v>4422</v>
      </c>
      <c r="AT84" s="401" t="s">
        <v>4306</v>
      </c>
      <c r="AU84" s="401" t="s">
        <v>4307</v>
      </c>
      <c r="AV84" s="401" t="s">
        <v>4308</v>
      </c>
      <c r="AW84" s="401" t="s">
        <v>4309</v>
      </c>
      <c r="AX84" s="401" t="s">
        <v>4454</v>
      </c>
      <c r="AY84" s="255"/>
      <c r="AZ84" s="257"/>
      <c r="BA84" s="401" t="s">
        <v>560</v>
      </c>
      <c r="BB84" s="401" t="s">
        <v>1389</v>
      </c>
      <c r="BC84" s="401" t="s">
        <v>508</v>
      </c>
      <c r="BD84" s="401" t="s">
        <v>3427</v>
      </c>
      <c r="BE84" s="401" t="s">
        <v>3428</v>
      </c>
      <c r="BF84" s="401" t="s">
        <v>386</v>
      </c>
      <c r="BG84" s="401" t="s">
        <v>1392</v>
      </c>
      <c r="BH84" s="401" t="s">
        <v>1393</v>
      </c>
      <c r="BI84" s="401" t="s">
        <v>369</v>
      </c>
      <c r="BJ84" s="401" t="s">
        <v>2163</v>
      </c>
      <c r="BK84" s="401" t="s">
        <v>3679</v>
      </c>
      <c r="BL84" s="401" t="s">
        <v>3680</v>
      </c>
      <c r="BM84" s="401" t="s">
        <v>3681</v>
      </c>
      <c r="BN84" s="401" t="s">
        <v>3682</v>
      </c>
      <c r="BO84" s="401" t="s">
        <v>3683</v>
      </c>
      <c r="BP84" s="401" t="s">
        <v>3684</v>
      </c>
      <c r="BQ84" s="401" t="s">
        <v>3685</v>
      </c>
      <c r="BR84" s="401" t="s">
        <v>3686</v>
      </c>
      <c r="BS84" s="401" t="s">
        <v>3687</v>
      </c>
      <c r="BT84" s="401" t="s">
        <v>2114</v>
      </c>
      <c r="BU84" s="255"/>
      <c r="BV84" s="257"/>
      <c r="BW84" s="401" t="s">
        <v>560</v>
      </c>
      <c r="BX84" s="246" t="s">
        <v>1389</v>
      </c>
      <c r="BY84" s="246" t="s">
        <v>508</v>
      </c>
      <c r="BZ84" s="246" t="s">
        <v>2896</v>
      </c>
      <c r="CA84" s="246" t="s">
        <v>2897</v>
      </c>
      <c r="CB84" s="246" t="s">
        <v>386</v>
      </c>
      <c r="CC84" s="246" t="s">
        <v>1392</v>
      </c>
      <c r="CD84" s="246" t="s">
        <v>1393</v>
      </c>
      <c r="CE84" s="246" t="s">
        <v>369</v>
      </c>
      <c r="CF84" s="246" t="s">
        <v>2163</v>
      </c>
      <c r="CG84" s="246" t="s">
        <v>3206</v>
      </c>
      <c r="CH84" s="246" t="s">
        <v>3218</v>
      </c>
      <c r="CI84" s="246" t="s">
        <v>2898</v>
      </c>
      <c r="CJ84" s="246" t="s">
        <v>2899</v>
      </c>
      <c r="CK84" s="246" t="s">
        <v>2900</v>
      </c>
      <c r="CL84" s="246" t="s">
        <v>2901</v>
      </c>
      <c r="CM84" s="246" t="s">
        <v>2902</v>
      </c>
      <c r="CN84" s="246" t="s">
        <v>2901</v>
      </c>
      <c r="CO84" s="246" t="s">
        <v>2903</v>
      </c>
      <c r="CP84" s="246" t="s">
        <v>902</v>
      </c>
      <c r="CQ84" s="255"/>
      <c r="CR84" s="257"/>
      <c r="CS84" s="341" t="s">
        <v>560</v>
      </c>
      <c r="CT84" s="341" t="s">
        <v>1389</v>
      </c>
      <c r="CU84" s="341" t="s">
        <v>954</v>
      </c>
      <c r="CV84" s="341" t="s">
        <v>1390</v>
      </c>
      <c r="CW84" s="341" t="s">
        <v>1391</v>
      </c>
      <c r="CX84" s="341" t="s">
        <v>386</v>
      </c>
      <c r="CY84" s="341" t="s">
        <v>1392</v>
      </c>
      <c r="CZ84" s="341" t="s">
        <v>1393</v>
      </c>
      <c r="DA84" s="341" t="s">
        <v>369</v>
      </c>
      <c r="DB84" s="341" t="s">
        <v>2163</v>
      </c>
      <c r="DC84" s="341" t="s">
        <v>2164</v>
      </c>
      <c r="DD84" s="341" t="s">
        <v>2165</v>
      </c>
      <c r="DE84" s="341" t="s">
        <v>2166</v>
      </c>
      <c r="DF84" s="341" t="s">
        <v>2167</v>
      </c>
      <c r="DG84" s="341" t="s">
        <v>2168</v>
      </c>
      <c r="DH84" s="341" t="s">
        <v>562</v>
      </c>
      <c r="DI84" s="341" t="s">
        <v>562</v>
      </c>
      <c r="DJ84" s="341" t="s">
        <v>562</v>
      </c>
      <c r="DK84" s="341" t="s">
        <v>2169</v>
      </c>
      <c r="DL84" s="341" t="s">
        <v>850</v>
      </c>
      <c r="DM84" s="255"/>
      <c r="DN84" s="257"/>
      <c r="DO84" s="255" t="s">
        <v>560</v>
      </c>
      <c r="DP84" s="255" t="s">
        <v>1389</v>
      </c>
      <c r="DQ84" s="255" t="s">
        <v>954</v>
      </c>
      <c r="DR84" s="255" t="s">
        <v>1390</v>
      </c>
      <c r="DS84" s="255" t="s">
        <v>1391</v>
      </c>
      <c r="DT84" s="255" t="s">
        <v>386</v>
      </c>
      <c r="DU84" s="255" t="s">
        <v>1392</v>
      </c>
      <c r="DV84" s="255" t="s">
        <v>1393</v>
      </c>
      <c r="DW84" s="255" t="s">
        <v>369</v>
      </c>
      <c r="DX84" s="255" t="s">
        <v>1394</v>
      </c>
      <c r="DY84" s="255" t="s">
        <v>1395</v>
      </c>
      <c r="DZ84" s="255" t="s">
        <v>1396</v>
      </c>
      <c r="EA84" s="255" t="s">
        <v>1397</v>
      </c>
      <c r="EB84" s="255" t="s">
        <v>1398</v>
      </c>
      <c r="EC84" s="255" t="s">
        <v>1399</v>
      </c>
      <c r="ED84" s="271" t="s">
        <v>562</v>
      </c>
      <c r="EE84" s="271" t="s">
        <v>562</v>
      </c>
      <c r="EF84" s="271" t="s">
        <v>562</v>
      </c>
      <c r="EG84" s="271" t="s">
        <v>1400</v>
      </c>
      <c r="EH84" s="271" t="s">
        <v>1185</v>
      </c>
      <c r="EI84" s="255"/>
      <c r="EJ84" s="257"/>
      <c r="EK84" s="255" t="s">
        <v>560</v>
      </c>
      <c r="EL84" s="255" t="s">
        <v>1389</v>
      </c>
      <c r="EM84" s="255" t="s">
        <v>954</v>
      </c>
      <c r="EN84" s="255" t="s">
        <v>1401</v>
      </c>
      <c r="EO84" s="255" t="s">
        <v>530</v>
      </c>
      <c r="EP84" s="255" t="s">
        <v>386</v>
      </c>
      <c r="EQ84" s="255" t="s">
        <v>1392</v>
      </c>
      <c r="ER84" s="255" t="s">
        <v>1393</v>
      </c>
      <c r="ES84" s="255" t="s">
        <v>544</v>
      </c>
      <c r="ET84" s="255" t="s">
        <v>1402</v>
      </c>
      <c r="EU84" s="255" t="s">
        <v>617</v>
      </c>
      <c r="EV84" s="255" t="s">
        <v>618</v>
      </c>
      <c r="EW84" s="255" t="s">
        <v>619</v>
      </c>
      <c r="EX84" s="255" t="s">
        <v>620</v>
      </c>
      <c r="EY84" s="255" t="s">
        <v>621</v>
      </c>
      <c r="EZ84" s="271" t="s">
        <v>562</v>
      </c>
      <c r="FA84" s="271" t="s">
        <v>562</v>
      </c>
      <c r="FB84" s="271" t="s">
        <v>562</v>
      </c>
      <c r="FC84" s="271" t="s">
        <v>1403</v>
      </c>
      <c r="FD84" s="271" t="s">
        <v>1079</v>
      </c>
      <c r="FE84" s="255"/>
      <c r="FF84" s="257"/>
      <c r="FG84" s="447" t="s">
        <v>560</v>
      </c>
      <c r="FH84" s="447" t="s">
        <v>1389</v>
      </c>
      <c r="FI84" s="447" t="s">
        <v>816</v>
      </c>
      <c r="FJ84" s="447" t="s">
        <v>5223</v>
      </c>
      <c r="FK84" s="447" t="s">
        <v>2075</v>
      </c>
      <c r="FL84" s="447" t="s">
        <v>386</v>
      </c>
      <c r="FM84" s="447" t="s">
        <v>1392</v>
      </c>
      <c r="FN84" s="447" t="s">
        <v>1393</v>
      </c>
      <c r="FO84" s="447" t="s">
        <v>369</v>
      </c>
      <c r="FP84" s="447" t="s">
        <v>5224</v>
      </c>
      <c r="FQ84" s="447" t="s">
        <v>5225</v>
      </c>
      <c r="FR84" s="447" t="s">
        <v>5226</v>
      </c>
      <c r="FS84" s="447" t="s">
        <v>5227</v>
      </c>
      <c r="FT84" s="447" t="s">
        <v>5228</v>
      </c>
      <c r="FU84" s="447" t="s">
        <v>5229</v>
      </c>
      <c r="FV84" s="447" t="s">
        <v>5230</v>
      </c>
      <c r="FW84" s="447" t="s">
        <v>5231</v>
      </c>
      <c r="FX84" s="447" t="s">
        <v>5232</v>
      </c>
      <c r="FY84" s="447" t="s">
        <v>5233</v>
      </c>
      <c r="FZ84" s="447" t="s">
        <v>1185</v>
      </c>
      <c r="GA84" s="255"/>
      <c r="GB84" s="255"/>
      <c r="GC84" s="447" t="s">
        <v>364</v>
      </c>
      <c r="GD84" s="447" t="s">
        <v>364</v>
      </c>
      <c r="GE84" s="447" t="s">
        <v>364</v>
      </c>
      <c r="GF84" s="447" t="s">
        <v>1467</v>
      </c>
      <c r="GG84" s="447" t="s">
        <v>3042</v>
      </c>
      <c r="GH84" s="447" t="s">
        <v>1565</v>
      </c>
      <c r="GI84" s="447" t="s">
        <v>364</v>
      </c>
      <c r="GJ84" s="447" t="s">
        <v>364</v>
      </c>
      <c r="GK84" s="447" t="s">
        <v>364</v>
      </c>
      <c r="GL84" s="447" t="s">
        <v>364</v>
      </c>
      <c r="GM84" s="447" t="s">
        <v>4755</v>
      </c>
      <c r="GN84" s="447" t="s">
        <v>4756</v>
      </c>
      <c r="GO84" s="447" t="s">
        <v>4757</v>
      </c>
      <c r="GP84" s="447" t="s">
        <v>4758</v>
      </c>
      <c r="GQ84" s="447" t="s">
        <v>4759</v>
      </c>
      <c r="GR84" s="447" t="s">
        <v>4760</v>
      </c>
      <c r="GS84" s="447" t="s">
        <v>4761</v>
      </c>
      <c r="GT84" s="447" t="s">
        <v>4762</v>
      </c>
      <c r="GU84" s="447" t="s">
        <v>4763</v>
      </c>
      <c r="GV84" s="447" t="s">
        <v>2461</v>
      </c>
      <c r="GW84" s="255"/>
      <c r="GX84" s="257"/>
      <c r="GY84" s="246" t="s">
        <v>364</v>
      </c>
      <c r="GZ84" s="246" t="s">
        <v>364</v>
      </c>
      <c r="HA84" s="246" t="s">
        <v>364</v>
      </c>
      <c r="HB84" s="246" t="s">
        <v>3985</v>
      </c>
      <c r="HC84" s="246" t="s">
        <v>381</v>
      </c>
      <c r="HD84" s="246" t="s">
        <v>364</v>
      </c>
      <c r="HE84" s="246" t="s">
        <v>364</v>
      </c>
      <c r="HF84" s="246" t="s">
        <v>364</v>
      </c>
      <c r="HG84" s="246" t="s">
        <v>364</v>
      </c>
      <c r="HH84" s="246" t="s">
        <v>364</v>
      </c>
      <c r="HI84" s="246" t="s">
        <v>3986</v>
      </c>
      <c r="HJ84" s="246" t="s">
        <v>3987</v>
      </c>
      <c r="HK84" s="246" t="s">
        <v>3988</v>
      </c>
      <c r="HL84" s="246" t="s">
        <v>3989</v>
      </c>
      <c r="HM84" s="246" t="s">
        <v>3990</v>
      </c>
      <c r="HN84" s="246" t="s">
        <v>3991</v>
      </c>
      <c r="HO84" s="246" t="s">
        <v>3992</v>
      </c>
      <c r="HP84" s="246" t="s">
        <v>3993</v>
      </c>
      <c r="HQ84" s="246" t="s">
        <v>3994</v>
      </c>
      <c r="HR84" s="246" t="s">
        <v>3928</v>
      </c>
      <c r="HS84" s="255"/>
      <c r="HT84" s="257"/>
      <c r="HU84" s="246" t="s">
        <v>364</v>
      </c>
      <c r="HV84" s="246" t="s">
        <v>364</v>
      </c>
      <c r="HW84" s="246" t="s">
        <v>382</v>
      </c>
      <c r="HX84" s="246" t="s">
        <v>889</v>
      </c>
      <c r="HY84" s="246" t="s">
        <v>3165</v>
      </c>
      <c r="HZ84" s="246" t="s">
        <v>364</v>
      </c>
      <c r="IA84" s="246" t="s">
        <v>364</v>
      </c>
      <c r="IB84" s="246" t="s">
        <v>364</v>
      </c>
      <c r="IC84" s="246" t="s">
        <v>364</v>
      </c>
      <c r="ID84" s="246" t="s">
        <v>364</v>
      </c>
      <c r="IE84" s="246" t="s">
        <v>3166</v>
      </c>
      <c r="IF84" s="246" t="s">
        <v>3167</v>
      </c>
      <c r="IG84" s="246" t="s">
        <v>3168</v>
      </c>
      <c r="IH84" s="246" t="s">
        <v>3169</v>
      </c>
      <c r="II84" s="246" t="s">
        <v>3170</v>
      </c>
      <c r="IJ84" s="246" t="s">
        <v>562</v>
      </c>
      <c r="IK84" s="246" t="s">
        <v>562</v>
      </c>
      <c r="IL84" s="246" t="s">
        <v>562</v>
      </c>
      <c r="IM84" s="246" t="s">
        <v>3171</v>
      </c>
      <c r="IN84" s="246" t="s">
        <v>3047</v>
      </c>
      <c r="IO84" s="255"/>
      <c r="IP84" s="257"/>
      <c r="IQ84" s="341" t="s">
        <v>364</v>
      </c>
      <c r="IR84" s="341" t="s">
        <v>364</v>
      </c>
      <c r="IS84" s="341" t="s">
        <v>364</v>
      </c>
      <c r="IT84" s="341" t="s">
        <v>364</v>
      </c>
      <c r="IU84" s="341" t="s">
        <v>364</v>
      </c>
      <c r="IV84" s="341" t="s">
        <v>364</v>
      </c>
      <c r="IW84" s="341" t="s">
        <v>364</v>
      </c>
      <c r="IX84" s="341" t="s">
        <v>364</v>
      </c>
      <c r="IY84" s="341" t="s">
        <v>364</v>
      </c>
      <c r="IZ84" s="341" t="s">
        <v>789</v>
      </c>
      <c r="JA84" s="341" t="s">
        <v>2485</v>
      </c>
      <c r="JB84" s="341" t="s">
        <v>2486</v>
      </c>
      <c r="JC84" s="341" t="s">
        <v>2487</v>
      </c>
      <c r="JD84" s="341" t="s">
        <v>2488</v>
      </c>
      <c r="JE84" s="341" t="s">
        <v>2489</v>
      </c>
      <c r="JF84" s="341" t="s">
        <v>562</v>
      </c>
      <c r="JG84" s="341" t="s">
        <v>562</v>
      </c>
      <c r="JH84" s="341" t="s">
        <v>562</v>
      </c>
      <c r="JI84" s="341" t="s">
        <v>2490</v>
      </c>
      <c r="JJ84" s="341" t="s">
        <v>2308</v>
      </c>
      <c r="JK84" s="255"/>
      <c r="JL84" s="255"/>
      <c r="JM84" s="255" t="s">
        <v>364</v>
      </c>
      <c r="JN84" s="255" t="s">
        <v>364</v>
      </c>
      <c r="JO84" s="255" t="s">
        <v>364</v>
      </c>
      <c r="JP84" s="255" t="s">
        <v>1702</v>
      </c>
      <c r="JQ84" s="255" t="s">
        <v>473</v>
      </c>
      <c r="JR84" s="255" t="s">
        <v>364</v>
      </c>
      <c r="JS84" s="255" t="s">
        <v>364</v>
      </c>
      <c r="JT84" s="255" t="s">
        <v>364</v>
      </c>
      <c r="JU84" s="255" t="s">
        <v>818</v>
      </c>
      <c r="JV84" s="255" t="s">
        <v>1703</v>
      </c>
      <c r="JW84" s="255" t="s">
        <v>1704</v>
      </c>
      <c r="JX84" s="255" t="s">
        <v>1705</v>
      </c>
      <c r="JY84" s="255" t="s">
        <v>1706</v>
      </c>
      <c r="JZ84" s="255" t="s">
        <v>1707</v>
      </c>
      <c r="KA84" s="255" t="s">
        <v>1708</v>
      </c>
      <c r="KB84" s="271" t="s">
        <v>562</v>
      </c>
      <c r="KC84" s="271" t="s">
        <v>562</v>
      </c>
      <c r="KD84" s="271" t="s">
        <v>562</v>
      </c>
      <c r="KE84" s="271" t="s">
        <v>1709</v>
      </c>
      <c r="KF84" s="271" t="s">
        <v>1500</v>
      </c>
    </row>
    <row r="85" spans="1:292" s="2" customFormat="1" ht="12.75" customHeight="1" x14ac:dyDescent="0.25">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245" t="s">
        <v>75</v>
      </c>
      <c r="AD85" s="254" t="str">
        <f t="shared" ca="1" si="85"/>
        <v>425,557</v>
      </c>
      <c r="AE85" s="443" t="s">
        <v>4112</v>
      </c>
      <c r="AF85" s="444" t="s">
        <v>364</v>
      </c>
      <c r="AG85" s="444" t="s">
        <v>364</v>
      </c>
      <c r="AH85" s="443" t="s">
        <v>4158</v>
      </c>
      <c r="AI85" s="443" t="s">
        <v>2214</v>
      </c>
      <c r="AJ85" s="443" t="s">
        <v>965</v>
      </c>
      <c r="AK85" s="401" t="s">
        <v>2931</v>
      </c>
      <c r="AL85" s="401" t="s">
        <v>4187</v>
      </c>
      <c r="AM85" s="401" t="s">
        <v>766</v>
      </c>
      <c r="AN85" s="401" t="s">
        <v>4188</v>
      </c>
      <c r="AO85" s="401" t="s">
        <v>4350</v>
      </c>
      <c r="AP85" s="401" t="s">
        <v>4350</v>
      </c>
      <c r="AQ85" s="401" t="s">
        <v>4389</v>
      </c>
      <c r="AR85" s="401" t="s">
        <v>4447</v>
      </c>
      <c r="AS85" s="401" t="s">
        <v>4423</v>
      </c>
      <c r="AT85" s="401" t="s">
        <v>4310</v>
      </c>
      <c r="AU85" s="401" t="s">
        <v>4311</v>
      </c>
      <c r="AV85" s="401" t="s">
        <v>4312</v>
      </c>
      <c r="AW85" s="401" t="s">
        <v>4313</v>
      </c>
      <c r="AX85" s="401" t="s">
        <v>1355</v>
      </c>
      <c r="AY85" s="255"/>
      <c r="AZ85" s="257"/>
      <c r="BA85" s="401" t="s">
        <v>3349</v>
      </c>
      <c r="BB85" s="401" t="s">
        <v>364</v>
      </c>
      <c r="BC85" s="401" t="s">
        <v>364</v>
      </c>
      <c r="BD85" s="401" t="s">
        <v>3429</v>
      </c>
      <c r="BE85" s="401" t="s">
        <v>3430</v>
      </c>
      <c r="BF85" s="401" t="s">
        <v>385</v>
      </c>
      <c r="BG85" s="401" t="s">
        <v>3431</v>
      </c>
      <c r="BH85" s="401" t="s">
        <v>3432</v>
      </c>
      <c r="BI85" s="401" t="s">
        <v>3433</v>
      </c>
      <c r="BJ85" s="401" t="s">
        <v>3434</v>
      </c>
      <c r="BK85" s="401" t="s">
        <v>3688</v>
      </c>
      <c r="BL85" s="401" t="s">
        <v>3689</v>
      </c>
      <c r="BM85" s="401" t="s">
        <v>3690</v>
      </c>
      <c r="BN85" s="401" t="s">
        <v>3691</v>
      </c>
      <c r="BO85" s="401" t="s">
        <v>3692</v>
      </c>
      <c r="BP85" s="401" t="s">
        <v>3693</v>
      </c>
      <c r="BQ85" s="401" t="s">
        <v>3694</v>
      </c>
      <c r="BR85" s="401" t="s">
        <v>3695</v>
      </c>
      <c r="BS85" s="401" t="s">
        <v>3696</v>
      </c>
      <c r="BT85" s="401" t="s">
        <v>1049</v>
      </c>
      <c r="BU85" s="255"/>
      <c r="BV85" s="257"/>
      <c r="BW85" s="401" t="s">
        <v>2629</v>
      </c>
      <c r="BX85" s="246" t="s">
        <v>364</v>
      </c>
      <c r="BY85" s="246" t="s">
        <v>364</v>
      </c>
      <c r="BZ85" s="246" t="s">
        <v>2904</v>
      </c>
      <c r="CA85" s="246" t="s">
        <v>1171</v>
      </c>
      <c r="CB85" s="246" t="s">
        <v>2208</v>
      </c>
      <c r="CC85" s="246" t="s">
        <v>2905</v>
      </c>
      <c r="CD85" s="246" t="s">
        <v>2906</v>
      </c>
      <c r="CE85" s="246" t="s">
        <v>2907</v>
      </c>
      <c r="CF85" s="246" t="s">
        <v>2908</v>
      </c>
      <c r="CG85" s="246" t="s">
        <v>3207</v>
      </c>
      <c r="CH85" s="246" t="s">
        <v>3219</v>
      </c>
      <c r="CI85" s="246" t="s">
        <v>2909</v>
      </c>
      <c r="CJ85" s="246" t="s">
        <v>2910</v>
      </c>
      <c r="CK85" s="246" t="s">
        <v>2911</v>
      </c>
      <c r="CL85" s="246" t="s">
        <v>2912</v>
      </c>
      <c r="CM85" s="246" t="s">
        <v>2913</v>
      </c>
      <c r="CN85" s="246" t="s">
        <v>2914</v>
      </c>
      <c r="CO85" s="246" t="s">
        <v>2915</v>
      </c>
      <c r="CP85" s="246" t="s">
        <v>1299</v>
      </c>
      <c r="CQ85" s="255"/>
      <c r="CR85" s="257"/>
      <c r="CS85" s="341" t="s">
        <v>2170</v>
      </c>
      <c r="CT85" s="341" t="s">
        <v>364</v>
      </c>
      <c r="CU85" s="341" t="s">
        <v>364</v>
      </c>
      <c r="CV85" s="341" t="s">
        <v>364</v>
      </c>
      <c r="CW85" s="341" t="s">
        <v>364</v>
      </c>
      <c r="CX85" s="341" t="s">
        <v>364</v>
      </c>
      <c r="CY85" s="341" t="s">
        <v>2171</v>
      </c>
      <c r="CZ85" s="341" t="s">
        <v>2172</v>
      </c>
      <c r="DA85" s="341" t="s">
        <v>2173</v>
      </c>
      <c r="DB85" s="341" t="s">
        <v>2174</v>
      </c>
      <c r="DC85" s="341" t="s">
        <v>2175</v>
      </c>
      <c r="DD85" s="341" t="s">
        <v>2176</v>
      </c>
      <c r="DE85" s="341" t="s">
        <v>2177</v>
      </c>
      <c r="DF85" s="341" t="s">
        <v>2178</v>
      </c>
      <c r="DG85" s="341" t="s">
        <v>2179</v>
      </c>
      <c r="DH85" s="341" t="s">
        <v>2180</v>
      </c>
      <c r="DI85" s="341" t="s">
        <v>2181</v>
      </c>
      <c r="DJ85" s="341" t="s">
        <v>2182</v>
      </c>
      <c r="DK85" s="341" t="s">
        <v>2183</v>
      </c>
      <c r="DL85" s="341" t="s">
        <v>1294</v>
      </c>
      <c r="DM85" s="255"/>
      <c r="DN85" s="257"/>
      <c r="DO85" s="255" t="s">
        <v>1404</v>
      </c>
      <c r="DP85" s="255"/>
      <c r="DQ85" s="255"/>
      <c r="DR85" s="255" t="s">
        <v>1405</v>
      </c>
      <c r="DS85" s="255" t="s">
        <v>1406</v>
      </c>
      <c r="DT85" s="255" t="s">
        <v>1407</v>
      </c>
      <c r="DU85" s="255" t="s">
        <v>1408</v>
      </c>
      <c r="DV85" s="255" t="s">
        <v>1409</v>
      </c>
      <c r="DW85" s="255" t="s">
        <v>1410</v>
      </c>
      <c r="DX85" s="255" t="s">
        <v>1411</v>
      </c>
      <c r="DY85" s="255" t="s">
        <v>1412</v>
      </c>
      <c r="DZ85" s="255" t="s">
        <v>1413</v>
      </c>
      <c r="EA85" s="255" t="s">
        <v>1414</v>
      </c>
      <c r="EB85" s="255" t="s">
        <v>1415</v>
      </c>
      <c r="EC85" s="255" t="s">
        <v>1416</v>
      </c>
      <c r="ED85" s="271" t="s">
        <v>1417</v>
      </c>
      <c r="EE85" s="271" t="s">
        <v>1418</v>
      </c>
      <c r="EF85" s="271" t="s">
        <v>1419</v>
      </c>
      <c r="EG85" s="271" t="s">
        <v>1420</v>
      </c>
      <c r="EH85" s="271" t="s">
        <v>1421</v>
      </c>
      <c r="EI85" s="255"/>
      <c r="EJ85" s="257"/>
      <c r="EK85" s="255" t="s">
        <v>561</v>
      </c>
      <c r="EL85" s="255"/>
      <c r="EM85" s="255"/>
      <c r="EN85" s="255" t="s">
        <v>1422</v>
      </c>
      <c r="EO85" s="255" t="s">
        <v>1423</v>
      </c>
      <c r="EP85" s="255" t="s">
        <v>1407</v>
      </c>
      <c r="EQ85" s="255" t="s">
        <v>1424</v>
      </c>
      <c r="ER85" s="255" t="s">
        <v>1409</v>
      </c>
      <c r="ES85" s="255" t="s">
        <v>562</v>
      </c>
      <c r="ET85" s="255" t="s">
        <v>562</v>
      </c>
      <c r="EU85" s="255" t="s">
        <v>622</v>
      </c>
      <c r="EV85" s="255" t="s">
        <v>623</v>
      </c>
      <c r="EW85" s="255" t="s">
        <v>624</v>
      </c>
      <c r="EX85" s="255" t="s">
        <v>625</v>
      </c>
      <c r="EY85" s="255" t="s">
        <v>626</v>
      </c>
      <c r="EZ85" s="271" t="s">
        <v>1425</v>
      </c>
      <c r="FA85" s="271" t="s">
        <v>1426</v>
      </c>
      <c r="FB85" s="271" t="s">
        <v>1427</v>
      </c>
      <c r="FC85" s="271" t="s">
        <v>1428</v>
      </c>
      <c r="FD85" s="271" t="s">
        <v>1294</v>
      </c>
      <c r="FE85" s="255"/>
      <c r="FF85" s="257"/>
      <c r="FG85" s="447" t="s">
        <v>5234</v>
      </c>
      <c r="FH85" s="447" t="s">
        <v>364</v>
      </c>
      <c r="FI85" s="447" t="s">
        <v>364</v>
      </c>
      <c r="FJ85" s="447" t="s">
        <v>5235</v>
      </c>
      <c r="FK85" s="447" t="s">
        <v>5236</v>
      </c>
      <c r="FL85" s="447" t="s">
        <v>386</v>
      </c>
      <c r="FM85" s="447" t="s">
        <v>5237</v>
      </c>
      <c r="FN85" s="447" t="s">
        <v>5238</v>
      </c>
      <c r="FO85" s="447" t="s">
        <v>5239</v>
      </c>
      <c r="FP85" s="447" t="s">
        <v>5240</v>
      </c>
      <c r="FQ85" s="447" t="s">
        <v>5241</v>
      </c>
      <c r="FR85" s="447" t="s">
        <v>5242</v>
      </c>
      <c r="FS85" s="447" t="s">
        <v>5243</v>
      </c>
      <c r="FT85" s="447" t="s">
        <v>5244</v>
      </c>
      <c r="FU85" s="447" t="s">
        <v>5245</v>
      </c>
      <c r="FV85" s="447" t="s">
        <v>5246</v>
      </c>
      <c r="FW85" s="447" t="s">
        <v>5247</v>
      </c>
      <c r="FX85" s="447" t="s">
        <v>5248</v>
      </c>
      <c r="FY85" s="447" t="s">
        <v>5249</v>
      </c>
      <c r="FZ85" s="447" t="s">
        <v>854</v>
      </c>
      <c r="GA85" s="255"/>
      <c r="GB85" s="255"/>
      <c r="GC85" s="447" t="s">
        <v>1175</v>
      </c>
      <c r="GD85" s="447" t="s">
        <v>364</v>
      </c>
      <c r="GE85" s="447" t="s">
        <v>364</v>
      </c>
      <c r="GF85" s="447" t="s">
        <v>2235</v>
      </c>
      <c r="GG85" s="447" t="s">
        <v>394</v>
      </c>
      <c r="GH85" s="447" t="s">
        <v>375</v>
      </c>
      <c r="GI85" s="447" t="s">
        <v>499</v>
      </c>
      <c r="GJ85" s="447" t="s">
        <v>4764</v>
      </c>
      <c r="GK85" s="447" t="s">
        <v>525</v>
      </c>
      <c r="GL85" s="447" t="s">
        <v>4765</v>
      </c>
      <c r="GM85" s="447" t="s">
        <v>4766</v>
      </c>
      <c r="GN85" s="447" t="s">
        <v>4767</v>
      </c>
      <c r="GO85" s="447" t="s">
        <v>4768</v>
      </c>
      <c r="GP85" s="447" t="s">
        <v>4769</v>
      </c>
      <c r="GQ85" s="447" t="s">
        <v>4770</v>
      </c>
      <c r="GR85" s="447" t="s">
        <v>4771</v>
      </c>
      <c r="GS85" s="447" t="s">
        <v>4772</v>
      </c>
      <c r="GT85" s="447" t="s">
        <v>4773</v>
      </c>
      <c r="GU85" s="447" t="s">
        <v>4774</v>
      </c>
      <c r="GV85" s="447" t="s">
        <v>1476</v>
      </c>
      <c r="GW85" s="255"/>
      <c r="GX85" s="257"/>
      <c r="GY85" s="246" t="s">
        <v>2210</v>
      </c>
      <c r="GZ85" s="246" t="s">
        <v>364</v>
      </c>
      <c r="HA85" s="246" t="s">
        <v>364</v>
      </c>
      <c r="HB85" s="246" t="s">
        <v>3995</v>
      </c>
      <c r="HC85" s="246" t="s">
        <v>1432</v>
      </c>
      <c r="HD85" s="246" t="s">
        <v>367</v>
      </c>
      <c r="HE85" s="246" t="s">
        <v>857</v>
      </c>
      <c r="HF85" s="246" t="s">
        <v>3996</v>
      </c>
      <c r="HG85" s="246" t="s">
        <v>3997</v>
      </c>
      <c r="HH85" s="246" t="s">
        <v>3998</v>
      </c>
      <c r="HI85" s="246" t="s">
        <v>3999</v>
      </c>
      <c r="HJ85" s="246" t="s">
        <v>4000</v>
      </c>
      <c r="HK85" s="246" t="s">
        <v>4001</v>
      </c>
      <c r="HL85" s="246" t="s">
        <v>4002</v>
      </c>
      <c r="HM85" s="246" t="s">
        <v>4003</v>
      </c>
      <c r="HN85" s="246" t="s">
        <v>4004</v>
      </c>
      <c r="HO85" s="246" t="s">
        <v>4005</v>
      </c>
      <c r="HP85" s="246" t="s">
        <v>4006</v>
      </c>
      <c r="HQ85" s="246" t="s">
        <v>4007</v>
      </c>
      <c r="HR85" s="246" t="s">
        <v>3868</v>
      </c>
      <c r="HS85" s="255"/>
      <c r="HT85" s="257"/>
      <c r="HU85" s="246" t="s">
        <v>376</v>
      </c>
      <c r="HV85" s="246" t="s">
        <v>364</v>
      </c>
      <c r="HW85" s="246" t="s">
        <v>364</v>
      </c>
      <c r="HX85" s="246" t="s">
        <v>1577</v>
      </c>
      <c r="HY85" s="246" t="s">
        <v>364</v>
      </c>
      <c r="HZ85" s="246" t="s">
        <v>367</v>
      </c>
      <c r="IA85" s="246" t="s">
        <v>2466</v>
      </c>
      <c r="IB85" s="246" t="s">
        <v>3172</v>
      </c>
      <c r="IC85" s="246" t="s">
        <v>2208</v>
      </c>
      <c r="ID85" s="246" t="s">
        <v>3173</v>
      </c>
      <c r="IE85" s="246" t="s">
        <v>3174</v>
      </c>
      <c r="IF85" s="246" t="s">
        <v>3175</v>
      </c>
      <c r="IG85" s="246" t="s">
        <v>3176</v>
      </c>
      <c r="IH85" s="246" t="s">
        <v>3177</v>
      </c>
      <c r="II85" s="246" t="s">
        <v>3178</v>
      </c>
      <c r="IJ85" s="246" t="s">
        <v>3179</v>
      </c>
      <c r="IK85" s="246" t="s">
        <v>3180</v>
      </c>
      <c r="IL85" s="246" t="s">
        <v>3181</v>
      </c>
      <c r="IM85" s="246" t="s">
        <v>3182</v>
      </c>
      <c r="IN85" s="246" t="s">
        <v>2461</v>
      </c>
      <c r="IO85" s="255"/>
      <c r="IP85" s="257"/>
      <c r="IQ85" s="341" t="s">
        <v>401</v>
      </c>
      <c r="IR85" s="341" t="s">
        <v>364</v>
      </c>
      <c r="IS85" s="341" t="s">
        <v>364</v>
      </c>
      <c r="IT85" s="341" t="s">
        <v>364</v>
      </c>
      <c r="IU85" s="341" t="s">
        <v>364</v>
      </c>
      <c r="IV85" s="341" t="s">
        <v>364</v>
      </c>
      <c r="IW85" s="341" t="s">
        <v>2374</v>
      </c>
      <c r="IX85" s="341" t="s">
        <v>2491</v>
      </c>
      <c r="IY85" s="341" t="s">
        <v>499</v>
      </c>
      <c r="IZ85" s="341" t="s">
        <v>2492</v>
      </c>
      <c r="JA85" s="341" t="s">
        <v>2493</v>
      </c>
      <c r="JB85" s="341" t="s">
        <v>2493</v>
      </c>
      <c r="JC85" s="341" t="s">
        <v>2494</v>
      </c>
      <c r="JD85" s="341" t="s">
        <v>2495</v>
      </c>
      <c r="JE85" s="341" t="s">
        <v>2496</v>
      </c>
      <c r="JF85" s="341" t="s">
        <v>2497</v>
      </c>
      <c r="JG85" s="341" t="s">
        <v>2498</v>
      </c>
      <c r="JH85" s="341" t="s">
        <v>2499</v>
      </c>
      <c r="JI85" s="341" t="s">
        <v>2500</v>
      </c>
      <c r="JJ85" s="341" t="s">
        <v>1544</v>
      </c>
      <c r="JK85" s="255"/>
      <c r="JL85" s="255"/>
      <c r="JM85" s="255" t="s">
        <v>1710</v>
      </c>
      <c r="JN85" s="255" t="s">
        <v>364</v>
      </c>
      <c r="JO85" s="255" t="s">
        <v>364</v>
      </c>
      <c r="JP85" s="255" t="s">
        <v>1711</v>
      </c>
      <c r="JQ85" s="255" t="s">
        <v>1712</v>
      </c>
      <c r="JR85" s="255" t="s">
        <v>364</v>
      </c>
      <c r="JS85" s="255" t="s">
        <v>1067</v>
      </c>
      <c r="JT85" s="255" t="s">
        <v>364</v>
      </c>
      <c r="JU85" s="255" t="s">
        <v>562</v>
      </c>
      <c r="JV85" s="255" t="s">
        <v>562</v>
      </c>
      <c r="JW85" s="255" t="s">
        <v>1713</v>
      </c>
      <c r="JX85" s="255" t="s">
        <v>1714</v>
      </c>
      <c r="JY85" s="255" t="s">
        <v>1715</v>
      </c>
      <c r="JZ85" s="255" t="s">
        <v>1716</v>
      </c>
      <c r="KA85" s="255" t="s">
        <v>1717</v>
      </c>
      <c r="KB85" s="271" t="s">
        <v>1718</v>
      </c>
      <c r="KC85" s="271" t="s">
        <v>1719</v>
      </c>
      <c r="KD85" s="271" t="s">
        <v>1720</v>
      </c>
      <c r="KE85" s="271" t="s">
        <v>1721</v>
      </c>
      <c r="KF85" s="271" t="s">
        <v>1693</v>
      </c>
    </row>
    <row r="86" spans="1:292" s="2" customFormat="1" ht="12.75" customHeight="1" x14ac:dyDescent="0.25">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245" t="s">
        <v>361</v>
      </c>
      <c r="AD86" s="254" t="str">
        <f t="shared" ca="1" si="85"/>
        <v>9,444</v>
      </c>
      <c r="AE86" s="443" t="s">
        <v>3350</v>
      </c>
      <c r="AF86" s="444" t="s">
        <v>4132</v>
      </c>
      <c r="AG86" s="444" t="s">
        <v>4133</v>
      </c>
      <c r="AH86" s="445" t="s">
        <v>3355</v>
      </c>
      <c r="AI86" s="445" t="s">
        <v>1407</v>
      </c>
      <c r="AJ86" s="445" t="s">
        <v>1327</v>
      </c>
      <c r="AK86" s="401" t="s">
        <v>954</v>
      </c>
      <c r="AL86" s="401" t="s">
        <v>608</v>
      </c>
      <c r="AM86" s="401" t="s">
        <v>395</v>
      </c>
      <c r="AN86" s="401" t="s">
        <v>2757</v>
      </c>
      <c r="AO86" s="401" t="s">
        <v>4351</v>
      </c>
      <c r="AP86" s="401" t="s">
        <v>4351</v>
      </c>
      <c r="AQ86" s="401" t="s">
        <v>4390</v>
      </c>
      <c r="AR86" s="401" t="s">
        <v>4448</v>
      </c>
      <c r="AS86" s="401" t="s">
        <v>4424</v>
      </c>
      <c r="AT86" s="401" t="s">
        <v>4314</v>
      </c>
      <c r="AU86" s="401" t="s">
        <v>4315</v>
      </c>
      <c r="AV86" s="401" t="s">
        <v>4316</v>
      </c>
      <c r="AW86" s="401" t="s">
        <v>4317</v>
      </c>
      <c r="AX86" s="401" t="s">
        <v>854</v>
      </c>
      <c r="AY86" s="255"/>
      <c r="AZ86" s="257"/>
      <c r="BA86" s="401" t="s">
        <v>3350</v>
      </c>
      <c r="BB86" s="401" t="s">
        <v>3435</v>
      </c>
      <c r="BC86" s="401" t="s">
        <v>3436</v>
      </c>
      <c r="BD86" s="401" t="s">
        <v>3437</v>
      </c>
      <c r="BE86" s="401" t="s">
        <v>454</v>
      </c>
      <c r="BF86" s="401" t="s">
        <v>365</v>
      </c>
      <c r="BG86" s="401" t="s">
        <v>954</v>
      </c>
      <c r="BH86" s="401" t="s">
        <v>608</v>
      </c>
      <c r="BI86" s="401" t="s">
        <v>395</v>
      </c>
      <c r="BJ86" s="401" t="s">
        <v>2757</v>
      </c>
      <c r="BK86" s="401" t="s">
        <v>3697</v>
      </c>
      <c r="BL86" s="401" t="s">
        <v>3697</v>
      </c>
      <c r="BM86" s="401" t="s">
        <v>3698</v>
      </c>
      <c r="BN86" s="401" t="s">
        <v>3699</v>
      </c>
      <c r="BO86" s="401" t="s">
        <v>3700</v>
      </c>
      <c r="BP86" s="401" t="s">
        <v>3701</v>
      </c>
      <c r="BQ86" s="401" t="s">
        <v>3702</v>
      </c>
      <c r="BR86" s="401" t="s">
        <v>3703</v>
      </c>
      <c r="BS86" s="401" t="s">
        <v>3704</v>
      </c>
      <c r="BT86" s="401" t="s">
        <v>3712</v>
      </c>
      <c r="BU86" s="255"/>
      <c r="BV86" s="257"/>
      <c r="BW86" s="401" t="s">
        <v>562</v>
      </c>
      <c r="BX86" s="246" t="s">
        <v>562</v>
      </c>
      <c r="BY86" s="246" t="s">
        <v>562</v>
      </c>
      <c r="BZ86" s="246" t="s">
        <v>562</v>
      </c>
      <c r="CA86" s="246" t="s">
        <v>562</v>
      </c>
      <c r="CB86" s="246" t="s">
        <v>562</v>
      </c>
      <c r="CC86" s="246" t="s">
        <v>562</v>
      </c>
      <c r="CD86" s="246" t="s">
        <v>562</v>
      </c>
      <c r="CE86" s="246" t="s">
        <v>562</v>
      </c>
      <c r="CF86" s="246" t="s">
        <v>562</v>
      </c>
      <c r="CG86" s="246" t="s">
        <v>562</v>
      </c>
      <c r="CH86" s="246" t="s">
        <v>562</v>
      </c>
      <c r="CI86" s="246" t="s">
        <v>562</v>
      </c>
      <c r="CJ86" s="246" t="s">
        <v>562</v>
      </c>
      <c r="CK86" s="246" t="s">
        <v>562</v>
      </c>
      <c r="CL86" s="246" t="s">
        <v>562</v>
      </c>
      <c r="CM86" s="246" t="s">
        <v>562</v>
      </c>
      <c r="CN86" s="246" t="s">
        <v>562</v>
      </c>
      <c r="CO86" s="246" t="s">
        <v>562</v>
      </c>
      <c r="CP86" s="246" t="s">
        <v>562</v>
      </c>
      <c r="CQ86" s="255"/>
      <c r="CR86" s="257"/>
      <c r="CS86" s="341" t="s">
        <v>562</v>
      </c>
      <c r="CT86" s="341" t="s">
        <v>562</v>
      </c>
      <c r="CU86" s="341" t="s">
        <v>562</v>
      </c>
      <c r="CV86" s="341" t="s">
        <v>562</v>
      </c>
      <c r="CW86" s="341" t="s">
        <v>562</v>
      </c>
      <c r="CX86" s="341" t="s">
        <v>562</v>
      </c>
      <c r="CY86" s="341" t="s">
        <v>562</v>
      </c>
      <c r="CZ86" s="341" t="s">
        <v>562</v>
      </c>
      <c r="DA86" s="341" t="s">
        <v>562</v>
      </c>
      <c r="DB86" s="341" t="s">
        <v>562</v>
      </c>
      <c r="DC86" s="341" t="s">
        <v>562</v>
      </c>
      <c r="DD86" s="341" t="s">
        <v>562</v>
      </c>
      <c r="DE86" s="341" t="s">
        <v>562</v>
      </c>
      <c r="DF86" s="341" t="s">
        <v>562</v>
      </c>
      <c r="DG86" s="341" t="s">
        <v>562</v>
      </c>
      <c r="DH86" s="341" t="s">
        <v>562</v>
      </c>
      <c r="DI86" s="341" t="s">
        <v>562</v>
      </c>
      <c r="DJ86" s="341" t="s">
        <v>562</v>
      </c>
      <c r="DK86" s="341" t="s">
        <v>562</v>
      </c>
      <c r="DL86" s="341" t="s">
        <v>562</v>
      </c>
      <c r="DM86" s="255"/>
      <c r="DN86" s="257"/>
      <c r="DO86" s="255" t="s">
        <v>562</v>
      </c>
      <c r="DP86" s="255" t="s">
        <v>562</v>
      </c>
      <c r="DQ86" s="255" t="s">
        <v>562</v>
      </c>
      <c r="DR86" s="255" t="s">
        <v>562</v>
      </c>
      <c r="DS86" s="255" t="s">
        <v>562</v>
      </c>
      <c r="DT86" s="255" t="s">
        <v>562</v>
      </c>
      <c r="DU86" s="255" t="s">
        <v>562</v>
      </c>
      <c r="DV86" s="255" t="s">
        <v>562</v>
      </c>
      <c r="DW86" s="255" t="s">
        <v>562</v>
      </c>
      <c r="DX86" s="255" t="s">
        <v>562</v>
      </c>
      <c r="DY86" s="255" t="s">
        <v>562</v>
      </c>
      <c r="DZ86" s="255" t="s">
        <v>562</v>
      </c>
      <c r="EA86" s="255" t="s">
        <v>562</v>
      </c>
      <c r="EB86" s="255" t="s">
        <v>562</v>
      </c>
      <c r="EC86" s="255" t="s">
        <v>562</v>
      </c>
      <c r="ED86" s="271" t="s">
        <v>562</v>
      </c>
      <c r="EE86" s="271" t="s">
        <v>562</v>
      </c>
      <c r="EF86" s="271" t="s">
        <v>562</v>
      </c>
      <c r="EG86" s="271" t="s">
        <v>562</v>
      </c>
      <c r="EH86" s="271" t="s">
        <v>562</v>
      </c>
      <c r="EI86" s="255"/>
      <c r="EJ86" s="257"/>
      <c r="EK86" s="255" t="s">
        <v>562</v>
      </c>
      <c r="EL86" s="255" t="s">
        <v>562</v>
      </c>
      <c r="EM86" s="255" t="s">
        <v>562</v>
      </c>
      <c r="EN86" s="255" t="s">
        <v>562</v>
      </c>
      <c r="EO86" s="255" t="s">
        <v>562</v>
      </c>
      <c r="EP86" s="255" t="s">
        <v>562</v>
      </c>
      <c r="EQ86" s="255" t="s">
        <v>562</v>
      </c>
      <c r="ER86" s="255" t="s">
        <v>562</v>
      </c>
      <c r="ES86" s="255" t="s">
        <v>562</v>
      </c>
      <c r="ET86" s="255" t="s">
        <v>562</v>
      </c>
      <c r="EU86" s="255" t="s">
        <v>562</v>
      </c>
      <c r="EV86" s="255" t="s">
        <v>562</v>
      </c>
      <c r="EW86" s="255" t="s">
        <v>562</v>
      </c>
      <c r="EX86" s="255" t="s">
        <v>562</v>
      </c>
      <c r="EY86" s="255" t="s">
        <v>562</v>
      </c>
      <c r="EZ86" s="271" t="s">
        <v>562</v>
      </c>
      <c r="FA86" s="271" t="s">
        <v>562</v>
      </c>
      <c r="FB86" s="271" t="s">
        <v>562</v>
      </c>
      <c r="FC86" s="271" t="s">
        <v>562</v>
      </c>
      <c r="FD86" s="271" t="s">
        <v>562</v>
      </c>
      <c r="FE86" s="255"/>
      <c r="FF86" s="257"/>
      <c r="FG86" s="447" t="s">
        <v>3350</v>
      </c>
      <c r="FH86" s="447" t="s">
        <v>5250</v>
      </c>
      <c r="FI86" s="447" t="s">
        <v>1239</v>
      </c>
      <c r="FJ86" s="447" t="s">
        <v>2867</v>
      </c>
      <c r="FK86" s="447" t="s">
        <v>379</v>
      </c>
      <c r="FL86" s="447" t="s">
        <v>409</v>
      </c>
      <c r="FM86" s="447" t="s">
        <v>954</v>
      </c>
      <c r="FN86" s="447" t="s">
        <v>608</v>
      </c>
      <c r="FO86" s="447" t="s">
        <v>395</v>
      </c>
      <c r="FP86" s="447" t="s">
        <v>2757</v>
      </c>
      <c r="FQ86" s="447" t="s">
        <v>5251</v>
      </c>
      <c r="FR86" s="447" t="s">
        <v>5251</v>
      </c>
      <c r="FS86" s="447" t="s">
        <v>5252</v>
      </c>
      <c r="FT86" s="447" t="s">
        <v>5253</v>
      </c>
      <c r="FU86" s="447" t="s">
        <v>5254</v>
      </c>
      <c r="FV86" s="447" t="s">
        <v>5255</v>
      </c>
      <c r="FW86" s="447" t="s">
        <v>5256</v>
      </c>
      <c r="FX86" s="447" t="s">
        <v>5257</v>
      </c>
      <c r="FY86" s="447" t="s">
        <v>5258</v>
      </c>
      <c r="FZ86" s="447" t="s">
        <v>1185</v>
      </c>
      <c r="GA86" s="255"/>
      <c r="GB86" s="255"/>
      <c r="GC86" s="447" t="s">
        <v>364</v>
      </c>
      <c r="GD86" s="447" t="s">
        <v>1516</v>
      </c>
      <c r="GE86" s="447" t="s">
        <v>4654</v>
      </c>
      <c r="GF86" s="447" t="s">
        <v>1432</v>
      </c>
      <c r="GG86" s="447" t="s">
        <v>998</v>
      </c>
      <c r="GH86" s="447" t="s">
        <v>857</v>
      </c>
      <c r="GI86" s="447" t="s">
        <v>364</v>
      </c>
      <c r="GJ86" s="447" t="s">
        <v>364</v>
      </c>
      <c r="GK86" s="447" t="s">
        <v>364</v>
      </c>
      <c r="GL86" s="447" t="s">
        <v>364</v>
      </c>
      <c r="GM86" s="447" t="s">
        <v>4775</v>
      </c>
      <c r="GN86" s="447" t="s">
        <v>4775</v>
      </c>
      <c r="GO86" s="447" t="s">
        <v>4776</v>
      </c>
      <c r="GP86" s="447" t="s">
        <v>4777</v>
      </c>
      <c r="GQ86" s="447" t="s">
        <v>4778</v>
      </c>
      <c r="GR86" s="447" t="s">
        <v>4779</v>
      </c>
      <c r="GS86" s="447" t="s">
        <v>4780</v>
      </c>
      <c r="GT86" s="447" t="s">
        <v>4781</v>
      </c>
      <c r="GU86" s="447" t="s">
        <v>4782</v>
      </c>
      <c r="GV86" s="447" t="s">
        <v>1633</v>
      </c>
      <c r="GW86" s="255"/>
      <c r="GX86" s="257"/>
      <c r="GY86" s="246" t="s">
        <v>562</v>
      </c>
      <c r="GZ86" s="246" t="s">
        <v>562</v>
      </c>
      <c r="HA86" s="246" t="s">
        <v>562</v>
      </c>
      <c r="HB86" s="246" t="s">
        <v>562</v>
      </c>
      <c r="HC86" s="246" t="s">
        <v>562</v>
      </c>
      <c r="HD86" s="246" t="s">
        <v>562</v>
      </c>
      <c r="HE86" s="246" t="s">
        <v>562</v>
      </c>
      <c r="HF86" s="246" t="s">
        <v>562</v>
      </c>
      <c r="HG86" s="246" t="s">
        <v>562</v>
      </c>
      <c r="HH86" s="246" t="s">
        <v>562</v>
      </c>
      <c r="HI86" s="246" t="s">
        <v>562</v>
      </c>
      <c r="HJ86" s="246" t="s">
        <v>562</v>
      </c>
      <c r="HK86" s="246" t="s">
        <v>562</v>
      </c>
      <c r="HL86" s="246" t="s">
        <v>562</v>
      </c>
      <c r="HM86" s="246" t="s">
        <v>562</v>
      </c>
      <c r="HN86" s="246" t="s">
        <v>562</v>
      </c>
      <c r="HO86" s="246" t="s">
        <v>562</v>
      </c>
      <c r="HP86" s="246" t="s">
        <v>562</v>
      </c>
      <c r="HQ86" s="246" t="s">
        <v>562</v>
      </c>
      <c r="HR86" s="246" t="s">
        <v>562</v>
      </c>
      <c r="HS86" s="255"/>
      <c r="HT86" s="257"/>
      <c r="HU86" s="246" t="s">
        <v>562</v>
      </c>
      <c r="HV86" s="246" t="s">
        <v>562</v>
      </c>
      <c r="HW86" s="246" t="s">
        <v>562</v>
      </c>
      <c r="HX86" s="246" t="s">
        <v>562</v>
      </c>
      <c r="HY86" s="246" t="s">
        <v>562</v>
      </c>
      <c r="HZ86" s="246" t="s">
        <v>562</v>
      </c>
      <c r="IA86" s="246" t="s">
        <v>562</v>
      </c>
      <c r="IB86" s="246" t="s">
        <v>562</v>
      </c>
      <c r="IC86" s="246" t="s">
        <v>562</v>
      </c>
      <c r="ID86" s="246" t="s">
        <v>562</v>
      </c>
      <c r="IE86" s="246" t="s">
        <v>562</v>
      </c>
      <c r="IF86" s="246" t="s">
        <v>562</v>
      </c>
      <c r="IG86" s="246" t="s">
        <v>562</v>
      </c>
      <c r="IH86" s="246" t="s">
        <v>562</v>
      </c>
      <c r="II86" s="246" t="s">
        <v>562</v>
      </c>
      <c r="IJ86" s="246" t="s">
        <v>562</v>
      </c>
      <c r="IK86" s="246" t="s">
        <v>562</v>
      </c>
      <c r="IL86" s="246" t="s">
        <v>562</v>
      </c>
      <c r="IM86" s="246" t="s">
        <v>562</v>
      </c>
      <c r="IN86" s="246" t="s">
        <v>562</v>
      </c>
      <c r="IO86" s="255"/>
      <c r="IP86" s="257"/>
      <c r="IQ86" s="341" t="s">
        <v>562</v>
      </c>
      <c r="IR86" s="341" t="s">
        <v>562</v>
      </c>
      <c r="IS86" s="341" t="s">
        <v>562</v>
      </c>
      <c r="IT86" s="341" t="s">
        <v>562</v>
      </c>
      <c r="IU86" s="341" t="s">
        <v>562</v>
      </c>
      <c r="IV86" s="341" t="s">
        <v>562</v>
      </c>
      <c r="IW86" s="341" t="s">
        <v>562</v>
      </c>
      <c r="IX86" s="341" t="s">
        <v>562</v>
      </c>
      <c r="IY86" s="341" t="s">
        <v>562</v>
      </c>
      <c r="IZ86" s="341" t="s">
        <v>562</v>
      </c>
      <c r="JA86" s="341" t="s">
        <v>562</v>
      </c>
      <c r="JB86" s="341" t="s">
        <v>562</v>
      </c>
      <c r="JC86" s="341" t="s">
        <v>562</v>
      </c>
      <c r="JD86" s="341" t="s">
        <v>562</v>
      </c>
      <c r="JE86" s="341" t="s">
        <v>562</v>
      </c>
      <c r="JF86" s="341" t="s">
        <v>562</v>
      </c>
      <c r="JG86" s="341" t="s">
        <v>562</v>
      </c>
      <c r="JH86" s="341" t="s">
        <v>562</v>
      </c>
      <c r="JI86" s="341" t="s">
        <v>562</v>
      </c>
      <c r="JJ86" s="341" t="s">
        <v>562</v>
      </c>
      <c r="JK86" s="255"/>
      <c r="JL86" s="255"/>
      <c r="JM86" s="255" t="s">
        <v>562</v>
      </c>
      <c r="JN86" s="255" t="s">
        <v>562</v>
      </c>
      <c r="JO86" s="255" t="s">
        <v>562</v>
      </c>
      <c r="JP86" s="255" t="s">
        <v>562</v>
      </c>
      <c r="JQ86" s="255" t="s">
        <v>562</v>
      </c>
      <c r="JR86" s="255" t="s">
        <v>562</v>
      </c>
      <c r="JS86" s="255" t="s">
        <v>562</v>
      </c>
      <c r="JT86" s="255" t="s">
        <v>562</v>
      </c>
      <c r="JU86" s="255" t="s">
        <v>562</v>
      </c>
      <c r="JV86" s="255" t="s">
        <v>562</v>
      </c>
      <c r="JW86" s="255" t="s">
        <v>562</v>
      </c>
      <c r="JX86" s="255" t="s">
        <v>562</v>
      </c>
      <c r="JY86" s="255" t="s">
        <v>562</v>
      </c>
      <c r="JZ86" s="255" t="s">
        <v>562</v>
      </c>
      <c r="KA86" s="255" t="s">
        <v>562</v>
      </c>
      <c r="KB86" s="271" t="s">
        <v>562</v>
      </c>
      <c r="KC86" s="271" t="s">
        <v>562</v>
      </c>
      <c r="KD86" s="271" t="s">
        <v>562</v>
      </c>
      <c r="KE86" s="271" t="s">
        <v>562</v>
      </c>
      <c r="KF86" s="271" t="s">
        <v>562</v>
      </c>
    </row>
    <row r="87" spans="1:292" s="2" customFormat="1" ht="12.75" customHeight="1" x14ac:dyDescent="0.25">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245"/>
      <c r="AD87" s="249"/>
      <c r="AE87" s="446"/>
      <c r="AF87" s="444"/>
      <c r="AG87" s="444"/>
      <c r="AH87" s="445"/>
      <c r="AI87" s="445"/>
      <c r="AJ87" s="445"/>
      <c r="AK87" s="258"/>
      <c r="AL87" s="258"/>
      <c r="AM87" s="258"/>
      <c r="AN87" s="258"/>
      <c r="AO87" s="256"/>
      <c r="AP87" s="256"/>
      <c r="AQ87" s="256"/>
      <c r="AR87" s="256"/>
      <c r="AS87" s="256"/>
      <c r="AT87" s="256"/>
      <c r="AU87" s="256"/>
      <c r="AV87" s="256"/>
      <c r="AW87" s="256"/>
      <c r="AX87" s="256"/>
      <c r="AY87" s="256"/>
      <c r="AZ87" s="257"/>
      <c r="BA87" s="257"/>
      <c r="BB87" s="257"/>
      <c r="BC87" s="257"/>
      <c r="BD87" s="257"/>
      <c r="BE87" s="257"/>
      <c r="BF87" s="257"/>
      <c r="BG87" s="257"/>
      <c r="BH87" s="257"/>
      <c r="BI87" s="257"/>
      <c r="BJ87" s="257"/>
      <c r="BK87" s="257"/>
      <c r="BL87" s="257"/>
      <c r="BM87" s="257"/>
      <c r="BN87" s="257"/>
      <c r="BO87" s="257"/>
      <c r="BP87" s="257"/>
      <c r="BQ87" s="257"/>
      <c r="BR87" s="257"/>
      <c r="BS87" s="257"/>
      <c r="BT87" s="257"/>
      <c r="BU87" s="256"/>
      <c r="BV87" s="257"/>
      <c r="BW87" s="257"/>
      <c r="BX87" s="257"/>
      <c r="BY87" s="257"/>
      <c r="BZ87" s="257"/>
      <c r="CA87" s="257"/>
      <c r="CB87" s="257"/>
      <c r="CC87" s="257"/>
      <c r="CD87" s="257"/>
      <c r="CE87" s="257"/>
      <c r="CF87" s="257"/>
      <c r="CG87" s="257"/>
      <c r="CH87" s="257"/>
      <c r="CI87" s="257"/>
      <c r="CJ87" s="257"/>
      <c r="CK87" s="257"/>
      <c r="CL87" s="257"/>
      <c r="CM87" s="257"/>
      <c r="CN87" s="257"/>
      <c r="CO87" s="257"/>
      <c r="CP87" s="257"/>
      <c r="CQ87" s="256"/>
      <c r="CR87" s="257"/>
      <c r="CS87" s="257"/>
      <c r="CT87" s="257"/>
      <c r="CU87" s="257"/>
      <c r="CV87" s="257"/>
      <c r="CW87" s="257"/>
      <c r="CX87" s="257"/>
      <c r="CY87" s="257"/>
      <c r="CZ87" s="257"/>
      <c r="DA87" s="257"/>
      <c r="DB87" s="257"/>
      <c r="DC87" s="257"/>
      <c r="DD87" s="257"/>
      <c r="DE87" s="257"/>
      <c r="DF87" s="257"/>
      <c r="DG87" s="257"/>
      <c r="DH87" s="257"/>
      <c r="DI87" s="257"/>
      <c r="DJ87" s="257"/>
      <c r="DK87" s="257"/>
      <c r="DL87" s="257"/>
      <c r="DM87" s="256"/>
      <c r="DN87" s="257"/>
      <c r="DO87" s="257"/>
      <c r="DP87" s="257"/>
      <c r="DQ87" s="257"/>
      <c r="DR87" s="257"/>
      <c r="DS87" s="257"/>
      <c r="DT87" s="257"/>
      <c r="DU87" s="257"/>
      <c r="DV87" s="257"/>
      <c r="DW87" s="257"/>
      <c r="DX87" s="257"/>
      <c r="DY87" s="257"/>
      <c r="DZ87" s="257"/>
      <c r="EA87" s="257"/>
      <c r="EB87" s="257"/>
      <c r="EC87" s="257"/>
      <c r="ED87" s="257"/>
      <c r="EE87" s="257"/>
      <c r="EF87" s="257"/>
      <c r="EG87" s="257"/>
      <c r="EH87" s="257"/>
      <c r="EI87" s="256"/>
      <c r="EJ87" s="256"/>
      <c r="EK87" s="257"/>
      <c r="EL87" s="257"/>
      <c r="EM87" s="257"/>
      <c r="EN87" s="257"/>
      <c r="EO87" s="257"/>
      <c r="EP87" s="257"/>
      <c r="EQ87" s="257"/>
      <c r="ER87" s="257"/>
      <c r="ES87" s="257"/>
      <c r="ET87" s="257"/>
      <c r="EU87" s="257"/>
      <c r="EV87" s="257"/>
      <c r="EW87" s="257"/>
      <c r="EX87" s="257"/>
      <c r="EY87" s="257"/>
      <c r="EZ87" s="257"/>
      <c r="FA87" s="257"/>
      <c r="FB87" s="257"/>
      <c r="FC87" s="257"/>
      <c r="FD87" s="257"/>
      <c r="FE87" s="256"/>
    </row>
    <row r="88" spans="1:292" s="2" customFormat="1" ht="12.75" customHeight="1" x14ac:dyDescent="0.2">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245">
        <f t="shared" ref="AC88:AY88" si="86">COUNTA(AC36:AC86)</f>
        <v>51</v>
      </c>
      <c r="AD88" s="259">
        <f t="shared" ca="1" si="86"/>
        <v>51</v>
      </c>
      <c r="AE88" s="245">
        <f t="shared" si="86"/>
        <v>51</v>
      </c>
      <c r="AF88" s="245">
        <f t="shared" si="86"/>
        <v>51</v>
      </c>
      <c r="AG88" s="245">
        <f t="shared" si="86"/>
        <v>51</v>
      </c>
      <c r="AH88" s="245">
        <f t="shared" si="86"/>
        <v>51</v>
      </c>
      <c r="AI88" s="245">
        <f t="shared" si="86"/>
        <v>51</v>
      </c>
      <c r="AJ88" s="245">
        <f t="shared" si="86"/>
        <v>51</v>
      </c>
      <c r="AK88" s="245">
        <f t="shared" si="86"/>
        <v>51</v>
      </c>
      <c r="AL88" s="245">
        <f t="shared" si="86"/>
        <v>51</v>
      </c>
      <c r="AM88" s="245">
        <f t="shared" si="86"/>
        <v>51</v>
      </c>
      <c r="AN88" s="245">
        <f t="shared" si="86"/>
        <v>51</v>
      </c>
      <c r="AO88" s="245">
        <f t="shared" si="86"/>
        <v>51</v>
      </c>
      <c r="AP88" s="245">
        <f t="shared" si="86"/>
        <v>51</v>
      </c>
      <c r="AQ88" s="245">
        <f t="shared" si="86"/>
        <v>51</v>
      </c>
      <c r="AR88" s="245">
        <f t="shared" si="86"/>
        <v>51</v>
      </c>
      <c r="AS88" s="245">
        <f t="shared" si="86"/>
        <v>51</v>
      </c>
      <c r="AT88" s="245">
        <f t="shared" si="86"/>
        <v>51</v>
      </c>
      <c r="AU88" s="245">
        <f t="shared" si="86"/>
        <v>51</v>
      </c>
      <c r="AV88" s="245">
        <f t="shared" si="86"/>
        <v>51</v>
      </c>
      <c r="AW88" s="245">
        <f t="shared" si="86"/>
        <v>51</v>
      </c>
      <c r="AX88" s="245">
        <f t="shared" si="86"/>
        <v>51</v>
      </c>
      <c r="AY88" s="245">
        <f t="shared" si="86"/>
        <v>0</v>
      </c>
      <c r="AZ88" s="257"/>
      <c r="BA88" s="257"/>
      <c r="BB88" s="257"/>
      <c r="BC88" s="257"/>
      <c r="BD88" s="257"/>
      <c r="BE88" s="257"/>
      <c r="BF88" s="257"/>
      <c r="BG88" s="257"/>
      <c r="BH88" s="257"/>
      <c r="BI88" s="257"/>
      <c r="BJ88" s="257"/>
      <c r="BK88" s="257"/>
      <c r="BL88" s="257"/>
      <c r="BM88" s="257"/>
      <c r="BN88" s="257"/>
      <c r="BO88" s="257"/>
      <c r="BP88" s="257"/>
      <c r="BQ88" s="257"/>
      <c r="BR88" s="257"/>
      <c r="BS88" s="257"/>
      <c r="BT88" s="257"/>
      <c r="BU88" s="245">
        <f>COUNTA(BU36:BU86)</f>
        <v>0</v>
      </c>
      <c r="BV88" s="257"/>
      <c r="BW88" s="257"/>
      <c r="BX88" s="257"/>
      <c r="BY88" s="257"/>
      <c r="BZ88" s="257"/>
      <c r="CA88" s="257"/>
      <c r="CB88" s="257"/>
      <c r="CC88" s="257"/>
      <c r="CD88" s="257"/>
      <c r="CE88" s="257"/>
      <c r="CF88" s="257"/>
      <c r="CG88" s="257"/>
      <c r="CH88" s="257"/>
      <c r="CI88" s="257"/>
      <c r="CJ88" s="257"/>
      <c r="CK88" s="257"/>
      <c r="CL88" s="257"/>
      <c r="CM88" s="257"/>
      <c r="CN88" s="257"/>
      <c r="CO88" s="257"/>
      <c r="CP88" s="257"/>
      <c r="CQ88" s="245">
        <f>COUNTA(CQ36:CQ86)</f>
        <v>0</v>
      </c>
      <c r="CR88" s="257"/>
      <c r="CS88" s="257"/>
      <c r="CT88" s="257"/>
      <c r="CU88" s="257"/>
      <c r="CV88" s="257"/>
      <c r="CW88" s="257"/>
      <c r="CX88" s="257"/>
      <c r="CY88" s="257"/>
      <c r="CZ88" s="257"/>
      <c r="DA88" s="257"/>
      <c r="DB88" s="257"/>
      <c r="DC88" s="257"/>
      <c r="DD88" s="257"/>
      <c r="DE88" s="257"/>
      <c r="DF88" s="257"/>
      <c r="DG88" s="257"/>
      <c r="DH88" s="257"/>
      <c r="DI88" s="257"/>
      <c r="DJ88" s="257"/>
      <c r="DK88" s="257"/>
      <c r="DL88" s="257"/>
      <c r="DM88" s="245">
        <f>COUNTA(DM36:DM86)</f>
        <v>0</v>
      </c>
      <c r="DN88" s="257"/>
      <c r="DO88" s="257"/>
      <c r="DP88" s="257"/>
      <c r="DQ88" s="257"/>
      <c r="DR88" s="257"/>
      <c r="DS88" s="257"/>
      <c r="DT88" s="257"/>
      <c r="DU88" s="257"/>
      <c r="DV88" s="257"/>
      <c r="DW88" s="257"/>
      <c r="DX88" s="257"/>
      <c r="DY88" s="257"/>
      <c r="DZ88" s="257"/>
      <c r="EA88" s="257"/>
      <c r="EB88" s="257"/>
      <c r="EC88" s="257"/>
      <c r="ED88" s="257"/>
      <c r="EE88" s="257"/>
      <c r="EF88" s="257"/>
      <c r="EG88" s="257"/>
      <c r="EH88" s="257"/>
      <c r="EI88" s="245">
        <f>COUNTA(EI36:EI86)</f>
        <v>0</v>
      </c>
      <c r="EJ88" s="245">
        <f>COUNTA(EJ36:EJ86)</f>
        <v>0</v>
      </c>
      <c r="EK88" s="257"/>
      <c r="EL88" s="257"/>
      <c r="EM88" s="257"/>
      <c r="EN88" s="257"/>
      <c r="EO88" s="257"/>
      <c r="EP88" s="257"/>
      <c r="EQ88" s="257"/>
      <c r="ER88" s="257"/>
      <c r="ES88" s="257"/>
      <c r="ET88" s="257"/>
      <c r="EU88" s="257"/>
      <c r="EV88" s="257"/>
      <c r="EW88" s="257"/>
      <c r="EX88" s="257"/>
      <c r="EY88" s="257"/>
      <c r="EZ88" s="257"/>
      <c r="FA88" s="257"/>
      <c r="FB88" s="257"/>
      <c r="FC88" s="257"/>
      <c r="FD88" s="257"/>
      <c r="FE88" s="245">
        <f>COUNTA(FE36:FE86)</f>
        <v>0</v>
      </c>
    </row>
    <row r="89" spans="1:292" s="2" customFormat="1" ht="12.75" customHeight="1" x14ac:dyDescent="0.2">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245"/>
      <c r="AD89" s="249"/>
      <c r="AE89" s="245"/>
      <c r="AF89" s="256"/>
      <c r="AG89" s="256"/>
      <c r="AH89" s="256"/>
      <c r="AI89" s="256"/>
      <c r="AJ89" s="256"/>
      <c r="AK89" s="256"/>
      <c r="AL89" s="256"/>
      <c r="AM89" s="256"/>
      <c r="AN89" s="256"/>
      <c r="AO89" s="256"/>
      <c r="AP89" s="256"/>
      <c r="AQ89" s="256"/>
      <c r="AR89" s="256"/>
      <c r="AS89" s="256"/>
      <c r="AT89" s="256"/>
      <c r="AU89" s="256"/>
      <c r="AV89" s="256"/>
      <c r="AW89" s="256"/>
      <c r="AX89" s="256"/>
      <c r="AY89" s="256"/>
      <c r="AZ89" s="257"/>
      <c r="BA89" s="257"/>
      <c r="BB89" s="257"/>
      <c r="BC89" s="257"/>
      <c r="BD89" s="257"/>
      <c r="BE89" s="257"/>
      <c r="BF89" s="257"/>
      <c r="BG89" s="257"/>
      <c r="BH89" s="257"/>
      <c r="BI89" s="257"/>
      <c r="BJ89" s="257"/>
      <c r="BK89" s="257"/>
      <c r="BL89" s="257"/>
      <c r="BM89" s="257"/>
      <c r="BN89" s="257"/>
      <c r="BO89" s="257"/>
      <c r="BP89" s="257"/>
      <c r="BQ89" s="257"/>
      <c r="BR89" s="257"/>
      <c r="BS89" s="257"/>
      <c r="BT89" s="257"/>
      <c r="BU89" s="257"/>
      <c r="BV89" s="257"/>
      <c r="BW89" s="257"/>
      <c r="BX89" s="257"/>
      <c r="BY89" s="257"/>
      <c r="BZ89" s="257"/>
      <c r="CA89" s="257"/>
      <c r="CB89" s="257"/>
      <c r="CC89" s="257"/>
      <c r="CD89" s="257"/>
      <c r="CE89" s="257"/>
      <c r="CF89" s="257"/>
      <c r="CG89" s="257"/>
      <c r="CH89" s="257"/>
      <c r="CI89" s="257"/>
      <c r="CJ89" s="257"/>
      <c r="CK89" s="257"/>
      <c r="CL89" s="257"/>
      <c r="CM89" s="257"/>
      <c r="CN89" s="257"/>
      <c r="CO89" s="257"/>
      <c r="CP89" s="257"/>
      <c r="CQ89" s="257"/>
      <c r="CR89" s="257"/>
      <c r="CS89" s="257"/>
      <c r="CT89" s="257"/>
      <c r="CU89" s="257"/>
      <c r="CV89" s="257"/>
      <c r="CW89" s="257"/>
      <c r="CX89" s="257"/>
      <c r="CY89" s="257"/>
      <c r="CZ89" s="257"/>
      <c r="DA89" s="257"/>
      <c r="DB89" s="257"/>
      <c r="DC89" s="257"/>
      <c r="DD89" s="257"/>
      <c r="DE89" s="257"/>
      <c r="DF89" s="257"/>
      <c r="DG89" s="257"/>
      <c r="DH89" s="257"/>
      <c r="DI89" s="257"/>
      <c r="DJ89" s="257"/>
      <c r="DK89" s="257"/>
      <c r="DL89" s="257"/>
      <c r="DM89" s="257"/>
      <c r="DN89" s="257"/>
      <c r="DO89" s="257"/>
      <c r="DP89" s="257"/>
      <c r="DQ89" s="257"/>
      <c r="DR89" s="257"/>
      <c r="DS89" s="257"/>
      <c r="DT89" s="257"/>
      <c r="DU89" s="257"/>
      <c r="DV89" s="257"/>
      <c r="DW89" s="257"/>
      <c r="DX89" s="257"/>
      <c r="DY89" s="257"/>
      <c r="DZ89" s="257"/>
      <c r="EA89" s="257"/>
      <c r="EB89" s="257"/>
      <c r="EC89" s="257"/>
      <c r="ED89" s="257"/>
      <c r="EE89" s="257"/>
      <c r="EF89" s="257"/>
      <c r="EG89" s="257"/>
      <c r="EH89" s="257"/>
      <c r="EI89" s="257"/>
      <c r="EJ89" s="257"/>
      <c r="EK89" s="257"/>
      <c r="EL89" s="257"/>
      <c r="EM89" s="257"/>
      <c r="EN89" s="257"/>
      <c r="EO89" s="257"/>
      <c r="EP89" s="257"/>
      <c r="EQ89" s="257"/>
      <c r="ER89" s="257"/>
      <c r="ES89" s="257"/>
      <c r="ET89" s="257"/>
      <c r="EU89" s="257"/>
      <c r="EV89" s="257"/>
      <c r="EW89" s="257"/>
      <c r="EX89" s="257"/>
      <c r="EY89" s="257"/>
      <c r="EZ89" s="257"/>
      <c r="FA89" s="257"/>
      <c r="FB89" s="257"/>
      <c r="FC89" s="257"/>
      <c r="FD89" s="257"/>
      <c r="FE89" s="257"/>
    </row>
    <row r="90" spans="1:292" s="2" customFormat="1" ht="12.75" customHeight="1" x14ac:dyDescent="0.2">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245"/>
      <c r="AD90" s="249"/>
      <c r="AE90" s="245"/>
      <c r="AF90" s="256"/>
      <c r="AG90" s="256"/>
      <c r="AH90" s="256"/>
      <c r="AI90" s="256"/>
      <c r="AJ90" s="256"/>
      <c r="AK90" s="256"/>
      <c r="AL90" s="256"/>
      <c r="AM90" s="256"/>
      <c r="AN90" s="256"/>
      <c r="AO90" s="256"/>
      <c r="AP90" s="256"/>
      <c r="AQ90" s="256"/>
      <c r="AR90" s="256"/>
      <c r="AS90" s="256"/>
      <c r="AT90" s="256"/>
      <c r="AU90" s="256"/>
      <c r="AV90" s="256"/>
      <c r="AW90" s="256"/>
      <c r="AX90" s="256"/>
      <c r="AY90" s="256"/>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c r="BV90" s="257"/>
      <c r="BW90" s="257"/>
      <c r="BX90" s="257"/>
      <c r="BY90" s="257"/>
      <c r="BZ90" s="257"/>
      <c r="CA90" s="257"/>
      <c r="CB90" s="257"/>
      <c r="CC90" s="257"/>
      <c r="CD90" s="257"/>
      <c r="CE90" s="257"/>
      <c r="CF90" s="257"/>
      <c r="CG90" s="257"/>
      <c r="CH90" s="257"/>
      <c r="CI90" s="257"/>
      <c r="CJ90" s="257"/>
      <c r="CK90" s="257"/>
      <c r="CL90" s="257"/>
      <c r="CM90" s="257"/>
      <c r="CN90" s="257"/>
      <c r="CO90" s="257"/>
      <c r="CP90" s="257"/>
      <c r="CQ90" s="257"/>
      <c r="CR90" s="257"/>
      <c r="CS90" s="257"/>
      <c r="CT90" s="257"/>
      <c r="CU90" s="257"/>
      <c r="CV90" s="257"/>
      <c r="CW90" s="257"/>
      <c r="CX90" s="257"/>
      <c r="CY90" s="257"/>
      <c r="CZ90" s="257"/>
      <c r="DA90" s="257"/>
      <c r="DB90" s="257"/>
      <c r="DC90" s="257"/>
      <c r="DD90" s="257"/>
      <c r="DE90" s="257"/>
      <c r="DF90" s="257"/>
      <c r="DG90" s="257"/>
      <c r="DH90" s="257"/>
      <c r="DI90" s="257"/>
      <c r="DJ90" s="257"/>
      <c r="DK90" s="257"/>
      <c r="DL90" s="257"/>
      <c r="DM90" s="257"/>
      <c r="DN90" s="257"/>
      <c r="DO90" s="257"/>
      <c r="DP90" s="257"/>
      <c r="DQ90" s="257"/>
      <c r="DR90" s="257"/>
      <c r="DS90" s="257"/>
      <c r="DT90" s="257"/>
      <c r="DU90" s="257"/>
      <c r="DV90" s="257"/>
      <c r="DW90" s="257"/>
      <c r="DX90" s="257"/>
      <c r="DY90" s="257"/>
      <c r="DZ90" s="257"/>
      <c r="EA90" s="257"/>
      <c r="EB90" s="257"/>
      <c r="EC90" s="257"/>
      <c r="ED90" s="257"/>
      <c r="EE90" s="257"/>
      <c r="EF90" s="257"/>
      <c r="EG90" s="257"/>
      <c r="EH90" s="257"/>
      <c r="EI90" s="257"/>
      <c r="EJ90" s="257"/>
      <c r="EK90" s="257"/>
      <c r="EL90" s="257"/>
      <c r="EM90" s="257"/>
      <c r="EN90" s="257"/>
      <c r="EO90" s="257"/>
      <c r="EP90" s="257"/>
      <c r="EQ90" s="257"/>
      <c r="ER90" s="257"/>
      <c r="ES90" s="257"/>
      <c r="ET90" s="257"/>
      <c r="EU90" s="257"/>
      <c r="EV90" s="257"/>
      <c r="EW90" s="257"/>
      <c r="EX90" s="257"/>
      <c r="EY90" s="257"/>
      <c r="EZ90" s="257"/>
      <c r="FA90" s="257"/>
      <c r="FB90" s="257"/>
      <c r="FC90" s="257"/>
      <c r="FD90" s="257"/>
      <c r="FE90" s="257"/>
    </row>
    <row r="91" spans="1:292" s="2" customFormat="1" ht="12.75" customHeight="1" x14ac:dyDescent="0.2">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245"/>
      <c r="AD91" s="249"/>
      <c r="AE91" s="245"/>
      <c r="AF91" s="256"/>
      <c r="AG91" s="256"/>
      <c r="AH91" s="256"/>
      <c r="AI91" s="256"/>
      <c r="AJ91" s="256"/>
      <c r="AK91" s="256"/>
      <c r="AL91" s="256"/>
      <c r="AM91" s="256"/>
      <c r="AN91" s="256"/>
      <c r="AO91" s="256"/>
      <c r="AP91" s="256"/>
      <c r="AQ91" s="256"/>
      <c r="AR91" s="256"/>
      <c r="AS91" s="256"/>
      <c r="AT91" s="256"/>
      <c r="AU91" s="256"/>
      <c r="AV91" s="256"/>
      <c r="AW91" s="256"/>
      <c r="AX91" s="256"/>
      <c r="AY91" s="256"/>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c r="BV91" s="257"/>
      <c r="BW91" s="257"/>
      <c r="BX91" s="257"/>
      <c r="BY91" s="257"/>
      <c r="BZ91" s="257"/>
      <c r="CA91" s="257"/>
      <c r="CB91" s="257"/>
      <c r="CC91" s="257"/>
      <c r="CD91" s="257"/>
      <c r="CE91" s="257"/>
      <c r="CF91" s="257"/>
      <c r="CG91" s="257"/>
      <c r="CH91" s="257"/>
      <c r="CI91" s="257"/>
      <c r="CJ91" s="257"/>
      <c r="CK91" s="257"/>
      <c r="CL91" s="257"/>
      <c r="CM91" s="257"/>
      <c r="CN91" s="257"/>
      <c r="CO91" s="257"/>
      <c r="CP91" s="257"/>
      <c r="CQ91" s="257"/>
      <c r="CR91" s="257"/>
      <c r="CS91" s="257"/>
      <c r="CT91" s="257"/>
      <c r="CU91" s="257"/>
      <c r="CV91" s="257"/>
      <c r="CW91" s="257"/>
      <c r="CX91" s="257"/>
      <c r="CY91" s="257"/>
      <c r="CZ91" s="257"/>
      <c r="DA91" s="257"/>
      <c r="DB91" s="257"/>
      <c r="DC91" s="257"/>
      <c r="DD91" s="257"/>
      <c r="DE91" s="257"/>
      <c r="DF91" s="257"/>
      <c r="DG91" s="257"/>
      <c r="DH91" s="257"/>
      <c r="DI91" s="257"/>
      <c r="DJ91" s="257"/>
      <c r="DK91" s="257"/>
      <c r="DL91" s="257"/>
      <c r="DM91" s="257"/>
      <c r="DN91" s="257"/>
      <c r="DO91" s="257"/>
      <c r="DP91" s="257"/>
      <c r="DQ91" s="257"/>
      <c r="DR91" s="257"/>
      <c r="DS91" s="257"/>
      <c r="DT91" s="257"/>
      <c r="DU91" s="257"/>
      <c r="DV91" s="257"/>
      <c r="DW91" s="257"/>
      <c r="DX91" s="257"/>
      <c r="DY91" s="257"/>
      <c r="DZ91" s="257"/>
      <c r="EA91" s="257"/>
      <c r="EB91" s="257"/>
      <c r="EC91" s="257"/>
      <c r="ED91" s="257"/>
      <c r="EE91" s="257"/>
      <c r="EF91" s="257"/>
      <c r="EG91" s="257"/>
      <c r="EH91" s="257"/>
      <c r="EI91" s="257"/>
      <c r="EJ91" s="257"/>
      <c r="EK91" s="257"/>
      <c r="EL91" s="257"/>
      <c r="EM91" s="257"/>
      <c r="EN91" s="257"/>
      <c r="EO91" s="257"/>
      <c r="EP91" s="257"/>
      <c r="EQ91" s="257"/>
      <c r="ER91" s="257"/>
      <c r="ES91" s="257"/>
      <c r="ET91" s="257"/>
      <c r="EU91" s="257"/>
      <c r="EV91" s="257"/>
      <c r="EW91" s="257"/>
      <c r="EX91" s="257"/>
      <c r="EY91" s="257"/>
      <c r="EZ91" s="257"/>
      <c r="FA91" s="257"/>
      <c r="FB91" s="257"/>
      <c r="FC91" s="257"/>
      <c r="FD91" s="257"/>
      <c r="FE91" s="257"/>
    </row>
    <row r="92" spans="1:292" s="2" customFormat="1" ht="12.75" customHeight="1" x14ac:dyDescent="0.2">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245"/>
      <c r="AD92" s="249"/>
      <c r="AE92" s="245"/>
      <c r="AF92" s="256"/>
      <c r="AG92" s="256"/>
      <c r="AH92" s="256"/>
      <c r="AI92" s="256"/>
      <c r="AJ92" s="256"/>
      <c r="AK92" s="256"/>
      <c r="AL92" s="256"/>
      <c r="AM92" s="256"/>
      <c r="AN92" s="256"/>
      <c r="AO92" s="256"/>
      <c r="AP92" s="256"/>
      <c r="AQ92" s="256"/>
      <c r="AR92" s="256"/>
      <c r="AS92" s="256"/>
      <c r="AT92" s="256"/>
      <c r="AU92" s="256"/>
      <c r="AV92" s="256"/>
      <c r="AW92" s="256"/>
      <c r="AX92" s="256"/>
      <c r="AY92" s="256"/>
      <c r="AZ92" s="257"/>
      <c r="BA92" s="257"/>
      <c r="BB92" s="257"/>
      <c r="BC92" s="257"/>
      <c r="BD92" s="257"/>
      <c r="BE92" s="257"/>
      <c r="BF92" s="257"/>
      <c r="BG92" s="257"/>
      <c r="BH92" s="257"/>
      <c r="BI92" s="257"/>
      <c r="BJ92" s="257"/>
      <c r="BK92" s="257"/>
      <c r="BL92" s="257"/>
      <c r="BM92" s="257"/>
      <c r="BN92" s="257"/>
      <c r="BO92" s="257"/>
      <c r="BP92" s="257"/>
      <c r="BQ92" s="257"/>
      <c r="BR92" s="257"/>
      <c r="BS92" s="257"/>
      <c r="BT92" s="257"/>
      <c r="BU92" s="257"/>
      <c r="BV92" s="257"/>
      <c r="BW92" s="257"/>
      <c r="BX92" s="257"/>
      <c r="BY92" s="257"/>
      <c r="BZ92" s="257"/>
      <c r="CA92" s="257"/>
      <c r="CB92" s="257"/>
      <c r="CC92" s="257"/>
      <c r="CD92" s="257"/>
      <c r="CE92" s="257"/>
      <c r="CF92" s="257"/>
      <c r="CG92" s="257"/>
      <c r="CH92" s="257"/>
      <c r="CI92" s="257"/>
      <c r="CJ92" s="257"/>
      <c r="CK92" s="257"/>
      <c r="CL92" s="257"/>
      <c r="CM92" s="257"/>
      <c r="CN92" s="257"/>
      <c r="CO92" s="257"/>
      <c r="CP92" s="257"/>
      <c r="CQ92" s="257"/>
      <c r="CR92" s="257"/>
      <c r="CS92" s="257"/>
      <c r="CT92" s="257"/>
      <c r="CU92" s="257"/>
      <c r="CV92" s="257"/>
      <c r="CW92" s="257"/>
      <c r="CX92" s="257"/>
      <c r="CY92" s="257"/>
      <c r="CZ92" s="257"/>
      <c r="DA92" s="257"/>
      <c r="DB92" s="257"/>
      <c r="DC92" s="257"/>
      <c r="DD92" s="257"/>
      <c r="DE92" s="257"/>
      <c r="DF92" s="257"/>
      <c r="DG92" s="257"/>
      <c r="DH92" s="257"/>
      <c r="DI92" s="257"/>
      <c r="DJ92" s="257"/>
      <c r="DK92" s="257"/>
      <c r="DL92" s="257"/>
      <c r="DM92" s="257"/>
      <c r="DN92" s="257"/>
      <c r="DO92" s="257"/>
      <c r="DP92" s="257"/>
      <c r="DQ92" s="257"/>
      <c r="DR92" s="257"/>
      <c r="DS92" s="257"/>
      <c r="DT92" s="257"/>
      <c r="DU92" s="257"/>
      <c r="DV92" s="257"/>
      <c r="DW92" s="257"/>
      <c r="DX92" s="257"/>
      <c r="DY92" s="257"/>
      <c r="DZ92" s="257"/>
      <c r="EA92" s="257"/>
      <c r="EB92" s="257"/>
      <c r="EC92" s="257"/>
      <c r="ED92" s="257"/>
      <c r="EE92" s="257"/>
      <c r="EF92" s="257"/>
      <c r="EG92" s="257"/>
      <c r="EH92" s="257"/>
      <c r="EI92" s="257"/>
      <c r="EJ92" s="257"/>
      <c r="EK92" s="257"/>
      <c r="EL92" s="257"/>
      <c r="EM92" s="257"/>
      <c r="EN92" s="257"/>
      <c r="EO92" s="257"/>
      <c r="EP92" s="257"/>
      <c r="EQ92" s="257"/>
      <c r="ER92" s="257"/>
      <c r="ES92" s="257"/>
      <c r="ET92" s="257"/>
      <c r="EU92" s="257"/>
      <c r="EV92" s="257"/>
      <c r="EW92" s="257"/>
      <c r="EX92" s="257"/>
      <c r="EY92" s="257"/>
      <c r="EZ92" s="257"/>
      <c r="FA92" s="257"/>
      <c r="FB92" s="257"/>
      <c r="FC92" s="257"/>
      <c r="FD92" s="257"/>
      <c r="FE92" s="257"/>
    </row>
    <row r="93" spans="1:292" s="2" customFormat="1" ht="12.75" customHeight="1" x14ac:dyDescent="0.2">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245"/>
      <c r="AD93" s="249"/>
      <c r="AE93" s="245"/>
      <c r="AF93" s="256"/>
      <c r="AG93" s="256"/>
      <c r="AH93" s="256"/>
      <c r="AI93" s="256"/>
      <c r="AJ93" s="256"/>
      <c r="AK93" s="256"/>
      <c r="AL93" s="256"/>
      <c r="AM93" s="256"/>
      <c r="AN93" s="256"/>
      <c r="AO93" s="256"/>
      <c r="AP93" s="256"/>
      <c r="AQ93" s="256"/>
      <c r="AR93" s="256"/>
      <c r="AS93" s="256"/>
      <c r="AT93" s="256"/>
      <c r="AU93" s="256"/>
      <c r="AV93" s="256"/>
      <c r="AW93" s="256"/>
      <c r="AX93" s="256"/>
      <c r="AY93" s="256"/>
      <c r="AZ93" s="257"/>
      <c r="BA93" s="257"/>
      <c r="BB93" s="257"/>
      <c r="BC93" s="257"/>
      <c r="BD93" s="257"/>
      <c r="BE93" s="257"/>
      <c r="BF93" s="257"/>
      <c r="BG93" s="257"/>
      <c r="BH93" s="257"/>
      <c r="BI93" s="257"/>
      <c r="BJ93" s="257"/>
      <c r="BK93" s="257"/>
      <c r="BL93" s="257"/>
      <c r="BM93" s="257"/>
      <c r="BN93" s="257"/>
      <c r="BO93" s="257"/>
      <c r="BP93" s="257"/>
      <c r="BQ93" s="257"/>
      <c r="BR93" s="257"/>
      <c r="BS93" s="257"/>
      <c r="BT93" s="257"/>
      <c r="BU93" s="257"/>
      <c r="BV93" s="257"/>
      <c r="BW93" s="257"/>
      <c r="BX93" s="257"/>
      <c r="BY93" s="257"/>
      <c r="BZ93" s="257"/>
      <c r="CA93" s="257"/>
      <c r="CB93" s="257"/>
      <c r="CC93" s="257"/>
      <c r="CD93" s="257"/>
      <c r="CE93" s="257"/>
      <c r="CF93" s="257"/>
      <c r="CG93" s="257"/>
      <c r="CH93" s="257"/>
      <c r="CI93" s="257"/>
      <c r="CJ93" s="257"/>
      <c r="CK93" s="257"/>
      <c r="CL93" s="257"/>
      <c r="CM93" s="257"/>
      <c r="CN93" s="257"/>
      <c r="CO93" s="257"/>
      <c r="CP93" s="257"/>
      <c r="CQ93" s="257"/>
      <c r="CR93" s="257"/>
      <c r="CS93" s="257"/>
      <c r="CT93" s="257"/>
      <c r="CU93" s="257"/>
      <c r="CV93" s="257"/>
      <c r="CW93" s="257"/>
      <c r="CX93" s="257"/>
      <c r="CY93" s="257"/>
      <c r="CZ93" s="257"/>
      <c r="DA93" s="257"/>
      <c r="DB93" s="257"/>
      <c r="DC93" s="257"/>
      <c r="DD93" s="257"/>
      <c r="DE93" s="257"/>
      <c r="DF93" s="257"/>
      <c r="DG93" s="257"/>
      <c r="DH93" s="257"/>
      <c r="DI93" s="257"/>
      <c r="DJ93" s="257"/>
      <c r="DK93" s="257"/>
      <c r="DL93" s="257"/>
      <c r="DM93" s="257"/>
      <c r="DN93" s="257"/>
      <c r="DO93" s="257"/>
      <c r="DP93" s="257"/>
      <c r="DQ93" s="257"/>
      <c r="DR93" s="257"/>
      <c r="DS93" s="257"/>
      <c r="DT93" s="257"/>
      <c r="DU93" s="257"/>
      <c r="DV93" s="257"/>
      <c r="DW93" s="257"/>
      <c r="DX93" s="257"/>
      <c r="DY93" s="257"/>
      <c r="DZ93" s="257"/>
      <c r="EA93" s="257"/>
      <c r="EB93" s="257"/>
      <c r="EC93" s="257"/>
      <c r="ED93" s="257"/>
      <c r="EE93" s="257"/>
      <c r="EF93" s="257"/>
      <c r="EG93" s="257"/>
      <c r="EH93" s="257"/>
      <c r="EI93" s="257"/>
      <c r="EJ93" s="257"/>
      <c r="EK93" s="257"/>
      <c r="EL93" s="257"/>
      <c r="EM93" s="257"/>
      <c r="EN93" s="257"/>
      <c r="EO93" s="257"/>
      <c r="EP93" s="257"/>
      <c r="EQ93" s="257"/>
      <c r="ER93" s="257"/>
      <c r="ES93" s="257"/>
      <c r="ET93" s="257"/>
      <c r="EU93" s="257"/>
      <c r="EV93" s="257"/>
      <c r="EW93" s="257"/>
      <c r="EX93" s="257"/>
      <c r="EY93" s="257"/>
      <c r="EZ93" s="257"/>
      <c r="FA93" s="257"/>
      <c r="FB93" s="257"/>
      <c r="FC93" s="257"/>
      <c r="FD93" s="257"/>
      <c r="FE93" s="257"/>
    </row>
    <row r="94" spans="1:292" s="2" customFormat="1" ht="12.75" customHeight="1" x14ac:dyDescent="0.2">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245"/>
      <c r="AD94" s="249"/>
      <c r="AE94" s="245"/>
      <c r="AF94" s="256"/>
      <c r="AG94" s="256"/>
      <c r="AH94" s="256"/>
      <c r="AI94" s="256"/>
      <c r="AJ94" s="256"/>
      <c r="AK94" s="256"/>
      <c r="AL94" s="256"/>
      <c r="AM94" s="256"/>
      <c r="AN94" s="256"/>
      <c r="AO94" s="256"/>
      <c r="AP94" s="256"/>
      <c r="AQ94" s="256"/>
      <c r="AR94" s="256"/>
      <c r="AS94" s="256"/>
      <c r="AT94" s="256"/>
      <c r="AU94" s="256"/>
      <c r="AV94" s="256"/>
      <c r="AW94" s="256"/>
      <c r="AX94" s="256"/>
      <c r="AY94" s="256"/>
      <c r="AZ94" s="257"/>
      <c r="BA94" s="257"/>
      <c r="BB94" s="257"/>
      <c r="BC94" s="257"/>
      <c r="BD94" s="257"/>
      <c r="BE94" s="257"/>
      <c r="BF94" s="257"/>
      <c r="BG94" s="257"/>
      <c r="BH94" s="257"/>
      <c r="BI94" s="257"/>
      <c r="BJ94" s="257"/>
      <c r="BK94" s="257"/>
      <c r="BL94" s="257"/>
      <c r="BM94" s="257"/>
      <c r="BN94" s="257"/>
      <c r="BO94" s="257"/>
      <c r="BP94" s="257"/>
      <c r="BQ94" s="257"/>
      <c r="BR94" s="257"/>
      <c r="BS94" s="257"/>
      <c r="BT94" s="257"/>
      <c r="BU94" s="257"/>
      <c r="BV94" s="257"/>
      <c r="BW94" s="257"/>
      <c r="BX94" s="257"/>
      <c r="BY94" s="257"/>
      <c r="BZ94" s="257"/>
      <c r="CA94" s="257"/>
      <c r="CB94" s="257"/>
      <c r="CC94" s="257"/>
      <c r="CD94" s="257"/>
      <c r="CE94" s="257"/>
      <c r="CF94" s="257"/>
      <c r="CG94" s="257"/>
      <c r="CH94" s="257"/>
      <c r="CI94" s="257"/>
      <c r="CJ94" s="257"/>
      <c r="CK94" s="257"/>
      <c r="CL94" s="257"/>
      <c r="CM94" s="257"/>
      <c r="CN94" s="257"/>
      <c r="CO94" s="257"/>
      <c r="CP94" s="257"/>
      <c r="CQ94" s="257"/>
      <c r="CR94" s="257"/>
      <c r="CS94" s="257"/>
      <c r="CT94" s="257"/>
      <c r="CU94" s="257"/>
      <c r="CV94" s="257"/>
      <c r="CW94" s="257"/>
      <c r="CX94" s="257"/>
      <c r="CY94" s="257"/>
      <c r="CZ94" s="257"/>
      <c r="DA94" s="257"/>
      <c r="DB94" s="257"/>
      <c r="DC94" s="257"/>
      <c r="DD94" s="257"/>
      <c r="DE94" s="257"/>
      <c r="DF94" s="257"/>
      <c r="DG94" s="257"/>
      <c r="DH94" s="257"/>
      <c r="DI94" s="257"/>
      <c r="DJ94" s="257"/>
      <c r="DK94" s="257"/>
      <c r="DL94" s="257"/>
      <c r="DM94" s="257"/>
      <c r="DN94" s="257"/>
      <c r="DO94" s="257"/>
      <c r="DP94" s="257"/>
      <c r="DQ94" s="257"/>
      <c r="DR94" s="257"/>
      <c r="DS94" s="257"/>
      <c r="DT94" s="257"/>
      <c r="DU94" s="257"/>
      <c r="DV94" s="257"/>
      <c r="DW94" s="257"/>
      <c r="DX94" s="257"/>
      <c r="DY94" s="257"/>
      <c r="DZ94" s="257"/>
      <c r="EA94" s="257"/>
      <c r="EB94" s="257"/>
      <c r="EC94" s="257"/>
      <c r="ED94" s="257"/>
      <c r="EE94" s="257"/>
      <c r="EF94" s="257"/>
      <c r="EG94" s="257"/>
      <c r="EH94" s="257"/>
      <c r="EI94" s="257"/>
      <c r="EJ94" s="257"/>
      <c r="EK94" s="257"/>
      <c r="EL94" s="257"/>
      <c r="EM94" s="257"/>
      <c r="EN94" s="257"/>
      <c r="EO94" s="257"/>
      <c r="EP94" s="257"/>
      <c r="EQ94" s="257"/>
      <c r="ER94" s="257"/>
      <c r="ES94" s="257"/>
      <c r="ET94" s="257"/>
      <c r="EU94" s="257"/>
      <c r="EV94" s="257"/>
      <c r="EW94" s="257"/>
      <c r="EX94" s="257"/>
      <c r="EY94" s="257"/>
      <c r="EZ94" s="257"/>
      <c r="FA94" s="257"/>
      <c r="FB94" s="257"/>
      <c r="FC94" s="257"/>
      <c r="FD94" s="257"/>
      <c r="FE94" s="257"/>
    </row>
    <row r="95" spans="1:292" s="2" customFormat="1" ht="12.75" customHeight="1" x14ac:dyDescent="0.2">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245"/>
      <c r="AD95" s="249"/>
      <c r="AE95" s="245"/>
      <c r="AF95" s="256"/>
      <c r="AG95" s="256"/>
      <c r="AH95" s="256"/>
      <c r="AI95" s="256"/>
      <c r="AJ95" s="256"/>
      <c r="AK95" s="256"/>
      <c r="AL95" s="256"/>
      <c r="AM95" s="256"/>
      <c r="AN95" s="256"/>
      <c r="AO95" s="256"/>
      <c r="AP95" s="256"/>
      <c r="AQ95" s="256"/>
      <c r="AR95" s="256"/>
      <c r="AS95" s="256"/>
      <c r="AT95" s="256"/>
      <c r="AU95" s="256"/>
      <c r="AV95" s="256"/>
      <c r="AW95" s="256"/>
      <c r="AX95" s="256"/>
      <c r="AY95" s="256"/>
      <c r="AZ95" s="257"/>
      <c r="BA95" s="257"/>
      <c r="BB95" s="257"/>
      <c r="BC95" s="257"/>
      <c r="BD95" s="257"/>
      <c r="BE95" s="257"/>
      <c r="BF95" s="257"/>
      <c r="BG95" s="257"/>
      <c r="BH95" s="257"/>
      <c r="BI95" s="257"/>
      <c r="BJ95" s="257"/>
      <c r="BK95" s="257"/>
      <c r="BL95" s="257"/>
      <c r="BM95" s="257"/>
      <c r="BN95" s="257"/>
      <c r="BO95" s="257"/>
      <c r="BP95" s="257"/>
      <c r="BQ95" s="257"/>
      <c r="BR95" s="257"/>
      <c r="BS95" s="257"/>
      <c r="BT95" s="257"/>
      <c r="BU95" s="257"/>
      <c r="BV95" s="257"/>
      <c r="BW95" s="257"/>
      <c r="BX95" s="257"/>
      <c r="BY95" s="257"/>
      <c r="BZ95" s="257"/>
      <c r="CA95" s="257"/>
      <c r="CB95" s="257"/>
      <c r="CC95" s="257"/>
      <c r="CD95" s="257"/>
      <c r="CE95" s="257"/>
      <c r="CF95" s="257"/>
      <c r="CG95" s="257"/>
      <c r="CH95" s="257"/>
      <c r="CI95" s="257"/>
      <c r="CJ95" s="257"/>
      <c r="CK95" s="257"/>
      <c r="CL95" s="257"/>
      <c r="CM95" s="257"/>
      <c r="CN95" s="257"/>
      <c r="CO95" s="257"/>
      <c r="CP95" s="257"/>
      <c r="CQ95" s="257"/>
      <c r="CR95" s="257"/>
      <c r="CS95" s="257"/>
      <c r="CT95" s="257"/>
      <c r="CU95" s="257"/>
      <c r="CV95" s="257"/>
      <c r="CW95" s="257"/>
      <c r="CX95" s="257"/>
      <c r="CY95" s="257"/>
      <c r="CZ95" s="257"/>
      <c r="DA95" s="257"/>
      <c r="DB95" s="257"/>
      <c r="DC95" s="257"/>
      <c r="DD95" s="257"/>
      <c r="DE95" s="257"/>
      <c r="DF95" s="257"/>
      <c r="DG95" s="257"/>
      <c r="DH95" s="257"/>
      <c r="DI95" s="257"/>
      <c r="DJ95" s="257"/>
      <c r="DK95" s="257"/>
      <c r="DL95" s="257"/>
      <c r="DM95" s="257"/>
      <c r="DN95" s="257"/>
      <c r="DO95" s="257"/>
      <c r="DP95" s="257"/>
      <c r="DQ95" s="257"/>
      <c r="DR95" s="257"/>
      <c r="DS95" s="257"/>
      <c r="DT95" s="257"/>
      <c r="DU95" s="257"/>
      <c r="DV95" s="257"/>
      <c r="DW95" s="257"/>
      <c r="DX95" s="257"/>
      <c r="DY95" s="257"/>
      <c r="DZ95" s="257"/>
      <c r="EA95" s="257"/>
      <c r="EB95" s="257"/>
      <c r="EC95" s="257"/>
      <c r="ED95" s="257"/>
      <c r="EE95" s="257"/>
      <c r="EF95" s="257"/>
      <c r="EG95" s="257"/>
      <c r="EH95" s="257"/>
      <c r="EI95" s="257"/>
      <c r="EJ95" s="257"/>
      <c r="EK95" s="257"/>
      <c r="EL95" s="257"/>
      <c r="EM95" s="257"/>
      <c r="EN95" s="257"/>
      <c r="EO95" s="257"/>
      <c r="EP95" s="257"/>
      <c r="EQ95" s="257"/>
      <c r="ER95" s="257"/>
      <c r="ES95" s="257"/>
      <c r="ET95" s="257"/>
      <c r="EU95" s="257"/>
      <c r="EV95" s="257"/>
      <c r="EW95" s="257"/>
      <c r="EX95" s="257"/>
      <c r="EY95" s="257"/>
      <c r="EZ95" s="257"/>
      <c r="FA95" s="257"/>
      <c r="FB95" s="257"/>
      <c r="FC95" s="257"/>
      <c r="FD95" s="257"/>
      <c r="FE95" s="257"/>
    </row>
    <row r="96" spans="1:292" s="2" customFormat="1" ht="12.75" customHeight="1" x14ac:dyDescent="0.2">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245"/>
      <c r="AD96" s="249"/>
      <c r="AE96" s="245"/>
      <c r="AF96" s="256"/>
      <c r="AG96" s="256"/>
      <c r="AH96" s="256"/>
      <c r="AI96" s="256"/>
      <c r="AJ96" s="256"/>
      <c r="AK96" s="256"/>
      <c r="AL96" s="256"/>
      <c r="AM96" s="256"/>
      <c r="AN96" s="256"/>
      <c r="AO96" s="256"/>
      <c r="AP96" s="256"/>
      <c r="AQ96" s="256"/>
      <c r="AR96" s="256"/>
      <c r="AS96" s="256"/>
      <c r="AT96" s="256"/>
      <c r="AU96" s="256"/>
      <c r="AV96" s="256"/>
      <c r="AW96" s="256"/>
      <c r="AX96" s="256"/>
      <c r="AY96" s="256"/>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c r="BV96" s="257"/>
      <c r="BW96" s="257"/>
      <c r="BX96" s="257"/>
      <c r="BY96" s="257"/>
      <c r="BZ96" s="257"/>
      <c r="CA96" s="257"/>
      <c r="CB96" s="257"/>
      <c r="CC96" s="257"/>
      <c r="CD96" s="257"/>
      <c r="CE96" s="257"/>
      <c r="CF96" s="257"/>
      <c r="CG96" s="257"/>
      <c r="CH96" s="257"/>
      <c r="CI96" s="257"/>
      <c r="CJ96" s="257"/>
      <c r="CK96" s="257"/>
      <c r="CL96" s="257"/>
      <c r="CM96" s="257"/>
      <c r="CN96" s="257"/>
      <c r="CO96" s="257"/>
      <c r="CP96" s="257"/>
      <c r="CQ96" s="257"/>
      <c r="CR96" s="257"/>
      <c r="CS96" s="257"/>
      <c r="CT96" s="257"/>
      <c r="CU96" s="257"/>
      <c r="CV96" s="257"/>
      <c r="CW96" s="257"/>
      <c r="CX96" s="257"/>
      <c r="CY96" s="257"/>
      <c r="CZ96" s="257"/>
      <c r="DA96" s="257"/>
      <c r="DB96" s="257"/>
      <c r="DC96" s="257"/>
      <c r="DD96" s="257"/>
      <c r="DE96" s="257"/>
      <c r="DF96" s="257"/>
      <c r="DG96" s="257"/>
      <c r="DH96" s="257"/>
      <c r="DI96" s="257"/>
      <c r="DJ96" s="257"/>
      <c r="DK96" s="257"/>
      <c r="DL96" s="257"/>
      <c r="DM96" s="257"/>
      <c r="DN96" s="257"/>
      <c r="DO96" s="257"/>
      <c r="DP96" s="257"/>
      <c r="DQ96" s="257"/>
      <c r="DR96" s="257"/>
      <c r="DS96" s="257"/>
      <c r="DT96" s="257"/>
      <c r="DU96" s="257"/>
      <c r="DV96" s="257"/>
      <c r="DW96" s="257"/>
      <c r="DX96" s="257"/>
      <c r="DY96" s="257"/>
      <c r="DZ96" s="257"/>
      <c r="EA96" s="257"/>
      <c r="EB96" s="257"/>
      <c r="EC96" s="257"/>
      <c r="ED96" s="257"/>
      <c r="EE96" s="257"/>
      <c r="EF96" s="257"/>
      <c r="EG96" s="257"/>
      <c r="EH96" s="257"/>
      <c r="EI96" s="257"/>
      <c r="EJ96" s="257"/>
      <c r="EK96" s="257"/>
      <c r="EL96" s="257"/>
      <c r="EM96" s="257"/>
      <c r="EN96" s="257"/>
      <c r="EO96" s="257"/>
      <c r="EP96" s="257"/>
      <c r="EQ96" s="257"/>
      <c r="ER96" s="257"/>
      <c r="ES96" s="257"/>
      <c r="ET96" s="257"/>
      <c r="EU96" s="257"/>
      <c r="EV96" s="257"/>
      <c r="EW96" s="257"/>
      <c r="EX96" s="257"/>
      <c r="EY96" s="257"/>
      <c r="EZ96" s="257"/>
      <c r="FA96" s="257"/>
      <c r="FB96" s="257"/>
      <c r="FC96" s="257"/>
      <c r="FD96" s="257"/>
      <c r="FE96" s="257"/>
    </row>
    <row r="97" spans="1:161" s="2" customFormat="1" ht="12.75" customHeight="1" x14ac:dyDescent="0.2">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245"/>
      <c r="AD97" s="249"/>
      <c r="AE97" s="245"/>
      <c r="AF97" s="256"/>
      <c r="AG97" s="256"/>
      <c r="AH97" s="256"/>
      <c r="AI97" s="256"/>
      <c r="AJ97" s="256"/>
      <c r="AK97" s="256"/>
      <c r="AL97" s="256"/>
      <c r="AM97" s="256"/>
      <c r="AN97" s="256"/>
      <c r="AO97" s="256"/>
      <c r="AP97" s="256"/>
      <c r="AQ97" s="256"/>
      <c r="AR97" s="256"/>
      <c r="AS97" s="256"/>
      <c r="AT97" s="256"/>
      <c r="AU97" s="256"/>
      <c r="AV97" s="256"/>
      <c r="AW97" s="256"/>
      <c r="AX97" s="256"/>
      <c r="AY97" s="256"/>
      <c r="AZ97" s="257"/>
      <c r="BA97" s="257"/>
      <c r="BB97" s="257"/>
      <c r="BC97" s="257"/>
      <c r="BD97" s="257"/>
      <c r="BE97" s="257"/>
      <c r="BF97" s="257"/>
      <c r="BG97" s="257"/>
      <c r="BH97" s="257"/>
      <c r="BI97" s="257"/>
      <c r="BJ97" s="257"/>
      <c r="BK97" s="257"/>
      <c r="BL97" s="257"/>
      <c r="BM97" s="257"/>
      <c r="BN97" s="257"/>
      <c r="BO97" s="257"/>
      <c r="BP97" s="257"/>
      <c r="BQ97" s="257"/>
      <c r="BR97" s="257"/>
      <c r="BS97" s="257"/>
      <c r="BT97" s="257"/>
      <c r="BU97" s="257"/>
      <c r="BV97" s="257"/>
      <c r="BW97" s="257"/>
      <c r="BX97" s="257"/>
      <c r="BY97" s="257"/>
      <c r="BZ97" s="257"/>
      <c r="CA97" s="257"/>
      <c r="CB97" s="257"/>
      <c r="CC97" s="257"/>
      <c r="CD97" s="257"/>
      <c r="CE97" s="257"/>
      <c r="CF97" s="257"/>
      <c r="CG97" s="257"/>
      <c r="CH97" s="257"/>
      <c r="CI97" s="257"/>
      <c r="CJ97" s="257"/>
      <c r="CK97" s="257"/>
      <c r="CL97" s="257"/>
      <c r="CM97" s="257"/>
      <c r="CN97" s="257"/>
      <c r="CO97" s="257"/>
      <c r="CP97" s="257"/>
      <c r="CQ97" s="257"/>
      <c r="CR97" s="257"/>
      <c r="CS97" s="257"/>
      <c r="CT97" s="257"/>
      <c r="CU97" s="257"/>
      <c r="CV97" s="257"/>
      <c r="CW97" s="257"/>
      <c r="CX97" s="257"/>
      <c r="CY97" s="257"/>
      <c r="CZ97" s="257"/>
      <c r="DA97" s="257"/>
      <c r="DB97" s="257"/>
      <c r="DC97" s="257"/>
      <c r="DD97" s="257"/>
      <c r="DE97" s="257"/>
      <c r="DF97" s="257"/>
      <c r="DG97" s="257"/>
      <c r="DH97" s="257"/>
      <c r="DI97" s="257"/>
      <c r="DJ97" s="257"/>
      <c r="DK97" s="257"/>
      <c r="DL97" s="257"/>
      <c r="DM97" s="257"/>
      <c r="DN97" s="257"/>
      <c r="DO97" s="257"/>
      <c r="DP97" s="257"/>
      <c r="DQ97" s="257"/>
      <c r="DR97" s="257"/>
      <c r="DS97" s="257"/>
      <c r="DT97" s="257"/>
      <c r="DU97" s="257"/>
      <c r="DV97" s="257"/>
      <c r="DW97" s="257"/>
      <c r="DX97" s="257"/>
      <c r="DY97" s="257"/>
      <c r="DZ97" s="257"/>
      <c r="EA97" s="257"/>
      <c r="EB97" s="257"/>
      <c r="EC97" s="257"/>
      <c r="ED97" s="257"/>
      <c r="EE97" s="257"/>
      <c r="EF97" s="257"/>
      <c r="EG97" s="257"/>
      <c r="EH97" s="257"/>
      <c r="EI97" s="257"/>
      <c r="EJ97" s="257"/>
      <c r="EK97" s="257"/>
      <c r="EL97" s="257"/>
      <c r="EM97" s="257"/>
      <c r="EN97" s="257"/>
      <c r="EO97" s="257"/>
      <c r="EP97" s="257"/>
      <c r="EQ97" s="257"/>
      <c r="ER97" s="257"/>
      <c r="ES97" s="257"/>
      <c r="ET97" s="257"/>
      <c r="EU97" s="257"/>
      <c r="EV97" s="257"/>
      <c r="EW97" s="257"/>
      <c r="EX97" s="257"/>
      <c r="EY97" s="257"/>
      <c r="EZ97" s="257"/>
      <c r="FA97" s="257"/>
      <c r="FB97" s="257"/>
      <c r="FC97" s="257"/>
      <c r="FD97" s="257"/>
      <c r="FE97" s="257"/>
    </row>
    <row r="98" spans="1:161" s="2" customFormat="1" ht="12.75" customHeight="1" x14ac:dyDescent="0.2">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245"/>
      <c r="AD98" s="249"/>
      <c r="AE98" s="245"/>
      <c r="AF98" s="256"/>
      <c r="AG98" s="256"/>
      <c r="AH98" s="256"/>
      <c r="AI98" s="256"/>
      <c r="AJ98" s="256"/>
      <c r="AK98" s="256"/>
      <c r="AL98" s="256"/>
      <c r="AM98" s="256"/>
      <c r="AN98" s="256"/>
      <c r="AO98" s="256"/>
      <c r="AP98" s="256"/>
      <c r="AQ98" s="256"/>
      <c r="AR98" s="256"/>
      <c r="AS98" s="256"/>
      <c r="AT98" s="256"/>
      <c r="AU98" s="256"/>
      <c r="AV98" s="256"/>
      <c r="AW98" s="256"/>
      <c r="AX98" s="256"/>
      <c r="AY98" s="256"/>
      <c r="AZ98" s="257"/>
      <c r="BA98" s="257"/>
      <c r="BB98" s="257"/>
      <c r="BC98" s="257"/>
      <c r="BD98" s="257"/>
      <c r="BE98" s="257"/>
      <c r="BF98" s="257"/>
      <c r="BG98" s="257"/>
      <c r="BH98" s="257"/>
      <c r="BI98" s="257"/>
      <c r="BJ98" s="257"/>
      <c r="BK98" s="257"/>
      <c r="BL98" s="257"/>
      <c r="BM98" s="257"/>
      <c r="BN98" s="257"/>
      <c r="BO98" s="257"/>
      <c r="BP98" s="257"/>
      <c r="BQ98" s="257"/>
      <c r="BR98" s="257"/>
      <c r="BS98" s="257"/>
      <c r="BT98" s="257"/>
      <c r="BU98" s="257"/>
      <c r="BV98" s="257"/>
      <c r="BW98" s="257"/>
      <c r="BX98" s="257"/>
      <c r="BY98" s="257"/>
      <c r="BZ98" s="257"/>
      <c r="CA98" s="257"/>
      <c r="CB98" s="257"/>
      <c r="CC98" s="257"/>
      <c r="CD98" s="257"/>
      <c r="CE98" s="257"/>
      <c r="CF98" s="257"/>
      <c r="CG98" s="257"/>
      <c r="CH98" s="257"/>
      <c r="CI98" s="257"/>
      <c r="CJ98" s="257"/>
      <c r="CK98" s="257"/>
      <c r="CL98" s="257"/>
      <c r="CM98" s="257"/>
      <c r="CN98" s="257"/>
      <c r="CO98" s="257"/>
      <c r="CP98" s="257"/>
      <c r="CQ98" s="257"/>
      <c r="CR98" s="257"/>
      <c r="CS98" s="257"/>
      <c r="CT98" s="257"/>
      <c r="CU98" s="257"/>
      <c r="CV98" s="257"/>
      <c r="CW98" s="257"/>
      <c r="CX98" s="257"/>
      <c r="CY98" s="257"/>
      <c r="CZ98" s="257"/>
      <c r="DA98" s="257"/>
      <c r="DB98" s="257"/>
      <c r="DC98" s="257"/>
      <c r="DD98" s="257"/>
      <c r="DE98" s="257"/>
      <c r="DF98" s="257"/>
      <c r="DG98" s="257"/>
      <c r="DH98" s="257"/>
      <c r="DI98" s="257"/>
      <c r="DJ98" s="257"/>
      <c r="DK98" s="257"/>
      <c r="DL98" s="257"/>
      <c r="DM98" s="257"/>
      <c r="DN98" s="257"/>
      <c r="DO98" s="257"/>
      <c r="DP98" s="257"/>
      <c r="DQ98" s="257"/>
      <c r="DR98" s="257"/>
      <c r="DS98" s="257"/>
      <c r="DT98" s="257"/>
      <c r="DU98" s="257"/>
      <c r="DV98" s="257"/>
      <c r="DW98" s="257"/>
      <c r="DX98" s="257"/>
      <c r="DY98" s="257"/>
      <c r="DZ98" s="257"/>
      <c r="EA98" s="257"/>
      <c r="EB98" s="257"/>
      <c r="EC98" s="257"/>
      <c r="ED98" s="257"/>
      <c r="EE98" s="257"/>
      <c r="EF98" s="257"/>
      <c r="EG98" s="257"/>
      <c r="EH98" s="257"/>
      <c r="EI98" s="257"/>
      <c r="EJ98" s="257"/>
      <c r="EK98" s="257"/>
      <c r="EL98" s="257"/>
      <c r="EM98" s="257"/>
      <c r="EN98" s="257"/>
      <c r="EO98" s="257"/>
      <c r="EP98" s="257"/>
      <c r="EQ98" s="257"/>
      <c r="ER98" s="257"/>
      <c r="ES98" s="257"/>
      <c r="ET98" s="257"/>
      <c r="EU98" s="257"/>
      <c r="EV98" s="257"/>
      <c r="EW98" s="257"/>
      <c r="EX98" s="257"/>
      <c r="EY98" s="257"/>
      <c r="EZ98" s="257"/>
      <c r="FA98" s="257"/>
      <c r="FB98" s="257"/>
      <c r="FC98" s="257"/>
      <c r="FD98" s="257"/>
      <c r="FE98" s="257"/>
    </row>
    <row r="99" spans="1:161" s="2" customFormat="1" ht="12.75" customHeight="1" x14ac:dyDescent="0.2">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245"/>
      <c r="AD99" s="249"/>
      <c r="AE99" s="245"/>
      <c r="AF99" s="256"/>
      <c r="AG99" s="256"/>
      <c r="AH99" s="256"/>
      <c r="AI99" s="256"/>
      <c r="AJ99" s="256"/>
      <c r="AK99" s="256"/>
      <c r="AL99" s="256"/>
      <c r="AM99" s="256"/>
      <c r="AN99" s="256"/>
      <c r="AO99" s="256"/>
      <c r="AP99" s="256"/>
      <c r="AQ99" s="256"/>
      <c r="AR99" s="256"/>
      <c r="AS99" s="256"/>
      <c r="AT99" s="256"/>
      <c r="AU99" s="256"/>
      <c r="AV99" s="256"/>
      <c r="AW99" s="256"/>
      <c r="AX99" s="256"/>
      <c r="AY99" s="256"/>
      <c r="AZ99" s="257"/>
      <c r="BA99" s="257"/>
      <c r="BB99" s="257"/>
      <c r="BC99" s="257"/>
      <c r="BD99" s="257"/>
      <c r="BE99" s="257"/>
      <c r="BF99" s="257"/>
      <c r="BG99" s="257"/>
      <c r="BH99" s="257"/>
      <c r="BI99" s="257"/>
      <c r="BJ99" s="257"/>
      <c r="BK99" s="257"/>
      <c r="BL99" s="257"/>
      <c r="BM99" s="257"/>
      <c r="BN99" s="257"/>
      <c r="BO99" s="257"/>
      <c r="BP99" s="257"/>
      <c r="BQ99" s="257"/>
      <c r="BR99" s="257"/>
      <c r="BS99" s="257"/>
      <c r="BT99" s="257"/>
      <c r="BU99" s="257"/>
      <c r="BV99" s="257"/>
      <c r="BW99" s="257"/>
      <c r="BX99" s="257"/>
      <c r="BY99" s="257"/>
      <c r="BZ99" s="257"/>
      <c r="CA99" s="257"/>
      <c r="CB99" s="257"/>
      <c r="CC99" s="257"/>
      <c r="CD99" s="257"/>
      <c r="CE99" s="257"/>
      <c r="CF99" s="257"/>
      <c r="CG99" s="257"/>
      <c r="CH99" s="257"/>
      <c r="CI99" s="257"/>
      <c r="CJ99" s="257"/>
      <c r="CK99" s="257"/>
      <c r="CL99" s="257"/>
      <c r="CM99" s="257"/>
      <c r="CN99" s="257"/>
      <c r="CO99" s="257"/>
      <c r="CP99" s="257"/>
      <c r="CQ99" s="257"/>
      <c r="CR99" s="257"/>
      <c r="CS99" s="257"/>
      <c r="CT99" s="257"/>
      <c r="CU99" s="257"/>
      <c r="CV99" s="257"/>
      <c r="CW99" s="257"/>
      <c r="CX99" s="257"/>
      <c r="CY99" s="257"/>
      <c r="CZ99" s="257"/>
      <c r="DA99" s="257"/>
      <c r="DB99" s="257"/>
      <c r="DC99" s="257"/>
      <c r="DD99" s="257"/>
      <c r="DE99" s="257"/>
      <c r="DF99" s="257"/>
      <c r="DG99" s="257"/>
      <c r="DH99" s="257"/>
      <c r="DI99" s="257"/>
      <c r="DJ99" s="257"/>
      <c r="DK99" s="257"/>
      <c r="DL99" s="257"/>
      <c r="DM99" s="257"/>
      <c r="DN99" s="257"/>
      <c r="DO99" s="257"/>
      <c r="DP99" s="257"/>
      <c r="DQ99" s="257"/>
      <c r="DR99" s="257"/>
      <c r="DS99" s="257"/>
      <c r="DT99" s="257"/>
      <c r="DU99" s="257"/>
      <c r="DV99" s="257"/>
      <c r="DW99" s="257"/>
      <c r="DX99" s="257"/>
      <c r="DY99" s="257"/>
      <c r="DZ99" s="257"/>
      <c r="EA99" s="257"/>
      <c r="EB99" s="257"/>
      <c r="EC99" s="257"/>
      <c r="ED99" s="257"/>
      <c r="EE99" s="257"/>
      <c r="EF99" s="257"/>
      <c r="EG99" s="257"/>
      <c r="EH99" s="257"/>
      <c r="EI99" s="257"/>
      <c r="EJ99" s="257"/>
      <c r="EK99" s="257"/>
      <c r="EL99" s="257"/>
      <c r="EM99" s="257"/>
      <c r="EN99" s="257"/>
      <c r="EO99" s="257"/>
      <c r="EP99" s="257"/>
      <c r="EQ99" s="257"/>
      <c r="ER99" s="257"/>
      <c r="ES99" s="257"/>
      <c r="ET99" s="257"/>
      <c r="EU99" s="257"/>
      <c r="EV99" s="257"/>
      <c r="EW99" s="257"/>
      <c r="EX99" s="257"/>
      <c r="EY99" s="257"/>
      <c r="EZ99" s="257"/>
      <c r="FA99" s="257"/>
      <c r="FB99" s="257"/>
      <c r="FC99" s="257"/>
      <c r="FD99" s="257"/>
      <c r="FE99" s="257"/>
    </row>
    <row r="100" spans="1:161" s="2" customFormat="1" ht="12.75" customHeight="1" x14ac:dyDescent="0.2">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245"/>
      <c r="AD100" s="249"/>
      <c r="AE100" s="245"/>
      <c r="AF100" s="256"/>
      <c r="AG100" s="256"/>
      <c r="AH100" s="256"/>
      <c r="AI100" s="256"/>
      <c r="AJ100" s="256"/>
      <c r="AK100" s="256"/>
      <c r="AL100" s="256"/>
      <c r="AM100" s="256"/>
      <c r="AN100" s="256"/>
      <c r="AO100" s="256"/>
      <c r="AP100" s="256"/>
      <c r="AQ100" s="256"/>
      <c r="AR100" s="256"/>
      <c r="AS100" s="256"/>
      <c r="AT100" s="256"/>
      <c r="AU100" s="256"/>
      <c r="AV100" s="256"/>
      <c r="AW100" s="256"/>
      <c r="AX100" s="256"/>
      <c r="AY100" s="256"/>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c r="BT100" s="257"/>
      <c r="BU100" s="257"/>
      <c r="BV100" s="257"/>
      <c r="BW100" s="257"/>
      <c r="BX100" s="257"/>
      <c r="BY100" s="257"/>
      <c r="BZ100" s="257"/>
      <c r="CA100" s="257"/>
      <c r="CB100" s="257"/>
      <c r="CC100" s="257"/>
      <c r="CD100" s="257"/>
      <c r="CE100" s="257"/>
      <c r="CF100" s="257"/>
      <c r="CG100" s="257"/>
      <c r="CH100" s="257"/>
      <c r="CI100" s="257"/>
      <c r="CJ100" s="257"/>
      <c r="CK100" s="257"/>
      <c r="CL100" s="257"/>
      <c r="CM100" s="257"/>
      <c r="CN100" s="257"/>
      <c r="CO100" s="257"/>
      <c r="CP100" s="257"/>
      <c r="CQ100" s="257"/>
      <c r="CR100" s="257"/>
      <c r="CS100" s="257"/>
      <c r="CT100" s="257"/>
      <c r="CU100" s="257"/>
      <c r="CV100" s="257"/>
      <c r="CW100" s="257"/>
      <c r="CX100" s="257"/>
      <c r="CY100" s="257"/>
      <c r="CZ100" s="257"/>
      <c r="DA100" s="257"/>
      <c r="DB100" s="257"/>
      <c r="DC100" s="257"/>
      <c r="DD100" s="257"/>
      <c r="DE100" s="257"/>
      <c r="DF100" s="257"/>
      <c r="DG100" s="257"/>
      <c r="DH100" s="257"/>
      <c r="DI100" s="257"/>
      <c r="DJ100" s="257"/>
      <c r="DK100" s="257"/>
      <c r="DL100" s="257"/>
      <c r="DM100" s="257"/>
      <c r="DN100" s="257"/>
      <c r="DO100" s="257"/>
      <c r="DP100" s="257"/>
      <c r="DQ100" s="257"/>
      <c r="DR100" s="257"/>
      <c r="DS100" s="257"/>
      <c r="DT100" s="257"/>
      <c r="DU100" s="257"/>
      <c r="DV100" s="257"/>
      <c r="DW100" s="257"/>
      <c r="DX100" s="257"/>
      <c r="DY100" s="257"/>
      <c r="DZ100" s="257"/>
      <c r="EA100" s="257"/>
      <c r="EB100" s="257"/>
      <c r="EC100" s="257"/>
      <c r="ED100" s="257"/>
      <c r="EE100" s="257"/>
      <c r="EF100" s="257"/>
      <c r="EG100" s="257"/>
      <c r="EH100" s="257"/>
      <c r="EI100" s="257"/>
      <c r="EJ100" s="257"/>
      <c r="EK100" s="257"/>
      <c r="EL100" s="257"/>
      <c r="EM100" s="257"/>
      <c r="EN100" s="257"/>
      <c r="EO100" s="257"/>
      <c r="EP100" s="257"/>
      <c r="EQ100" s="257"/>
      <c r="ER100" s="257"/>
      <c r="ES100" s="257"/>
      <c r="ET100" s="257"/>
      <c r="EU100" s="257"/>
      <c r="EV100" s="257"/>
      <c r="EW100" s="257"/>
      <c r="EX100" s="257"/>
      <c r="EY100" s="257"/>
      <c r="EZ100" s="257"/>
      <c r="FA100" s="257"/>
      <c r="FB100" s="257"/>
      <c r="FC100" s="257"/>
      <c r="FD100" s="257"/>
      <c r="FE100" s="257"/>
    </row>
    <row r="101" spans="1:161" s="2" customFormat="1" ht="12.75" customHeight="1" x14ac:dyDescent="0.2">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245"/>
      <c r="AD101" s="249"/>
      <c r="AE101" s="245"/>
      <c r="AF101" s="256"/>
      <c r="AG101" s="256"/>
      <c r="AH101" s="256"/>
      <c r="AI101" s="256"/>
      <c r="AJ101" s="256"/>
      <c r="AK101" s="256"/>
      <c r="AL101" s="256"/>
      <c r="AM101" s="256"/>
      <c r="AN101" s="256"/>
      <c r="AO101" s="256"/>
      <c r="AP101" s="256"/>
      <c r="AQ101" s="256"/>
      <c r="AR101" s="256"/>
      <c r="AS101" s="256"/>
      <c r="AT101" s="256"/>
      <c r="AU101" s="256"/>
      <c r="AV101" s="256"/>
      <c r="AW101" s="256"/>
      <c r="AX101" s="256"/>
      <c r="AY101" s="256"/>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c r="BT101" s="257"/>
      <c r="BU101" s="257"/>
      <c r="BV101" s="257"/>
      <c r="BW101" s="257"/>
      <c r="BX101" s="257"/>
      <c r="BY101" s="257"/>
      <c r="BZ101" s="257"/>
      <c r="CA101" s="257"/>
      <c r="CB101" s="257"/>
      <c r="CC101" s="257"/>
      <c r="CD101" s="257"/>
      <c r="CE101" s="257"/>
      <c r="CF101" s="257"/>
      <c r="CG101" s="257"/>
      <c r="CH101" s="257"/>
      <c r="CI101" s="257"/>
      <c r="CJ101" s="257"/>
      <c r="CK101" s="257"/>
      <c r="CL101" s="257"/>
      <c r="CM101" s="257"/>
      <c r="CN101" s="257"/>
      <c r="CO101" s="257"/>
      <c r="CP101" s="257"/>
      <c r="CQ101" s="257"/>
      <c r="CR101" s="257"/>
      <c r="CS101" s="257"/>
      <c r="CT101" s="257"/>
      <c r="CU101" s="257"/>
      <c r="CV101" s="257"/>
      <c r="CW101" s="257"/>
      <c r="CX101" s="257"/>
      <c r="CY101" s="257"/>
      <c r="CZ101" s="257"/>
      <c r="DA101" s="257"/>
      <c r="DB101" s="257"/>
      <c r="DC101" s="257"/>
      <c r="DD101" s="257"/>
      <c r="DE101" s="257"/>
      <c r="DF101" s="257"/>
      <c r="DG101" s="257"/>
      <c r="DH101" s="257"/>
      <c r="DI101" s="257"/>
      <c r="DJ101" s="257"/>
      <c r="DK101" s="257"/>
      <c r="DL101" s="257"/>
      <c r="DM101" s="257"/>
      <c r="DN101" s="257"/>
      <c r="DO101" s="257"/>
      <c r="DP101" s="257"/>
      <c r="DQ101" s="257"/>
      <c r="DR101" s="257"/>
      <c r="DS101" s="257"/>
      <c r="DT101" s="257"/>
      <c r="DU101" s="257"/>
      <c r="DV101" s="257"/>
      <c r="DW101" s="257"/>
      <c r="DX101" s="257"/>
      <c r="DY101" s="257"/>
      <c r="DZ101" s="257"/>
      <c r="EA101" s="257"/>
      <c r="EB101" s="257"/>
      <c r="EC101" s="257"/>
      <c r="ED101" s="257"/>
      <c r="EE101" s="257"/>
      <c r="EF101" s="257"/>
      <c r="EG101" s="257"/>
      <c r="EH101" s="257"/>
      <c r="EI101" s="257"/>
      <c r="EJ101" s="257"/>
      <c r="EK101" s="257"/>
      <c r="EL101" s="257"/>
      <c r="EM101" s="257"/>
      <c r="EN101" s="257"/>
      <c r="EO101" s="257"/>
      <c r="EP101" s="257"/>
      <c r="EQ101" s="257"/>
      <c r="ER101" s="257"/>
      <c r="ES101" s="257"/>
      <c r="ET101" s="257"/>
      <c r="EU101" s="257"/>
      <c r="EV101" s="257"/>
      <c r="EW101" s="257"/>
      <c r="EX101" s="257"/>
      <c r="EY101" s="257"/>
      <c r="EZ101" s="257"/>
      <c r="FA101" s="257"/>
      <c r="FB101" s="257"/>
      <c r="FC101" s="257"/>
      <c r="FD101" s="257"/>
      <c r="FE101" s="257"/>
    </row>
    <row r="102" spans="1:161" s="2" customFormat="1" ht="12.75" customHeight="1" x14ac:dyDescent="0.2">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245"/>
      <c r="AD102" s="249"/>
      <c r="AE102" s="245"/>
      <c r="AF102" s="256"/>
      <c r="AG102" s="256"/>
      <c r="AH102" s="256"/>
      <c r="AI102" s="256"/>
      <c r="AJ102" s="256"/>
      <c r="AK102" s="256"/>
      <c r="AL102" s="256"/>
      <c r="AM102" s="256"/>
      <c r="AN102" s="256"/>
      <c r="AO102" s="256"/>
      <c r="AP102" s="256"/>
      <c r="AQ102" s="256"/>
      <c r="AR102" s="256"/>
      <c r="AS102" s="256"/>
      <c r="AT102" s="256"/>
      <c r="AU102" s="256"/>
      <c r="AV102" s="256"/>
      <c r="AW102" s="256"/>
      <c r="AX102" s="256"/>
      <c r="AY102" s="256"/>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c r="BT102" s="257"/>
      <c r="BU102" s="257"/>
      <c r="BV102" s="257"/>
      <c r="BW102" s="257"/>
      <c r="BX102" s="257"/>
      <c r="BY102" s="257"/>
      <c r="BZ102" s="257"/>
      <c r="CA102" s="257"/>
      <c r="CB102" s="257"/>
      <c r="CC102" s="257"/>
      <c r="CD102" s="257"/>
      <c r="CE102" s="257"/>
      <c r="CF102" s="257"/>
      <c r="CG102" s="257"/>
      <c r="CH102" s="257"/>
      <c r="CI102" s="257"/>
      <c r="CJ102" s="257"/>
      <c r="CK102" s="257"/>
      <c r="CL102" s="257"/>
      <c r="CM102" s="257"/>
      <c r="CN102" s="257"/>
      <c r="CO102" s="257"/>
      <c r="CP102" s="257"/>
      <c r="CQ102" s="257"/>
      <c r="CR102" s="257"/>
      <c r="CS102" s="257"/>
      <c r="CT102" s="257"/>
      <c r="CU102" s="257"/>
      <c r="CV102" s="257"/>
      <c r="CW102" s="257"/>
      <c r="CX102" s="257"/>
      <c r="CY102" s="257"/>
      <c r="CZ102" s="257"/>
      <c r="DA102" s="257"/>
      <c r="DB102" s="257"/>
      <c r="DC102" s="257"/>
      <c r="DD102" s="257"/>
      <c r="DE102" s="257"/>
      <c r="DF102" s="257"/>
      <c r="DG102" s="257"/>
      <c r="DH102" s="257"/>
      <c r="DI102" s="257"/>
      <c r="DJ102" s="257"/>
      <c r="DK102" s="257"/>
      <c r="DL102" s="257"/>
      <c r="DM102" s="257"/>
      <c r="DN102" s="257"/>
      <c r="DO102" s="257"/>
      <c r="DP102" s="257"/>
      <c r="DQ102" s="257"/>
      <c r="DR102" s="257"/>
      <c r="DS102" s="257"/>
      <c r="DT102" s="257"/>
      <c r="DU102" s="257"/>
      <c r="DV102" s="257"/>
      <c r="DW102" s="257"/>
      <c r="DX102" s="257"/>
      <c r="DY102" s="257"/>
      <c r="DZ102" s="257"/>
      <c r="EA102" s="257"/>
      <c r="EB102" s="257"/>
      <c r="EC102" s="257"/>
      <c r="ED102" s="257"/>
      <c r="EE102" s="257"/>
      <c r="EF102" s="257"/>
      <c r="EG102" s="257"/>
      <c r="EH102" s="257"/>
      <c r="EI102" s="257"/>
      <c r="EJ102" s="257"/>
      <c r="EK102" s="257"/>
      <c r="EL102" s="257"/>
      <c r="EM102" s="257"/>
      <c r="EN102" s="257"/>
      <c r="EO102" s="257"/>
      <c r="EP102" s="257"/>
      <c r="EQ102" s="257"/>
      <c r="ER102" s="257"/>
      <c r="ES102" s="257"/>
      <c r="ET102" s="257"/>
      <c r="EU102" s="257"/>
      <c r="EV102" s="257"/>
      <c r="EW102" s="257"/>
      <c r="EX102" s="257"/>
      <c r="EY102" s="257"/>
      <c r="EZ102" s="257"/>
      <c r="FA102" s="257"/>
      <c r="FB102" s="257"/>
      <c r="FC102" s="257"/>
      <c r="FD102" s="257"/>
      <c r="FE102" s="257"/>
    </row>
    <row r="103" spans="1:161" s="2" customFormat="1" ht="12.75" customHeight="1" x14ac:dyDescent="0.2">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245"/>
      <c r="AD103" s="242"/>
      <c r="AE103" s="260"/>
      <c r="AF103" s="261"/>
      <c r="AG103" s="262"/>
      <c r="AH103" s="262"/>
      <c r="AI103" s="263"/>
      <c r="AJ103" s="263"/>
      <c r="AK103" s="244"/>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c r="BT103" s="257"/>
      <c r="BU103" s="257"/>
      <c r="BV103" s="257"/>
      <c r="BW103" s="257"/>
      <c r="BX103" s="257"/>
      <c r="BY103" s="257"/>
      <c r="BZ103" s="257"/>
      <c r="CA103" s="257"/>
      <c r="CB103" s="257"/>
      <c r="CC103" s="257"/>
      <c r="CD103" s="257"/>
      <c r="CE103" s="257"/>
      <c r="CF103" s="257"/>
      <c r="CG103" s="257"/>
      <c r="CH103" s="257"/>
      <c r="CI103" s="257"/>
      <c r="CJ103" s="257"/>
      <c r="CK103" s="257"/>
      <c r="CL103" s="257"/>
      <c r="CM103" s="257"/>
      <c r="CN103" s="257"/>
      <c r="CO103" s="257"/>
      <c r="CP103" s="257"/>
      <c r="CQ103" s="257"/>
      <c r="CR103" s="257"/>
      <c r="CS103" s="257"/>
      <c r="CT103" s="257"/>
      <c r="CU103" s="257"/>
      <c r="CV103" s="257"/>
      <c r="CW103" s="257"/>
      <c r="CX103" s="257"/>
      <c r="CY103" s="257"/>
      <c r="CZ103" s="257"/>
      <c r="DA103" s="257"/>
      <c r="DB103" s="257"/>
      <c r="DC103" s="257"/>
      <c r="DD103" s="257"/>
      <c r="DE103" s="257"/>
      <c r="DF103" s="257"/>
      <c r="DG103" s="257"/>
      <c r="DH103" s="257"/>
      <c r="DI103" s="257"/>
      <c r="DJ103" s="257"/>
      <c r="DK103" s="257"/>
      <c r="DL103" s="257"/>
      <c r="DM103" s="257"/>
      <c r="DN103" s="257"/>
      <c r="DO103" s="257"/>
      <c r="DP103" s="257"/>
      <c r="DQ103" s="257"/>
      <c r="DR103" s="257"/>
      <c r="DS103" s="257"/>
      <c r="DT103" s="257"/>
      <c r="DU103" s="257"/>
      <c r="DV103" s="257"/>
      <c r="DW103" s="257"/>
      <c r="DX103" s="257"/>
      <c r="DY103" s="257"/>
      <c r="DZ103" s="257"/>
      <c r="EA103" s="257"/>
      <c r="EB103" s="257"/>
      <c r="EC103" s="257"/>
      <c r="ED103" s="257"/>
      <c r="EE103" s="257"/>
      <c r="EF103" s="257"/>
      <c r="EG103" s="257"/>
      <c r="EH103" s="257"/>
      <c r="EI103" s="257"/>
      <c r="EJ103" s="257"/>
      <c r="EK103" s="257"/>
      <c r="EL103" s="257"/>
      <c r="EM103" s="257"/>
      <c r="EN103" s="257"/>
      <c r="EO103" s="257"/>
      <c r="EP103" s="257"/>
      <c r="EQ103" s="257"/>
      <c r="ER103" s="257"/>
      <c r="ES103" s="257"/>
      <c r="ET103" s="257"/>
      <c r="EU103" s="257"/>
      <c r="EV103" s="257"/>
      <c r="EW103" s="257"/>
      <c r="EX103" s="257"/>
      <c r="EY103" s="257"/>
      <c r="EZ103" s="257"/>
      <c r="FA103" s="257"/>
      <c r="FB103" s="257"/>
      <c r="FC103" s="257"/>
      <c r="FD103" s="257"/>
      <c r="FE103" s="257"/>
    </row>
    <row r="104" spans="1:161" s="2" customFormat="1" ht="12.75" customHeight="1" x14ac:dyDescent="0.2">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234"/>
      <c r="AD104" s="264"/>
      <c r="AE104" s="234"/>
      <c r="AF104" s="234"/>
      <c r="AG104" s="234"/>
      <c r="AH104" s="234"/>
      <c r="AI104" s="234"/>
      <c r="AJ104" s="234"/>
      <c r="AK104" s="234"/>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c r="BT104" s="257"/>
      <c r="BU104" s="257"/>
      <c r="BV104" s="257"/>
      <c r="BW104" s="257"/>
      <c r="BX104" s="257"/>
      <c r="BY104" s="257"/>
      <c r="BZ104" s="257"/>
      <c r="CA104" s="257"/>
      <c r="CB104" s="257"/>
      <c r="CC104" s="257"/>
      <c r="CD104" s="257"/>
      <c r="CE104" s="257"/>
      <c r="CF104" s="257"/>
      <c r="CG104" s="257"/>
      <c r="CH104" s="257"/>
      <c r="CI104" s="257"/>
      <c r="CJ104" s="257"/>
      <c r="CK104" s="257"/>
      <c r="CL104" s="257"/>
      <c r="CM104" s="257"/>
      <c r="CN104" s="257"/>
      <c r="CO104" s="257"/>
      <c r="CP104" s="257"/>
      <c r="CQ104" s="257"/>
      <c r="CR104" s="257"/>
      <c r="CS104" s="257"/>
      <c r="CT104" s="257"/>
      <c r="CU104" s="257"/>
      <c r="CV104" s="257"/>
      <c r="CW104" s="257"/>
      <c r="CX104" s="257"/>
      <c r="CY104" s="257"/>
      <c r="CZ104" s="257"/>
      <c r="DA104" s="257"/>
      <c r="DB104" s="257"/>
      <c r="DC104" s="257"/>
      <c r="DD104" s="257"/>
      <c r="DE104" s="257"/>
      <c r="DF104" s="257"/>
      <c r="DG104" s="257"/>
      <c r="DH104" s="257"/>
      <c r="DI104" s="257"/>
      <c r="DJ104" s="257"/>
      <c r="DK104" s="257"/>
      <c r="DL104" s="257"/>
      <c r="DM104" s="257"/>
      <c r="DN104" s="257"/>
      <c r="DO104" s="257"/>
      <c r="DP104" s="257"/>
      <c r="DQ104" s="257"/>
      <c r="DR104" s="257"/>
      <c r="DS104" s="257"/>
      <c r="DT104" s="257"/>
      <c r="DU104" s="257"/>
      <c r="DV104" s="257"/>
      <c r="DW104" s="257"/>
      <c r="DX104" s="257"/>
      <c r="DY104" s="257"/>
      <c r="DZ104" s="257"/>
      <c r="EA104" s="257"/>
      <c r="EB104" s="257"/>
      <c r="EC104" s="257"/>
      <c r="ED104" s="257"/>
      <c r="EE104" s="257"/>
      <c r="EF104" s="257"/>
      <c r="EG104" s="257"/>
      <c r="EH104" s="257"/>
      <c r="EI104" s="257"/>
      <c r="EJ104" s="257"/>
      <c r="EK104" s="257"/>
      <c r="EL104" s="257"/>
      <c r="EM104" s="257"/>
      <c r="EN104" s="257"/>
      <c r="EO104" s="257"/>
      <c r="EP104" s="257"/>
      <c r="EQ104" s="257"/>
      <c r="ER104" s="257"/>
      <c r="ES104" s="257"/>
      <c r="ET104" s="257"/>
      <c r="EU104" s="257"/>
      <c r="EV104" s="257"/>
      <c r="EW104" s="257"/>
      <c r="EX104" s="257"/>
      <c r="EY104" s="257"/>
      <c r="EZ104" s="257"/>
      <c r="FA104" s="257"/>
      <c r="FB104" s="257"/>
      <c r="FC104" s="257"/>
      <c r="FD104" s="257"/>
      <c r="FE104" s="257"/>
    </row>
    <row r="105" spans="1:161" s="2" customFormat="1" ht="12.75" customHeight="1" x14ac:dyDescent="0.2">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225"/>
      <c r="AD105" s="226" t="s">
        <v>1</v>
      </c>
      <c r="AE105" s="227" t="s">
        <v>0</v>
      </c>
      <c r="AF105" s="227" t="s">
        <v>3</v>
      </c>
      <c r="AG105" s="227" t="s">
        <v>4</v>
      </c>
      <c r="AH105" s="227"/>
      <c r="AI105" s="228"/>
      <c r="AJ105" s="228"/>
      <c r="AK105" s="228"/>
      <c r="AL105" s="229"/>
      <c r="AM105" s="229"/>
      <c r="AN105" s="229"/>
      <c r="AO105" s="229"/>
      <c r="AP105" s="229"/>
      <c r="AQ105" s="229"/>
      <c r="AR105" s="229"/>
      <c r="AS105" s="229"/>
      <c r="AT105" s="229"/>
      <c r="AU105" s="229"/>
      <c r="AV105" s="229"/>
      <c r="AW105" s="229"/>
      <c r="AX105" s="229"/>
      <c r="AY105" s="229"/>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c r="BT105" s="257"/>
      <c r="BU105" s="257"/>
      <c r="BV105" s="257"/>
      <c r="BW105" s="257"/>
      <c r="BX105" s="257"/>
      <c r="BY105" s="257"/>
      <c r="BZ105" s="257"/>
      <c r="CA105" s="257"/>
      <c r="CB105" s="257"/>
      <c r="CC105" s="257"/>
      <c r="CD105" s="257"/>
      <c r="CE105" s="257"/>
      <c r="CF105" s="257"/>
      <c r="CG105" s="257"/>
      <c r="CH105" s="257"/>
      <c r="CI105" s="257"/>
      <c r="CJ105" s="257"/>
      <c r="CK105" s="257"/>
      <c r="CL105" s="257"/>
      <c r="CM105" s="257"/>
      <c r="CN105" s="257"/>
      <c r="CO105" s="257"/>
      <c r="CP105" s="257"/>
      <c r="CQ105" s="257"/>
      <c r="CR105" s="257"/>
      <c r="CS105" s="257"/>
      <c r="CT105" s="257"/>
      <c r="CU105" s="257"/>
      <c r="CV105" s="257"/>
      <c r="CW105" s="257"/>
      <c r="CX105" s="257"/>
      <c r="CY105" s="257"/>
      <c r="CZ105" s="257"/>
      <c r="DA105" s="257"/>
      <c r="DB105" s="257"/>
      <c r="DC105" s="257"/>
      <c r="DD105" s="257"/>
      <c r="DE105" s="257"/>
      <c r="DF105" s="257"/>
      <c r="DG105" s="257"/>
      <c r="DH105" s="257"/>
      <c r="DI105" s="257"/>
      <c r="DJ105" s="257"/>
      <c r="DK105" s="257"/>
      <c r="DL105" s="257"/>
      <c r="DM105" s="257"/>
      <c r="DN105" s="257"/>
      <c r="DO105" s="257"/>
      <c r="DP105" s="257"/>
      <c r="DQ105" s="257"/>
      <c r="DR105" s="257"/>
      <c r="DS105" s="257"/>
      <c r="DT105" s="257"/>
      <c r="DU105" s="257"/>
      <c r="DV105" s="257"/>
      <c r="DW105" s="257"/>
      <c r="DX105" s="257"/>
      <c r="DY105" s="257"/>
      <c r="DZ105" s="257"/>
      <c r="EA105" s="257"/>
      <c r="EB105" s="257"/>
      <c r="EC105" s="257"/>
      <c r="ED105" s="257"/>
      <c r="EE105" s="257"/>
      <c r="EF105" s="257"/>
      <c r="EG105" s="257"/>
      <c r="EH105" s="257"/>
      <c r="EI105" s="257"/>
      <c r="EJ105" s="257"/>
      <c r="EK105" s="257"/>
      <c r="EL105" s="257"/>
      <c r="EM105" s="257"/>
      <c r="EN105" s="257"/>
      <c r="EO105" s="257"/>
      <c r="EP105" s="257"/>
      <c r="EQ105" s="257"/>
      <c r="ER105" s="257"/>
      <c r="ES105" s="257"/>
      <c r="ET105" s="257"/>
      <c r="EU105" s="257"/>
      <c r="EV105" s="257"/>
      <c r="EW105" s="257"/>
      <c r="EX105" s="257"/>
      <c r="EY105" s="257"/>
      <c r="EZ105" s="257"/>
      <c r="FA105" s="257"/>
      <c r="FB105" s="257"/>
      <c r="FC105" s="257"/>
      <c r="FD105" s="257"/>
      <c r="FE105" s="257"/>
    </row>
    <row r="106" spans="1:161" s="2" customFormat="1" ht="12.75" customHeight="1" x14ac:dyDescent="0.2">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225"/>
      <c r="AD106" s="226">
        <v>1</v>
      </c>
      <c r="AE106" s="227">
        <f>1+(AD106-1)*22</f>
        <v>1</v>
      </c>
      <c r="AF106" s="230">
        <v>20</v>
      </c>
      <c r="AG106" s="230">
        <f>AF106+AE106</f>
        <v>21</v>
      </c>
      <c r="AH106" s="230"/>
      <c r="AI106" s="228"/>
      <c r="AJ106" s="228"/>
      <c r="AK106" s="228"/>
      <c r="AL106" s="229"/>
      <c r="AM106" s="229"/>
      <c r="AN106" s="229"/>
      <c r="AO106" s="229"/>
      <c r="AP106" s="229"/>
      <c r="AQ106" s="229"/>
      <c r="AR106" s="229"/>
      <c r="AS106" s="229"/>
      <c r="AT106" s="229"/>
      <c r="AU106" s="229"/>
      <c r="AV106" s="229"/>
      <c r="AW106" s="229"/>
      <c r="AX106" s="229"/>
      <c r="AY106" s="229"/>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c r="BT106" s="257"/>
      <c r="BU106" s="257"/>
      <c r="BV106" s="257"/>
      <c r="BW106" s="257"/>
      <c r="BX106" s="257"/>
      <c r="BY106" s="257"/>
      <c r="BZ106" s="257"/>
      <c r="CA106" s="257"/>
      <c r="CB106" s="257"/>
      <c r="CC106" s="257"/>
      <c r="CD106" s="257"/>
      <c r="CE106" s="257"/>
      <c r="CF106" s="257"/>
      <c r="CG106" s="257"/>
      <c r="CH106" s="257"/>
      <c r="CI106" s="257"/>
      <c r="CJ106" s="257"/>
      <c r="CK106" s="257"/>
      <c r="CL106" s="257"/>
      <c r="CM106" s="257"/>
      <c r="CN106" s="257"/>
      <c r="CO106" s="257"/>
      <c r="CP106" s="257"/>
      <c r="CQ106" s="257"/>
      <c r="CR106" s="257"/>
      <c r="CS106" s="257"/>
      <c r="CT106" s="257"/>
      <c r="CU106" s="257"/>
      <c r="CV106" s="257"/>
      <c r="CW106" s="257"/>
      <c r="CX106" s="257"/>
      <c r="CY106" s="257"/>
      <c r="CZ106" s="257"/>
      <c r="DA106" s="257"/>
      <c r="DB106" s="257"/>
      <c r="DC106" s="257"/>
      <c r="DD106" s="257"/>
      <c r="DE106" s="257"/>
      <c r="DF106" s="257"/>
      <c r="DG106" s="257"/>
      <c r="DH106" s="257"/>
      <c r="DI106" s="257"/>
      <c r="DJ106" s="257"/>
      <c r="DK106" s="257"/>
      <c r="DL106" s="257"/>
      <c r="DM106" s="257"/>
      <c r="DN106" s="257"/>
      <c r="DO106" s="257"/>
      <c r="DP106" s="257"/>
      <c r="DQ106" s="257"/>
      <c r="DR106" s="257"/>
      <c r="DS106" s="257"/>
      <c r="DT106" s="257"/>
      <c r="DU106" s="257"/>
      <c r="DV106" s="257"/>
      <c r="DW106" s="257"/>
      <c r="DX106" s="257"/>
      <c r="DY106" s="257"/>
      <c r="DZ106" s="257"/>
      <c r="EA106" s="257"/>
      <c r="EB106" s="257"/>
      <c r="EC106" s="257"/>
      <c r="ED106" s="257"/>
      <c r="EE106" s="257"/>
      <c r="EF106" s="257"/>
      <c r="EG106" s="257"/>
      <c r="EH106" s="257"/>
      <c r="EI106" s="257"/>
      <c r="EJ106" s="257"/>
      <c r="EK106" s="257"/>
      <c r="EL106" s="257"/>
      <c r="EM106" s="257"/>
      <c r="EN106" s="257"/>
      <c r="EO106" s="257"/>
      <c r="EP106" s="257"/>
      <c r="EQ106" s="257"/>
      <c r="ER106" s="257"/>
      <c r="ES106" s="257"/>
      <c r="ET106" s="257"/>
      <c r="EU106" s="257"/>
      <c r="EV106" s="257"/>
      <c r="EW106" s="257"/>
      <c r="EX106" s="257"/>
      <c r="EY106" s="257"/>
      <c r="EZ106" s="257"/>
      <c r="FA106" s="257"/>
      <c r="FB106" s="257"/>
      <c r="FC106" s="257"/>
      <c r="FD106" s="257"/>
      <c r="FE106" s="257"/>
    </row>
    <row r="107" spans="1:161" s="2" customFormat="1" ht="12.75" customHeight="1" x14ac:dyDescent="0.2">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231"/>
      <c r="AD107" s="232"/>
      <c r="AE107" s="229"/>
      <c r="AF107" s="233"/>
      <c r="AG107" s="234"/>
      <c r="AH107" s="234"/>
      <c r="AI107" s="228"/>
      <c r="AJ107" s="228"/>
      <c r="AK107" s="228"/>
      <c r="AL107" s="229"/>
      <c r="AM107" s="229"/>
      <c r="AN107" s="229"/>
      <c r="AO107" s="229"/>
      <c r="AP107" s="229"/>
      <c r="AQ107" s="229"/>
      <c r="AR107" s="229"/>
      <c r="AS107" s="229"/>
      <c r="AT107" s="229"/>
      <c r="AU107" s="229"/>
      <c r="AV107" s="229"/>
      <c r="AW107" s="229"/>
      <c r="AX107" s="229"/>
      <c r="AY107" s="229"/>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c r="BT107" s="257"/>
      <c r="BU107" s="257"/>
      <c r="BV107" s="257"/>
      <c r="BW107" s="257"/>
      <c r="BX107" s="257"/>
      <c r="BY107" s="257"/>
      <c r="BZ107" s="257"/>
      <c r="CA107" s="257"/>
      <c r="CB107" s="257"/>
      <c r="CC107" s="257"/>
      <c r="CD107" s="257"/>
      <c r="CE107" s="257"/>
      <c r="CF107" s="257"/>
      <c r="CG107" s="257"/>
      <c r="CH107" s="257"/>
      <c r="CI107" s="257"/>
      <c r="CJ107" s="257"/>
      <c r="CK107" s="257"/>
      <c r="CL107" s="257"/>
      <c r="CM107" s="257"/>
      <c r="CN107" s="257"/>
      <c r="CO107" s="257"/>
      <c r="CP107" s="257"/>
      <c r="CQ107" s="257"/>
      <c r="CR107" s="257"/>
      <c r="CS107" s="257"/>
      <c r="CT107" s="257"/>
      <c r="CU107" s="257"/>
      <c r="CV107" s="257"/>
      <c r="CW107" s="257"/>
      <c r="CX107" s="257"/>
      <c r="CY107" s="257"/>
      <c r="CZ107" s="257"/>
      <c r="DA107" s="257"/>
      <c r="DB107" s="257"/>
      <c r="DC107" s="257"/>
      <c r="DD107" s="257"/>
      <c r="DE107" s="257"/>
      <c r="DF107" s="257"/>
      <c r="DG107" s="257"/>
      <c r="DH107" s="257"/>
      <c r="DI107" s="257"/>
      <c r="DJ107" s="257"/>
      <c r="DK107" s="257"/>
      <c r="DL107" s="257"/>
      <c r="DM107" s="257"/>
      <c r="DN107" s="257"/>
      <c r="DO107" s="257"/>
      <c r="DP107" s="257"/>
      <c r="DQ107" s="257"/>
      <c r="DR107" s="257"/>
      <c r="DS107" s="257"/>
      <c r="DT107" s="257"/>
      <c r="DU107" s="257"/>
      <c r="DV107" s="257"/>
      <c r="DW107" s="257"/>
      <c r="DX107" s="257"/>
      <c r="DY107" s="257"/>
      <c r="DZ107" s="257"/>
      <c r="EA107" s="257"/>
      <c r="EB107" s="257"/>
      <c r="EC107" s="257"/>
      <c r="ED107" s="257"/>
      <c r="EE107" s="257"/>
      <c r="EF107" s="257"/>
      <c r="EG107" s="257"/>
      <c r="EH107" s="257"/>
      <c r="EI107" s="257"/>
      <c r="EJ107" s="257"/>
      <c r="EK107" s="257"/>
      <c r="EL107" s="257"/>
      <c r="EM107" s="257"/>
      <c r="EN107" s="257"/>
      <c r="EO107" s="257"/>
      <c r="EP107" s="257"/>
      <c r="EQ107" s="257"/>
      <c r="ER107" s="257"/>
      <c r="ES107" s="257"/>
      <c r="ET107" s="257"/>
      <c r="EU107" s="257"/>
      <c r="EV107" s="257"/>
      <c r="EW107" s="257"/>
      <c r="EX107" s="257"/>
      <c r="EY107" s="257"/>
      <c r="EZ107" s="257"/>
      <c r="FA107" s="257"/>
      <c r="FB107" s="257"/>
      <c r="FC107" s="257"/>
      <c r="FD107" s="257"/>
      <c r="FE107" s="257"/>
    </row>
    <row r="108" spans="1:161" s="2" customFormat="1" ht="12.75" customHeight="1" x14ac:dyDescent="0.2">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231"/>
      <c r="AD108" s="235" t="s">
        <v>2</v>
      </c>
      <c r="AE108" s="236" t="s">
        <v>5</v>
      </c>
      <c r="AF108" s="236"/>
      <c r="AG108" s="236"/>
      <c r="AH108" s="236"/>
      <c r="AI108" s="228"/>
      <c r="AJ108" s="228"/>
      <c r="AK108" s="228"/>
      <c r="AL108" s="229"/>
      <c r="AM108" s="229"/>
      <c r="AN108" s="229"/>
      <c r="AO108" s="229"/>
      <c r="AP108" s="229"/>
      <c r="AQ108" s="229"/>
      <c r="AR108" s="229"/>
      <c r="AS108" s="229"/>
      <c r="AT108" s="229"/>
      <c r="AU108" s="229"/>
      <c r="AV108" s="229"/>
      <c r="AW108" s="229"/>
      <c r="AX108" s="229"/>
      <c r="AY108" s="229"/>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c r="BT108" s="257"/>
      <c r="BU108" s="257"/>
      <c r="BV108" s="257"/>
      <c r="BW108" s="257"/>
      <c r="BX108" s="257"/>
      <c r="BY108" s="257"/>
      <c r="BZ108" s="257"/>
      <c r="CA108" s="257"/>
      <c r="CB108" s="257"/>
      <c r="CC108" s="257"/>
      <c r="CD108" s="257"/>
      <c r="CE108" s="257"/>
      <c r="CF108" s="257"/>
      <c r="CG108" s="257"/>
      <c r="CH108" s="257"/>
      <c r="CI108" s="257"/>
      <c r="CJ108" s="257"/>
      <c r="CK108" s="257"/>
      <c r="CL108" s="257"/>
      <c r="CM108" s="257"/>
      <c r="CN108" s="257"/>
      <c r="CO108" s="257"/>
      <c r="CP108" s="257"/>
      <c r="CQ108" s="257"/>
      <c r="CR108" s="257"/>
      <c r="CS108" s="257"/>
      <c r="CT108" s="257"/>
      <c r="CU108" s="257"/>
      <c r="CV108" s="257"/>
      <c r="CW108" s="257"/>
      <c r="CX108" s="257"/>
      <c r="CY108" s="257"/>
      <c r="CZ108" s="257"/>
      <c r="DA108" s="257"/>
      <c r="DB108" s="257"/>
      <c r="DC108" s="257"/>
      <c r="DD108" s="257"/>
      <c r="DE108" s="257"/>
      <c r="DF108" s="257"/>
      <c r="DG108" s="257"/>
      <c r="DH108" s="257"/>
      <c r="DI108" s="257"/>
      <c r="DJ108" s="257"/>
      <c r="DK108" s="257"/>
      <c r="DL108" s="257"/>
      <c r="DM108" s="257"/>
      <c r="DN108" s="257"/>
      <c r="DO108" s="257"/>
      <c r="DP108" s="257"/>
      <c r="DQ108" s="257"/>
      <c r="DR108" s="257"/>
      <c r="DS108" s="257"/>
      <c r="DT108" s="257"/>
      <c r="DU108" s="257"/>
      <c r="DV108" s="257"/>
      <c r="DW108" s="257"/>
      <c r="DX108" s="257"/>
      <c r="DY108" s="257"/>
      <c r="DZ108" s="257"/>
      <c r="EA108" s="257"/>
      <c r="EB108" s="257"/>
      <c r="EC108" s="257"/>
      <c r="ED108" s="257"/>
      <c r="EE108" s="257"/>
      <c r="EF108" s="257"/>
      <c r="EG108" s="257"/>
      <c r="EH108" s="257"/>
      <c r="EI108" s="257"/>
      <c r="EJ108" s="257"/>
      <c r="EK108" s="257"/>
      <c r="EL108" s="257"/>
      <c r="EM108" s="257"/>
      <c r="EN108" s="257"/>
      <c r="EO108" s="257"/>
      <c r="EP108" s="257"/>
      <c r="EQ108" s="257"/>
      <c r="ER108" s="257"/>
      <c r="ES108" s="257"/>
      <c r="ET108" s="257"/>
      <c r="EU108" s="257"/>
      <c r="EV108" s="257"/>
      <c r="EW108" s="257"/>
      <c r="EX108" s="257"/>
      <c r="EY108" s="257"/>
      <c r="EZ108" s="257"/>
      <c r="FA108" s="257"/>
      <c r="FB108" s="257"/>
      <c r="FC108" s="257"/>
      <c r="FD108" s="257"/>
      <c r="FE108" s="257"/>
    </row>
    <row r="109" spans="1:161" s="2" customFormat="1" ht="12.75" customHeight="1" x14ac:dyDescent="0.2">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231"/>
      <c r="AD109" s="237" t="str">
        <f>AD9</f>
        <v>Winter 2019-20</v>
      </c>
      <c r="AE109" s="238" t="str">
        <f>AE135</f>
        <v>SYSTEM: Total lane miles</v>
      </c>
      <c r="AF109" s="239"/>
      <c r="AG109" s="239"/>
      <c r="AH109" s="239"/>
      <c r="AI109" s="234"/>
      <c r="AJ109" s="234"/>
      <c r="AK109" s="234"/>
      <c r="AL109" s="229"/>
      <c r="AM109" s="229"/>
      <c r="AN109" s="229"/>
      <c r="AO109" s="229"/>
      <c r="AP109" s="229"/>
      <c r="AQ109" s="229"/>
      <c r="AR109" s="229"/>
      <c r="AS109" s="229"/>
      <c r="AT109" s="229"/>
      <c r="AU109" s="229"/>
      <c r="AV109" s="229"/>
      <c r="AW109" s="229"/>
      <c r="AX109" s="229"/>
      <c r="AY109" s="229"/>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c r="BT109" s="257"/>
      <c r="BU109" s="257"/>
      <c r="BV109" s="257"/>
      <c r="BW109" s="257"/>
      <c r="BX109" s="257"/>
      <c r="BY109" s="257"/>
      <c r="BZ109" s="257"/>
      <c r="CA109" s="257"/>
      <c r="CB109" s="257"/>
      <c r="CC109" s="257"/>
      <c r="CD109" s="257"/>
      <c r="CE109" s="257"/>
      <c r="CF109" s="257"/>
      <c r="CG109" s="257"/>
      <c r="CH109" s="257"/>
      <c r="CI109" s="257"/>
      <c r="CJ109" s="257"/>
      <c r="CK109" s="257"/>
      <c r="CL109" s="257"/>
      <c r="CM109" s="257"/>
      <c r="CN109" s="257"/>
      <c r="CO109" s="257"/>
      <c r="CP109" s="257"/>
      <c r="CQ109" s="257"/>
      <c r="CR109" s="257"/>
      <c r="CS109" s="257"/>
      <c r="CT109" s="257"/>
      <c r="CU109" s="257"/>
      <c r="CV109" s="257"/>
      <c r="CW109" s="257"/>
      <c r="CX109" s="257"/>
      <c r="CY109" s="257"/>
      <c r="CZ109" s="257"/>
      <c r="DA109" s="257"/>
      <c r="DB109" s="257"/>
      <c r="DC109" s="257"/>
      <c r="DD109" s="257"/>
      <c r="DE109" s="257"/>
      <c r="DF109" s="257"/>
      <c r="DG109" s="257"/>
      <c r="DH109" s="257"/>
      <c r="DI109" s="257"/>
      <c r="DJ109" s="257"/>
      <c r="DK109" s="257"/>
      <c r="DL109" s="257"/>
      <c r="DM109" s="257"/>
      <c r="DN109" s="257"/>
      <c r="DO109" s="257"/>
      <c r="DP109" s="257"/>
      <c r="DQ109" s="257"/>
      <c r="DR109" s="257"/>
      <c r="DS109" s="257"/>
      <c r="DT109" s="257"/>
      <c r="DU109" s="257"/>
      <c r="DV109" s="257"/>
      <c r="DW109" s="257"/>
      <c r="DX109" s="257"/>
      <c r="DY109" s="257"/>
      <c r="DZ109" s="257"/>
      <c r="EA109" s="257"/>
      <c r="EB109" s="257"/>
      <c r="EC109" s="257"/>
      <c r="ED109" s="257"/>
      <c r="EE109" s="257"/>
      <c r="EF109" s="257"/>
      <c r="EG109" s="257"/>
      <c r="EH109" s="257"/>
      <c r="EI109" s="257"/>
      <c r="EJ109" s="257"/>
      <c r="EK109" s="257"/>
      <c r="EL109" s="257"/>
      <c r="EM109" s="257"/>
      <c r="EN109" s="257"/>
      <c r="EO109" s="257"/>
      <c r="EP109" s="257"/>
      <c r="EQ109" s="257"/>
      <c r="ER109" s="257"/>
      <c r="ES109" s="257"/>
      <c r="ET109" s="257"/>
      <c r="EU109" s="257"/>
      <c r="EV109" s="257"/>
      <c r="EW109" s="257"/>
      <c r="EX109" s="257"/>
      <c r="EY109" s="257"/>
      <c r="EZ109" s="257"/>
      <c r="FA109" s="257"/>
      <c r="FB109" s="257"/>
      <c r="FC109" s="257"/>
      <c r="FD109" s="257"/>
      <c r="FE109" s="257"/>
    </row>
    <row r="110" spans="1:161" s="2" customFormat="1" ht="12.75" customHeight="1" x14ac:dyDescent="0.2">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231"/>
      <c r="AD110" s="237" t="str">
        <f t="shared" ref="AD110:AD120" si="87">AD10</f>
        <v>Winter 2018-19</v>
      </c>
      <c r="AE110" s="238" t="str">
        <f>AF135</f>
        <v>HUMAN RESOURCES: State workers (full-time)</v>
      </c>
      <c r="AF110" s="239"/>
      <c r="AG110" s="239"/>
      <c r="AH110" s="239"/>
      <c r="AI110" s="234"/>
      <c r="AJ110" s="234"/>
      <c r="AK110" s="234"/>
      <c r="AL110" s="229"/>
      <c r="AM110" s="229"/>
      <c r="AN110" s="229"/>
      <c r="AO110" s="229"/>
      <c r="AP110" s="229"/>
      <c r="AQ110" s="229"/>
      <c r="AR110" s="229"/>
      <c r="AS110" s="229"/>
      <c r="AT110" s="229"/>
      <c r="AU110" s="229"/>
      <c r="AV110" s="229"/>
      <c r="AW110" s="229"/>
      <c r="AX110" s="229"/>
      <c r="AY110" s="229"/>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c r="BT110" s="257"/>
      <c r="BU110" s="257"/>
      <c r="BV110" s="257"/>
      <c r="BW110" s="257"/>
      <c r="BX110" s="257"/>
      <c r="BY110" s="257"/>
      <c r="BZ110" s="257"/>
      <c r="CA110" s="257"/>
      <c r="CB110" s="257"/>
      <c r="CC110" s="257"/>
      <c r="CD110" s="257"/>
      <c r="CE110" s="257"/>
      <c r="CF110" s="257"/>
      <c r="CG110" s="257"/>
      <c r="CH110" s="257"/>
      <c r="CI110" s="257"/>
      <c r="CJ110" s="257"/>
      <c r="CK110" s="257"/>
      <c r="CL110" s="257"/>
      <c r="CM110" s="257"/>
      <c r="CN110" s="257"/>
      <c r="CO110" s="257"/>
      <c r="CP110" s="257"/>
      <c r="CQ110" s="257"/>
      <c r="CR110" s="257"/>
      <c r="CS110" s="257"/>
      <c r="CT110" s="257"/>
      <c r="CU110" s="257"/>
      <c r="CV110" s="257"/>
      <c r="CW110" s="257"/>
      <c r="CX110" s="257"/>
      <c r="CY110" s="257"/>
      <c r="CZ110" s="257"/>
      <c r="DA110" s="257"/>
      <c r="DB110" s="257"/>
      <c r="DC110" s="257"/>
      <c r="DD110" s="257"/>
      <c r="DE110" s="257"/>
      <c r="DF110" s="257"/>
      <c r="DG110" s="257"/>
      <c r="DH110" s="257"/>
      <c r="DI110" s="257"/>
      <c r="DJ110" s="257"/>
      <c r="DK110" s="257"/>
      <c r="DL110" s="257"/>
      <c r="DM110" s="257"/>
      <c r="DN110" s="257"/>
      <c r="DO110" s="257"/>
      <c r="DP110" s="257"/>
      <c r="DQ110" s="257"/>
      <c r="DR110" s="257"/>
      <c r="DS110" s="257"/>
      <c r="DT110" s="257"/>
      <c r="DU110" s="257"/>
      <c r="DV110" s="257"/>
      <c r="DW110" s="257"/>
      <c r="DX110" s="257"/>
      <c r="DY110" s="257"/>
      <c r="DZ110" s="257"/>
      <c r="EA110" s="257"/>
      <c r="EB110" s="257"/>
      <c r="EC110" s="257"/>
      <c r="ED110" s="257"/>
      <c r="EE110" s="257"/>
      <c r="EF110" s="257"/>
      <c r="EG110" s="257"/>
      <c r="EH110" s="257"/>
      <c r="EI110" s="257"/>
      <c r="EJ110" s="257"/>
      <c r="EK110" s="257"/>
      <c r="EL110" s="257"/>
      <c r="EM110" s="257"/>
      <c r="EN110" s="257"/>
      <c r="EO110" s="257"/>
      <c r="EP110" s="257"/>
      <c r="EQ110" s="257"/>
      <c r="ER110" s="257"/>
      <c r="ES110" s="257"/>
      <c r="ET110" s="257"/>
      <c r="EU110" s="257"/>
      <c r="EV110" s="257"/>
      <c r="EW110" s="257"/>
      <c r="EX110" s="257"/>
      <c r="EY110" s="257"/>
      <c r="EZ110" s="257"/>
      <c r="FA110" s="257"/>
      <c r="FB110" s="257"/>
      <c r="FC110" s="257"/>
      <c r="FD110" s="257"/>
      <c r="FE110" s="257"/>
    </row>
    <row r="111" spans="1:161" s="2" customFormat="1" ht="12.75" customHeight="1" x14ac:dyDescent="0.2">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229"/>
      <c r="AD111" s="237" t="str">
        <f t="shared" si="87"/>
        <v>Winter 2017-18</v>
      </c>
      <c r="AE111" s="238" t="str">
        <f>AG135</f>
        <v>HUMAN RESOURCES: State workers (part-time and seasonal)</v>
      </c>
      <c r="AF111" s="239"/>
      <c r="AG111" s="239"/>
      <c r="AH111" s="239"/>
      <c r="AI111" s="234"/>
      <c r="AJ111" s="234"/>
      <c r="AK111" s="234"/>
      <c r="AL111" s="229"/>
      <c r="AM111" s="229"/>
      <c r="AN111" s="229"/>
      <c r="AO111" s="229"/>
      <c r="AP111" s="229"/>
      <c r="AQ111" s="229"/>
      <c r="AR111" s="229"/>
      <c r="AS111" s="229"/>
      <c r="AT111" s="229"/>
      <c r="AU111" s="229"/>
      <c r="AV111" s="229"/>
      <c r="AW111" s="229"/>
      <c r="AX111" s="229"/>
      <c r="AY111" s="229"/>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c r="BT111" s="257"/>
      <c r="BU111" s="257"/>
      <c r="BV111" s="257"/>
      <c r="BW111" s="257"/>
      <c r="BX111" s="257"/>
      <c r="BY111" s="257"/>
      <c r="BZ111" s="257"/>
      <c r="CA111" s="257"/>
      <c r="CB111" s="257"/>
      <c r="CC111" s="257"/>
      <c r="CD111" s="257"/>
      <c r="CE111" s="257"/>
      <c r="CF111" s="257"/>
      <c r="CG111" s="257"/>
      <c r="CH111" s="257"/>
      <c r="CI111" s="257"/>
      <c r="CJ111" s="257"/>
      <c r="CK111" s="257"/>
      <c r="CL111" s="257"/>
      <c r="CM111" s="257"/>
      <c r="CN111" s="257"/>
      <c r="CO111" s="257"/>
      <c r="CP111" s="257"/>
      <c r="CQ111" s="257"/>
      <c r="CR111" s="257"/>
      <c r="CS111" s="257"/>
      <c r="CT111" s="257"/>
      <c r="CU111" s="257"/>
      <c r="CV111" s="257"/>
      <c r="CW111" s="257"/>
      <c r="CX111" s="257"/>
      <c r="CY111" s="257"/>
      <c r="CZ111" s="257"/>
      <c r="DA111" s="257"/>
      <c r="DB111" s="257"/>
      <c r="DC111" s="257"/>
      <c r="DD111" s="257"/>
      <c r="DE111" s="257"/>
      <c r="DF111" s="257"/>
      <c r="DG111" s="257"/>
      <c r="DH111" s="257"/>
      <c r="DI111" s="257"/>
      <c r="DJ111" s="257"/>
      <c r="DK111" s="257"/>
      <c r="DL111" s="257"/>
      <c r="DM111" s="257"/>
      <c r="DN111" s="257"/>
      <c r="DO111" s="257"/>
      <c r="DP111" s="257"/>
      <c r="DQ111" s="257"/>
      <c r="DR111" s="257"/>
      <c r="DS111" s="257"/>
      <c r="DT111" s="257"/>
      <c r="DU111" s="257"/>
      <c r="DV111" s="257"/>
      <c r="DW111" s="257"/>
      <c r="DX111" s="257"/>
      <c r="DY111" s="257"/>
      <c r="DZ111" s="257"/>
      <c r="EA111" s="257"/>
      <c r="EB111" s="257"/>
      <c r="EC111" s="257"/>
      <c r="ED111" s="257"/>
      <c r="EE111" s="257"/>
      <c r="EF111" s="257"/>
      <c r="EG111" s="257"/>
      <c r="EH111" s="257"/>
      <c r="EI111" s="257"/>
      <c r="EJ111" s="257"/>
      <c r="EK111" s="257"/>
      <c r="EL111" s="257"/>
      <c r="EM111" s="257"/>
      <c r="EN111" s="257"/>
      <c r="EO111" s="257"/>
      <c r="EP111" s="257"/>
      <c r="EQ111" s="257"/>
      <c r="ER111" s="257"/>
      <c r="ES111" s="257"/>
      <c r="ET111" s="257"/>
      <c r="EU111" s="257"/>
      <c r="EV111" s="257"/>
      <c r="EW111" s="257"/>
      <c r="EX111" s="257"/>
      <c r="EY111" s="257"/>
      <c r="EZ111" s="257"/>
      <c r="FA111" s="257"/>
      <c r="FB111" s="257"/>
      <c r="FC111" s="257"/>
      <c r="FD111" s="257"/>
      <c r="FE111" s="257"/>
    </row>
    <row r="112" spans="1:161" s="2" customFormat="1" ht="12.75" customHeight="1" x14ac:dyDescent="0.2">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231"/>
      <c r="AD112" s="237" t="str">
        <f t="shared" si="87"/>
        <v>Winter 2016-17</v>
      </c>
      <c r="AE112" s="238" t="str">
        <f>AH135</f>
        <v>VEHICLE RESOURCES: Plow trucks (owned and contracted units)</v>
      </c>
      <c r="AF112" s="239"/>
      <c r="AG112" s="239"/>
      <c r="AH112" s="239"/>
      <c r="AI112" s="234"/>
      <c r="AJ112" s="234"/>
      <c r="AK112" s="234"/>
      <c r="AL112" s="229"/>
      <c r="AM112" s="229"/>
      <c r="AN112" s="229"/>
      <c r="AO112" s="229"/>
      <c r="AP112" s="229"/>
      <c r="AQ112" s="229"/>
      <c r="AR112" s="229"/>
      <c r="AS112" s="229"/>
      <c r="AT112" s="229"/>
      <c r="AU112" s="229"/>
      <c r="AV112" s="229"/>
      <c r="AW112" s="229"/>
      <c r="AX112" s="229"/>
      <c r="AY112" s="229"/>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c r="BT112" s="257"/>
      <c r="BU112" s="257"/>
      <c r="BV112" s="257"/>
      <c r="BW112" s="257"/>
      <c r="BX112" s="257"/>
      <c r="BY112" s="257"/>
      <c r="BZ112" s="257"/>
      <c r="CA112" s="257"/>
      <c r="CB112" s="257"/>
      <c r="CC112" s="257"/>
      <c r="CD112" s="257"/>
      <c r="CE112" s="257"/>
      <c r="CF112" s="257"/>
      <c r="CG112" s="257"/>
      <c r="CH112" s="257"/>
      <c r="CI112" s="257"/>
      <c r="CJ112" s="257"/>
      <c r="CK112" s="257"/>
      <c r="CL112" s="257"/>
      <c r="CM112" s="257"/>
      <c r="CN112" s="257"/>
      <c r="CO112" s="257"/>
      <c r="CP112" s="257"/>
      <c r="CQ112" s="257"/>
      <c r="CR112" s="257"/>
      <c r="CS112" s="257"/>
      <c r="CT112" s="257"/>
      <c r="CU112" s="257"/>
      <c r="CV112" s="257"/>
      <c r="CW112" s="257"/>
      <c r="CX112" s="257"/>
      <c r="CY112" s="257"/>
      <c r="CZ112" s="257"/>
      <c r="DA112" s="257"/>
      <c r="DB112" s="257"/>
      <c r="DC112" s="257"/>
      <c r="DD112" s="257"/>
      <c r="DE112" s="257"/>
      <c r="DF112" s="257"/>
      <c r="DG112" s="257"/>
      <c r="DH112" s="257"/>
      <c r="DI112" s="257"/>
      <c r="DJ112" s="257"/>
      <c r="DK112" s="257"/>
      <c r="DL112" s="257"/>
      <c r="DM112" s="257"/>
      <c r="DN112" s="257"/>
      <c r="DO112" s="257"/>
      <c r="DP112" s="257"/>
      <c r="DQ112" s="257"/>
      <c r="DR112" s="257"/>
      <c r="DS112" s="257"/>
      <c r="DT112" s="257"/>
      <c r="DU112" s="257"/>
      <c r="DV112" s="257"/>
      <c r="DW112" s="257"/>
      <c r="DX112" s="257"/>
      <c r="DY112" s="257"/>
      <c r="DZ112" s="257"/>
      <c r="EA112" s="257"/>
      <c r="EB112" s="257"/>
      <c r="EC112" s="257"/>
      <c r="ED112" s="257"/>
      <c r="EE112" s="257"/>
      <c r="EF112" s="257"/>
      <c r="EG112" s="257"/>
      <c r="EH112" s="257"/>
      <c r="EI112" s="257"/>
      <c r="EJ112" s="257"/>
      <c r="EK112" s="257"/>
      <c r="EL112" s="257"/>
      <c r="EM112" s="257"/>
      <c r="EN112" s="257"/>
      <c r="EO112" s="257"/>
      <c r="EP112" s="257"/>
      <c r="EQ112" s="257"/>
      <c r="ER112" s="257"/>
      <c r="ES112" s="257"/>
      <c r="ET112" s="257"/>
      <c r="EU112" s="257"/>
      <c r="EV112" s="257"/>
      <c r="EW112" s="257"/>
      <c r="EX112" s="257"/>
      <c r="EY112" s="257"/>
      <c r="EZ112" s="257"/>
      <c r="FA112" s="257"/>
      <c r="FB112" s="257"/>
      <c r="FC112" s="257"/>
      <c r="FD112" s="257"/>
      <c r="FE112" s="257"/>
    </row>
    <row r="113" spans="1:161" s="2" customFormat="1" ht="12.75" customHeight="1" x14ac:dyDescent="0.2">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231"/>
      <c r="AD113" s="237" t="str">
        <f t="shared" si="87"/>
        <v>Winter 2015-16</v>
      </c>
      <c r="AE113" s="238" t="str">
        <f>AI135</f>
        <v>VEHICLE RESOURCES: Road graders (owned and contracted units)</v>
      </c>
      <c r="AF113" s="239"/>
      <c r="AG113" s="239"/>
      <c r="AH113" s="239"/>
      <c r="AI113" s="234"/>
      <c r="AJ113" s="234"/>
      <c r="AK113" s="234"/>
      <c r="AL113" s="229"/>
      <c r="AM113" s="229"/>
      <c r="AN113" s="229"/>
      <c r="AO113" s="229"/>
      <c r="AP113" s="229"/>
      <c r="AQ113" s="229"/>
      <c r="AR113" s="229"/>
      <c r="AS113" s="229"/>
      <c r="AT113" s="229"/>
      <c r="AU113" s="229"/>
      <c r="AV113" s="229"/>
      <c r="AW113" s="229"/>
      <c r="AX113" s="229"/>
      <c r="AY113" s="229"/>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c r="BT113" s="257"/>
      <c r="BU113" s="257"/>
      <c r="BV113" s="257"/>
      <c r="BW113" s="257"/>
      <c r="BX113" s="257"/>
      <c r="BY113" s="257"/>
      <c r="BZ113" s="257"/>
      <c r="CA113" s="257"/>
      <c r="CB113" s="257"/>
      <c r="CC113" s="257"/>
      <c r="CD113" s="257"/>
      <c r="CE113" s="257"/>
      <c r="CF113" s="257"/>
      <c r="CG113" s="257"/>
      <c r="CH113" s="257"/>
      <c r="CI113" s="257"/>
      <c r="CJ113" s="257"/>
      <c r="CK113" s="257"/>
      <c r="CL113" s="257"/>
      <c r="CM113" s="257"/>
      <c r="CN113" s="257"/>
      <c r="CO113" s="257"/>
      <c r="CP113" s="257"/>
      <c r="CQ113" s="257"/>
      <c r="CR113" s="257"/>
      <c r="CS113" s="257"/>
      <c r="CT113" s="257"/>
      <c r="CU113" s="257"/>
      <c r="CV113" s="257"/>
      <c r="CW113" s="257"/>
      <c r="CX113" s="257"/>
      <c r="CY113" s="257"/>
      <c r="CZ113" s="257"/>
      <c r="DA113" s="257"/>
      <c r="DB113" s="257"/>
      <c r="DC113" s="257"/>
      <c r="DD113" s="257"/>
      <c r="DE113" s="257"/>
      <c r="DF113" s="257"/>
      <c r="DG113" s="257"/>
      <c r="DH113" s="257"/>
      <c r="DI113" s="257"/>
      <c r="DJ113" s="257"/>
      <c r="DK113" s="257"/>
      <c r="DL113" s="257"/>
      <c r="DM113" s="257"/>
      <c r="DN113" s="257"/>
      <c r="DO113" s="257"/>
      <c r="DP113" s="257"/>
      <c r="DQ113" s="257"/>
      <c r="DR113" s="257"/>
      <c r="DS113" s="257"/>
      <c r="DT113" s="257"/>
      <c r="DU113" s="257"/>
      <c r="DV113" s="257"/>
      <c r="DW113" s="257"/>
      <c r="DX113" s="257"/>
      <c r="DY113" s="257"/>
      <c r="DZ113" s="257"/>
      <c r="EA113" s="257"/>
      <c r="EB113" s="257"/>
      <c r="EC113" s="257"/>
      <c r="ED113" s="257"/>
      <c r="EE113" s="257"/>
      <c r="EF113" s="257"/>
      <c r="EG113" s="257"/>
      <c r="EH113" s="257"/>
      <c r="EI113" s="257"/>
      <c r="EJ113" s="257"/>
      <c r="EK113" s="257"/>
      <c r="EL113" s="257"/>
      <c r="EM113" s="257"/>
      <c r="EN113" s="257"/>
      <c r="EO113" s="257"/>
      <c r="EP113" s="257"/>
      <c r="EQ113" s="257"/>
      <c r="ER113" s="257"/>
      <c r="ES113" s="257"/>
      <c r="ET113" s="257"/>
      <c r="EU113" s="257"/>
      <c r="EV113" s="257"/>
      <c r="EW113" s="257"/>
      <c r="EX113" s="257"/>
      <c r="EY113" s="257"/>
      <c r="EZ113" s="257"/>
      <c r="FA113" s="257"/>
      <c r="FB113" s="257"/>
      <c r="FC113" s="257"/>
      <c r="FD113" s="257"/>
      <c r="FE113" s="257"/>
    </row>
    <row r="114" spans="1:161" s="2" customFormat="1" ht="12.75" customHeight="1" x14ac:dyDescent="0.2">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231"/>
      <c r="AD114" s="237" t="str">
        <f t="shared" si="87"/>
        <v>Winter 2014-15</v>
      </c>
      <c r="AE114" s="238" t="str">
        <f>AJ135</f>
        <v>VEHICLE RESOURCES: Blowers (owned and contracted units)</v>
      </c>
      <c r="AF114" s="239"/>
      <c r="AG114" s="239"/>
      <c r="AH114" s="239"/>
      <c r="AI114" s="234"/>
      <c r="AJ114" s="234"/>
      <c r="AK114" s="234"/>
      <c r="AL114" s="229"/>
      <c r="AM114" s="229"/>
      <c r="AN114" s="229"/>
      <c r="AO114" s="229"/>
      <c r="AP114" s="229"/>
      <c r="AQ114" s="229"/>
      <c r="AR114" s="229"/>
      <c r="AS114" s="229"/>
      <c r="AT114" s="229"/>
      <c r="AU114" s="229"/>
      <c r="AV114" s="229"/>
      <c r="AW114" s="229"/>
      <c r="AX114" s="229"/>
      <c r="AY114" s="229"/>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c r="BT114" s="257"/>
      <c r="BU114" s="257"/>
      <c r="BV114" s="257"/>
      <c r="BW114" s="257"/>
      <c r="BX114" s="257"/>
      <c r="BY114" s="257"/>
      <c r="BZ114" s="257"/>
      <c r="CA114" s="257"/>
      <c r="CB114" s="257"/>
      <c r="CC114" s="257"/>
      <c r="CD114" s="257"/>
      <c r="CE114" s="257"/>
      <c r="CF114" s="257"/>
      <c r="CG114" s="257"/>
      <c r="CH114" s="257"/>
      <c r="CI114" s="257"/>
      <c r="CJ114" s="257"/>
      <c r="CK114" s="257"/>
      <c r="CL114" s="257"/>
      <c r="CM114" s="257"/>
      <c r="CN114" s="257"/>
      <c r="CO114" s="257"/>
      <c r="CP114" s="257"/>
      <c r="CQ114" s="257"/>
      <c r="CR114" s="257"/>
      <c r="CS114" s="257"/>
      <c r="CT114" s="257"/>
      <c r="CU114" s="257"/>
      <c r="CV114" s="257"/>
      <c r="CW114" s="257"/>
      <c r="CX114" s="257"/>
      <c r="CY114" s="257"/>
      <c r="CZ114" s="257"/>
      <c r="DA114" s="257"/>
      <c r="DB114" s="257"/>
      <c r="DC114" s="257"/>
      <c r="DD114" s="257"/>
      <c r="DE114" s="257"/>
      <c r="DF114" s="257"/>
      <c r="DG114" s="257"/>
      <c r="DH114" s="257"/>
      <c r="DI114" s="257"/>
      <c r="DJ114" s="257"/>
      <c r="DK114" s="257"/>
      <c r="DL114" s="257"/>
      <c r="DM114" s="257"/>
      <c r="DN114" s="257"/>
      <c r="DO114" s="257"/>
      <c r="DP114" s="257"/>
      <c r="DQ114" s="257"/>
      <c r="DR114" s="257"/>
      <c r="DS114" s="257"/>
      <c r="DT114" s="257"/>
      <c r="DU114" s="257"/>
      <c r="DV114" s="257"/>
      <c r="DW114" s="257"/>
      <c r="DX114" s="257"/>
      <c r="DY114" s="257"/>
      <c r="DZ114" s="257"/>
      <c r="EA114" s="257"/>
      <c r="EB114" s="257"/>
      <c r="EC114" s="257"/>
      <c r="ED114" s="257"/>
      <c r="EE114" s="257"/>
      <c r="EF114" s="257"/>
      <c r="EG114" s="257"/>
      <c r="EH114" s="257"/>
      <c r="EI114" s="257"/>
      <c r="EJ114" s="257"/>
      <c r="EK114" s="257"/>
      <c r="EL114" s="257"/>
      <c r="EM114" s="257"/>
      <c r="EN114" s="257"/>
      <c r="EO114" s="257"/>
      <c r="EP114" s="257"/>
      <c r="EQ114" s="257"/>
      <c r="ER114" s="257"/>
      <c r="ES114" s="257"/>
      <c r="ET114" s="257"/>
      <c r="EU114" s="257"/>
      <c r="EV114" s="257"/>
      <c r="EW114" s="257"/>
      <c r="EX114" s="257"/>
      <c r="EY114" s="257"/>
      <c r="EZ114" s="257"/>
      <c r="FA114" s="257"/>
      <c r="FB114" s="257"/>
      <c r="FC114" s="257"/>
      <c r="FD114" s="257"/>
      <c r="FE114" s="257"/>
    </row>
    <row r="115" spans="1:161" s="2" customFormat="1" ht="12.75" customHeight="1" x14ac:dyDescent="0.2">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231"/>
      <c r="AD115" s="237" t="str">
        <f t="shared" si="87"/>
        <v>5-Year Average (2015-16 to 2019-20)</v>
      </c>
      <c r="AE115" s="238" t="str">
        <f>AK135</f>
        <v>FACILITY RESOURCES: Salt storage facilities (count)</v>
      </c>
      <c r="AF115" s="239"/>
      <c r="AG115" s="239"/>
      <c r="AH115" s="239"/>
      <c r="AI115" s="234"/>
      <c r="AJ115" s="234"/>
      <c r="AK115" s="234"/>
      <c r="AL115" s="229"/>
      <c r="AM115" s="229"/>
      <c r="AN115" s="229"/>
      <c r="AO115" s="229"/>
      <c r="AP115" s="229"/>
      <c r="AQ115" s="229"/>
      <c r="AR115" s="229"/>
      <c r="AS115" s="229"/>
      <c r="AT115" s="229"/>
      <c r="AU115" s="229"/>
      <c r="AV115" s="229"/>
      <c r="AW115" s="229"/>
      <c r="AX115" s="229"/>
      <c r="AY115" s="229"/>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c r="BV115" s="257"/>
      <c r="BW115" s="257"/>
      <c r="BX115" s="257"/>
      <c r="BY115" s="257"/>
      <c r="BZ115" s="257"/>
      <c r="CA115" s="257"/>
      <c r="CB115" s="257"/>
      <c r="CC115" s="257"/>
      <c r="CD115" s="257"/>
      <c r="CE115" s="257"/>
      <c r="CF115" s="257"/>
      <c r="CG115" s="257"/>
      <c r="CH115" s="257"/>
      <c r="CI115" s="257"/>
      <c r="CJ115" s="257"/>
      <c r="CK115" s="257"/>
      <c r="CL115" s="257"/>
      <c r="CM115" s="257"/>
      <c r="CN115" s="257"/>
      <c r="CO115" s="257"/>
      <c r="CP115" s="257"/>
      <c r="CQ115" s="257"/>
      <c r="CR115" s="257"/>
      <c r="CS115" s="257"/>
      <c r="CT115" s="257"/>
      <c r="CU115" s="257"/>
      <c r="CV115" s="257"/>
      <c r="CW115" s="257"/>
      <c r="CX115" s="257"/>
      <c r="CY115" s="257"/>
      <c r="CZ115" s="257"/>
      <c r="DA115" s="257"/>
      <c r="DB115" s="257"/>
      <c r="DC115" s="257"/>
      <c r="DD115" s="257"/>
      <c r="DE115" s="257"/>
      <c r="DF115" s="257"/>
      <c r="DG115" s="257"/>
      <c r="DH115" s="257"/>
      <c r="DI115" s="257"/>
      <c r="DJ115" s="257"/>
      <c r="DK115" s="257"/>
      <c r="DL115" s="257"/>
      <c r="DM115" s="257"/>
      <c r="DN115" s="257"/>
      <c r="DO115" s="257"/>
      <c r="DP115" s="257"/>
      <c r="DQ115" s="257"/>
      <c r="DR115" s="257"/>
      <c r="DS115" s="257"/>
      <c r="DT115" s="257"/>
      <c r="DU115" s="257"/>
      <c r="DV115" s="257"/>
      <c r="DW115" s="257"/>
      <c r="DX115" s="257"/>
      <c r="DY115" s="257"/>
      <c r="DZ115" s="257"/>
      <c r="EA115" s="257"/>
      <c r="EB115" s="257"/>
      <c r="EC115" s="257"/>
      <c r="ED115" s="257"/>
      <c r="EE115" s="257"/>
      <c r="EF115" s="257"/>
      <c r="EG115" s="257"/>
      <c r="EH115" s="257"/>
      <c r="EI115" s="257"/>
      <c r="EJ115" s="257"/>
      <c r="EK115" s="257"/>
      <c r="EL115" s="257"/>
      <c r="EM115" s="257"/>
      <c r="EN115" s="257"/>
      <c r="EO115" s="257"/>
      <c r="EP115" s="257"/>
      <c r="EQ115" s="257"/>
      <c r="ER115" s="257"/>
      <c r="ES115" s="257"/>
      <c r="ET115" s="257"/>
      <c r="EU115" s="257"/>
      <c r="EV115" s="257"/>
      <c r="EW115" s="257"/>
      <c r="EX115" s="257"/>
      <c r="EY115" s="257"/>
      <c r="EZ115" s="257"/>
      <c r="FA115" s="257"/>
      <c r="FB115" s="257"/>
      <c r="FC115" s="257"/>
      <c r="FD115" s="257"/>
      <c r="FE115" s="257"/>
    </row>
    <row r="116" spans="1:161" s="2" customFormat="1" ht="12.75" customHeight="1" x14ac:dyDescent="0.2">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231"/>
      <c r="AD116" s="237" t="str">
        <f t="shared" si="87"/>
        <v>Change 2018-19 to 2020-21</v>
      </c>
      <c r="AE116" s="238" t="str">
        <f>AL135</f>
        <v>FACILITY RESOURCES: Salt storage capacity (tons)</v>
      </c>
      <c r="AF116" s="239"/>
      <c r="AG116" s="239"/>
      <c r="AH116" s="239"/>
      <c r="AI116" s="234"/>
      <c r="AJ116" s="234"/>
      <c r="AK116" s="234"/>
      <c r="AL116" s="229"/>
      <c r="AM116" s="229"/>
      <c r="AN116" s="229"/>
      <c r="AO116" s="229"/>
      <c r="AP116" s="229"/>
      <c r="AQ116" s="229"/>
      <c r="AR116" s="229"/>
      <c r="AS116" s="229"/>
      <c r="AT116" s="229"/>
      <c r="AU116" s="229"/>
      <c r="AV116" s="229"/>
      <c r="AW116" s="229"/>
      <c r="AX116" s="229"/>
      <c r="AY116" s="229"/>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c r="BT116" s="257"/>
      <c r="BU116" s="257"/>
      <c r="BV116" s="257"/>
      <c r="BW116" s="257"/>
      <c r="BX116" s="257"/>
      <c r="BY116" s="257"/>
      <c r="BZ116" s="257"/>
      <c r="CA116" s="257"/>
      <c r="CB116" s="257"/>
      <c r="CC116" s="257"/>
      <c r="CD116" s="257"/>
      <c r="CE116" s="257"/>
      <c r="CF116" s="257"/>
      <c r="CG116" s="257"/>
      <c r="CH116" s="257"/>
      <c r="CI116" s="257"/>
      <c r="CJ116" s="257"/>
      <c r="CK116" s="257"/>
      <c r="CL116" s="257"/>
      <c r="CM116" s="257"/>
      <c r="CN116" s="257"/>
      <c r="CO116" s="257"/>
      <c r="CP116" s="257"/>
      <c r="CQ116" s="257"/>
      <c r="CR116" s="257"/>
      <c r="CS116" s="257"/>
      <c r="CT116" s="257"/>
      <c r="CU116" s="257"/>
      <c r="CV116" s="257"/>
      <c r="CW116" s="257"/>
      <c r="CX116" s="257"/>
      <c r="CY116" s="257"/>
      <c r="CZ116" s="257"/>
      <c r="DA116" s="257"/>
      <c r="DB116" s="257"/>
      <c r="DC116" s="257"/>
      <c r="DD116" s="257"/>
      <c r="DE116" s="257"/>
      <c r="DF116" s="257"/>
      <c r="DG116" s="257"/>
      <c r="DH116" s="257"/>
      <c r="DI116" s="257"/>
      <c r="DJ116" s="257"/>
      <c r="DK116" s="257"/>
      <c r="DL116" s="257"/>
      <c r="DM116" s="257"/>
      <c r="DN116" s="257"/>
      <c r="DO116" s="257"/>
      <c r="DP116" s="257"/>
      <c r="DQ116" s="257"/>
      <c r="DR116" s="257"/>
      <c r="DS116" s="257"/>
      <c r="DT116" s="257"/>
      <c r="DU116" s="257"/>
      <c r="DV116" s="257"/>
      <c r="DW116" s="257"/>
      <c r="DX116" s="257"/>
      <c r="DY116" s="257"/>
      <c r="DZ116" s="257"/>
      <c r="EA116" s="257"/>
      <c r="EB116" s="257"/>
      <c r="EC116" s="257"/>
      <c r="ED116" s="257"/>
      <c r="EE116" s="257"/>
      <c r="EF116" s="257"/>
      <c r="EG116" s="257"/>
      <c r="EH116" s="257"/>
      <c r="EI116" s="257"/>
      <c r="EJ116" s="257"/>
      <c r="EK116" s="257"/>
      <c r="EL116" s="257"/>
      <c r="EM116" s="257"/>
      <c r="EN116" s="257"/>
      <c r="EO116" s="257"/>
      <c r="EP116" s="257"/>
      <c r="EQ116" s="257"/>
      <c r="ER116" s="257"/>
      <c r="ES116" s="257"/>
      <c r="ET116" s="257"/>
      <c r="EU116" s="257"/>
      <c r="EV116" s="257"/>
      <c r="EW116" s="257"/>
      <c r="EX116" s="257"/>
      <c r="EY116" s="257"/>
      <c r="EZ116" s="257"/>
      <c r="FA116" s="257"/>
      <c r="FB116" s="257"/>
      <c r="FC116" s="257"/>
      <c r="FD116" s="257"/>
      <c r="FE116" s="257"/>
    </row>
    <row r="117" spans="1:161" s="2" customFormat="1" ht="12.75" customHeight="1" x14ac:dyDescent="0.2">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231"/>
      <c r="AD117" s="237" t="str">
        <f t="shared" si="87"/>
        <v>Change 2017-18 to 2018-19</v>
      </c>
      <c r="AE117" s="238" t="str">
        <f>AM135</f>
        <v>FACILITY RESOURCES: Liquid storage facilities (count)</v>
      </c>
      <c r="AF117" s="239"/>
      <c r="AG117" s="239"/>
      <c r="AH117" s="239"/>
      <c r="AI117" s="234"/>
      <c r="AJ117" s="234"/>
      <c r="AK117" s="234"/>
      <c r="AL117" s="229"/>
      <c r="AM117" s="229"/>
      <c r="AN117" s="229"/>
      <c r="AO117" s="229"/>
      <c r="AP117" s="229"/>
      <c r="AQ117" s="229"/>
      <c r="AR117" s="229"/>
      <c r="AS117" s="229"/>
      <c r="AT117" s="229"/>
      <c r="AU117" s="229"/>
      <c r="AV117" s="229"/>
      <c r="AW117" s="229"/>
      <c r="AX117" s="229"/>
      <c r="AY117" s="229"/>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c r="BT117" s="257"/>
      <c r="BU117" s="257"/>
      <c r="BV117" s="257"/>
      <c r="BW117" s="257"/>
      <c r="BX117" s="257"/>
      <c r="BY117" s="257"/>
      <c r="BZ117" s="257"/>
      <c r="CA117" s="257"/>
      <c r="CB117" s="257"/>
      <c r="CC117" s="257"/>
      <c r="CD117" s="257"/>
      <c r="CE117" s="257"/>
      <c r="CF117" s="257"/>
      <c r="CG117" s="257"/>
      <c r="CH117" s="257"/>
      <c r="CI117" s="257"/>
      <c r="CJ117" s="257"/>
      <c r="CK117" s="257"/>
      <c r="CL117" s="257"/>
      <c r="CM117" s="257"/>
      <c r="CN117" s="257"/>
      <c r="CO117" s="257"/>
      <c r="CP117" s="257"/>
      <c r="CQ117" s="257"/>
      <c r="CR117" s="257"/>
      <c r="CS117" s="257"/>
      <c r="CT117" s="257"/>
      <c r="CU117" s="257"/>
      <c r="CV117" s="257"/>
      <c r="CW117" s="257"/>
      <c r="CX117" s="257"/>
      <c r="CY117" s="257"/>
      <c r="CZ117" s="257"/>
      <c r="DA117" s="257"/>
      <c r="DB117" s="257"/>
      <c r="DC117" s="257"/>
      <c r="DD117" s="257"/>
      <c r="DE117" s="257"/>
      <c r="DF117" s="257"/>
      <c r="DG117" s="257"/>
      <c r="DH117" s="257"/>
      <c r="DI117" s="257"/>
      <c r="DJ117" s="257"/>
      <c r="DK117" s="257"/>
      <c r="DL117" s="257"/>
      <c r="DM117" s="257"/>
      <c r="DN117" s="257"/>
      <c r="DO117" s="257"/>
      <c r="DP117" s="257"/>
      <c r="DQ117" s="257"/>
      <c r="DR117" s="257"/>
      <c r="DS117" s="257"/>
      <c r="DT117" s="257"/>
      <c r="DU117" s="257"/>
      <c r="DV117" s="257"/>
      <c r="DW117" s="257"/>
      <c r="DX117" s="257"/>
      <c r="DY117" s="257"/>
      <c r="DZ117" s="257"/>
      <c r="EA117" s="257"/>
      <c r="EB117" s="257"/>
      <c r="EC117" s="257"/>
      <c r="ED117" s="257"/>
      <c r="EE117" s="257"/>
      <c r="EF117" s="257"/>
      <c r="EG117" s="257"/>
      <c r="EH117" s="257"/>
      <c r="EI117" s="257"/>
      <c r="EJ117" s="257"/>
      <c r="EK117" s="257"/>
      <c r="EL117" s="257"/>
      <c r="EM117" s="257"/>
      <c r="EN117" s="257"/>
      <c r="EO117" s="257"/>
      <c r="EP117" s="257"/>
      <c r="EQ117" s="257"/>
      <c r="ER117" s="257"/>
      <c r="ES117" s="257"/>
      <c r="ET117" s="257"/>
      <c r="EU117" s="257"/>
      <c r="EV117" s="257"/>
      <c r="EW117" s="257"/>
      <c r="EX117" s="257"/>
      <c r="EY117" s="257"/>
      <c r="EZ117" s="257"/>
      <c r="FA117" s="257"/>
      <c r="FB117" s="257"/>
      <c r="FC117" s="257"/>
      <c r="FD117" s="257"/>
      <c r="FE117" s="257"/>
    </row>
    <row r="118" spans="1:161" s="2" customFormat="1" ht="12.75" customHeight="1" x14ac:dyDescent="0.2">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231"/>
      <c r="AD118" s="237" t="str">
        <f t="shared" si="87"/>
        <v>Change 2016-17 to 2017-18</v>
      </c>
      <c r="AE118" s="238" t="str">
        <f>AN135</f>
        <v>FACILITY RESOURCES: Liquid storage capacity (gallons)</v>
      </c>
      <c r="AF118" s="239"/>
      <c r="AG118" s="239"/>
      <c r="AH118" s="239"/>
      <c r="AI118" s="234"/>
      <c r="AJ118" s="234"/>
      <c r="AK118" s="234"/>
      <c r="AL118" s="229"/>
      <c r="AM118" s="229"/>
      <c r="AN118" s="229"/>
      <c r="AO118" s="229"/>
      <c r="AP118" s="229"/>
      <c r="AQ118" s="229"/>
      <c r="AR118" s="229"/>
      <c r="AS118" s="229"/>
      <c r="AT118" s="229"/>
      <c r="AU118" s="229"/>
      <c r="AV118" s="229"/>
      <c r="AW118" s="229"/>
      <c r="AX118" s="229"/>
      <c r="AY118" s="229"/>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c r="BT118" s="257"/>
      <c r="BU118" s="257"/>
      <c r="BV118" s="257"/>
      <c r="BW118" s="257"/>
      <c r="BX118" s="257"/>
      <c r="BY118" s="257"/>
      <c r="BZ118" s="257"/>
      <c r="CA118" s="257"/>
      <c r="CB118" s="257"/>
      <c r="CC118" s="257"/>
      <c r="CD118" s="257"/>
      <c r="CE118" s="257"/>
      <c r="CF118" s="257"/>
      <c r="CG118" s="257"/>
      <c r="CH118" s="257"/>
      <c r="CI118" s="257"/>
      <c r="CJ118" s="257"/>
      <c r="CK118" s="257"/>
      <c r="CL118" s="257"/>
      <c r="CM118" s="257"/>
      <c r="CN118" s="257"/>
      <c r="CO118" s="257"/>
      <c r="CP118" s="257"/>
      <c r="CQ118" s="257"/>
      <c r="CR118" s="257"/>
      <c r="CS118" s="257"/>
      <c r="CT118" s="257"/>
      <c r="CU118" s="257"/>
      <c r="CV118" s="257"/>
      <c r="CW118" s="257"/>
      <c r="CX118" s="257"/>
      <c r="CY118" s="257"/>
      <c r="CZ118" s="257"/>
      <c r="DA118" s="257"/>
      <c r="DB118" s="257"/>
      <c r="DC118" s="257"/>
      <c r="DD118" s="257"/>
      <c r="DE118" s="257"/>
      <c r="DF118" s="257"/>
      <c r="DG118" s="257"/>
      <c r="DH118" s="257"/>
      <c r="DI118" s="257"/>
      <c r="DJ118" s="257"/>
      <c r="DK118" s="257"/>
      <c r="DL118" s="257"/>
      <c r="DM118" s="257"/>
      <c r="DN118" s="257"/>
      <c r="DO118" s="257"/>
      <c r="DP118" s="257"/>
      <c r="DQ118" s="257"/>
      <c r="DR118" s="257"/>
      <c r="DS118" s="257"/>
      <c r="DT118" s="257"/>
      <c r="DU118" s="257"/>
      <c r="DV118" s="257"/>
      <c r="DW118" s="257"/>
      <c r="DX118" s="257"/>
      <c r="DY118" s="257"/>
      <c r="DZ118" s="257"/>
      <c r="EA118" s="257"/>
      <c r="EB118" s="257"/>
      <c r="EC118" s="257"/>
      <c r="ED118" s="257"/>
      <c r="EE118" s="257"/>
      <c r="EF118" s="257"/>
      <c r="EG118" s="257"/>
      <c r="EH118" s="257"/>
      <c r="EI118" s="257"/>
      <c r="EJ118" s="257"/>
      <c r="EK118" s="257"/>
      <c r="EL118" s="257"/>
      <c r="EM118" s="257"/>
      <c r="EN118" s="257"/>
      <c r="EO118" s="257"/>
      <c r="EP118" s="257"/>
      <c r="EQ118" s="257"/>
      <c r="ER118" s="257"/>
      <c r="ES118" s="257"/>
      <c r="ET118" s="257"/>
      <c r="EU118" s="257"/>
      <c r="EV118" s="257"/>
      <c r="EW118" s="257"/>
      <c r="EX118" s="257"/>
      <c r="EY118" s="257"/>
      <c r="EZ118" s="257"/>
      <c r="FA118" s="257"/>
      <c r="FB118" s="257"/>
      <c r="FC118" s="257"/>
      <c r="FD118" s="257"/>
      <c r="FE118" s="257"/>
    </row>
    <row r="119" spans="1:161" s="2" customFormat="1" ht="12.75" customHeight="1" x14ac:dyDescent="0.2">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231"/>
      <c r="AD119" s="237" t="str">
        <f t="shared" si="87"/>
        <v>Change 2015-16 to 2016-17</v>
      </c>
      <c r="AE119" s="238" t="str">
        <f>AO135</f>
        <v>DRY MATERIALS: Salt applied (tons)</v>
      </c>
      <c r="AF119" s="239"/>
      <c r="AG119" s="239"/>
      <c r="AH119" s="239"/>
      <c r="AI119" s="234"/>
      <c r="AJ119" s="234"/>
      <c r="AK119" s="234"/>
      <c r="AL119" s="229"/>
      <c r="AM119" s="229"/>
      <c r="AN119" s="229"/>
      <c r="AO119" s="229"/>
      <c r="AP119" s="229"/>
      <c r="AQ119" s="229"/>
      <c r="AR119" s="229"/>
      <c r="AS119" s="229"/>
      <c r="AT119" s="229"/>
      <c r="AU119" s="229"/>
      <c r="AV119" s="229"/>
      <c r="AW119" s="229"/>
      <c r="AX119" s="229"/>
      <c r="AY119" s="229"/>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c r="BT119" s="257"/>
      <c r="BU119" s="257"/>
      <c r="BV119" s="257"/>
      <c r="BW119" s="257"/>
      <c r="BX119" s="257"/>
      <c r="BY119" s="257"/>
      <c r="BZ119" s="257"/>
      <c r="CA119" s="257"/>
      <c r="CB119" s="257"/>
      <c r="CC119" s="257"/>
      <c r="CD119" s="257"/>
      <c r="CE119" s="257"/>
      <c r="CF119" s="257"/>
      <c r="CG119" s="257"/>
      <c r="CH119" s="257"/>
      <c r="CI119" s="257"/>
      <c r="CJ119" s="257"/>
      <c r="CK119" s="257"/>
      <c r="CL119" s="257"/>
      <c r="CM119" s="257"/>
      <c r="CN119" s="257"/>
      <c r="CO119" s="257"/>
      <c r="CP119" s="257"/>
      <c r="CQ119" s="257"/>
      <c r="CR119" s="257"/>
      <c r="CS119" s="257"/>
      <c r="CT119" s="257"/>
      <c r="CU119" s="257"/>
      <c r="CV119" s="257"/>
      <c r="CW119" s="257"/>
      <c r="CX119" s="257"/>
      <c r="CY119" s="257"/>
      <c r="CZ119" s="257"/>
      <c r="DA119" s="257"/>
      <c r="DB119" s="257"/>
      <c r="DC119" s="257"/>
      <c r="DD119" s="257"/>
      <c r="DE119" s="257"/>
      <c r="DF119" s="257"/>
      <c r="DG119" s="257"/>
      <c r="DH119" s="257"/>
      <c r="DI119" s="257"/>
      <c r="DJ119" s="257"/>
      <c r="DK119" s="257"/>
      <c r="DL119" s="257"/>
      <c r="DM119" s="257"/>
      <c r="DN119" s="257"/>
      <c r="DO119" s="257"/>
      <c r="DP119" s="257"/>
      <c r="DQ119" s="257"/>
      <c r="DR119" s="257"/>
      <c r="DS119" s="257"/>
      <c r="DT119" s="257"/>
      <c r="DU119" s="257"/>
      <c r="DV119" s="257"/>
      <c r="DW119" s="257"/>
      <c r="DX119" s="257"/>
      <c r="DY119" s="257"/>
      <c r="DZ119" s="257"/>
      <c r="EA119" s="257"/>
      <c r="EB119" s="257"/>
      <c r="EC119" s="257"/>
      <c r="ED119" s="257"/>
      <c r="EE119" s="257"/>
      <c r="EF119" s="257"/>
      <c r="EG119" s="257"/>
      <c r="EH119" s="257"/>
      <c r="EI119" s="257"/>
      <c r="EJ119" s="257"/>
      <c r="EK119" s="257"/>
      <c r="EL119" s="257"/>
      <c r="EM119" s="257"/>
      <c r="EN119" s="257"/>
      <c r="EO119" s="257"/>
      <c r="EP119" s="257"/>
      <c r="EQ119" s="257"/>
      <c r="ER119" s="257"/>
      <c r="ES119" s="257"/>
      <c r="ET119" s="257"/>
      <c r="EU119" s="257"/>
      <c r="EV119" s="257"/>
      <c r="EW119" s="257"/>
      <c r="EX119" s="257"/>
      <c r="EY119" s="257"/>
      <c r="EZ119" s="257"/>
      <c r="FA119" s="257"/>
      <c r="FB119" s="257"/>
      <c r="FC119" s="257"/>
      <c r="FD119" s="257"/>
      <c r="FE119" s="257"/>
    </row>
    <row r="120" spans="1:161" s="2" customFormat="1" ht="12.75" customHeight="1" x14ac:dyDescent="0.2">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231"/>
      <c r="AD120" s="237" t="str">
        <f t="shared" si="87"/>
        <v>Change 2014-15 to 2015-16</v>
      </c>
      <c r="AE120" s="238" t="str">
        <f>AP135</f>
        <v>DRY MATERIALS: Total chemicals applied (tons)</v>
      </c>
      <c r="AF120" s="239"/>
      <c r="AG120" s="239"/>
      <c r="AH120" s="239"/>
      <c r="AI120" s="234"/>
      <c r="AJ120" s="234"/>
      <c r="AK120" s="234"/>
      <c r="AL120" s="229"/>
      <c r="AM120" s="229"/>
      <c r="AN120" s="229"/>
      <c r="AO120" s="229"/>
      <c r="AP120" s="229"/>
      <c r="AQ120" s="229"/>
      <c r="AR120" s="229"/>
      <c r="AS120" s="229"/>
      <c r="AT120" s="229"/>
      <c r="AU120" s="229"/>
      <c r="AV120" s="229"/>
      <c r="AW120" s="229"/>
      <c r="AX120" s="229"/>
      <c r="AY120" s="229"/>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c r="BT120" s="257"/>
      <c r="BU120" s="257"/>
      <c r="BV120" s="257"/>
      <c r="BW120" s="257"/>
      <c r="BX120" s="257"/>
      <c r="BY120" s="257"/>
      <c r="BZ120" s="257"/>
      <c r="CA120" s="257"/>
      <c r="CB120" s="257"/>
      <c r="CC120" s="257"/>
      <c r="CD120" s="257"/>
      <c r="CE120" s="257"/>
      <c r="CF120" s="257"/>
      <c r="CG120" s="257"/>
      <c r="CH120" s="257"/>
      <c r="CI120" s="257"/>
      <c r="CJ120" s="257"/>
      <c r="CK120" s="257"/>
      <c r="CL120" s="257"/>
      <c r="CM120" s="257"/>
      <c r="CN120" s="257"/>
      <c r="CO120" s="257"/>
      <c r="CP120" s="257"/>
      <c r="CQ120" s="257"/>
      <c r="CR120" s="257"/>
      <c r="CS120" s="257"/>
      <c r="CT120" s="257"/>
      <c r="CU120" s="257"/>
      <c r="CV120" s="257"/>
      <c r="CW120" s="257"/>
      <c r="CX120" s="257"/>
      <c r="CY120" s="257"/>
      <c r="CZ120" s="257"/>
      <c r="DA120" s="257"/>
      <c r="DB120" s="257"/>
      <c r="DC120" s="257"/>
      <c r="DD120" s="257"/>
      <c r="DE120" s="257"/>
      <c r="DF120" s="257"/>
      <c r="DG120" s="257"/>
      <c r="DH120" s="257"/>
      <c r="DI120" s="257"/>
      <c r="DJ120" s="257"/>
      <c r="DK120" s="257"/>
      <c r="DL120" s="257"/>
      <c r="DM120" s="257"/>
      <c r="DN120" s="257"/>
      <c r="DO120" s="257"/>
      <c r="DP120" s="257"/>
      <c r="DQ120" s="257"/>
      <c r="DR120" s="257"/>
      <c r="DS120" s="257"/>
      <c r="DT120" s="257"/>
      <c r="DU120" s="257"/>
      <c r="DV120" s="257"/>
      <c r="DW120" s="257"/>
      <c r="DX120" s="257"/>
      <c r="DY120" s="257"/>
      <c r="DZ120" s="257"/>
      <c r="EA120" s="257"/>
      <c r="EB120" s="257"/>
      <c r="EC120" s="257"/>
      <c r="ED120" s="257"/>
      <c r="EE120" s="257"/>
      <c r="EF120" s="257"/>
      <c r="EG120" s="257"/>
      <c r="EH120" s="257"/>
      <c r="EI120" s="257"/>
      <c r="EJ120" s="257"/>
      <c r="EK120" s="257"/>
      <c r="EL120" s="257"/>
      <c r="EM120" s="257"/>
      <c r="EN120" s="257"/>
      <c r="EO120" s="257"/>
      <c r="EP120" s="257"/>
      <c r="EQ120" s="257"/>
      <c r="ER120" s="257"/>
      <c r="ES120" s="257"/>
      <c r="ET120" s="257"/>
      <c r="EU120" s="257"/>
      <c r="EV120" s="257"/>
      <c r="EW120" s="257"/>
      <c r="EX120" s="257"/>
      <c r="EY120" s="257"/>
      <c r="EZ120" s="257"/>
      <c r="FA120" s="257"/>
      <c r="FB120" s="257"/>
      <c r="FC120" s="257"/>
      <c r="FD120" s="257"/>
      <c r="FE120" s="257"/>
    </row>
    <row r="121" spans="1:161" s="2" customFormat="1" ht="12.75" customHeight="1" x14ac:dyDescent="0.2">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231"/>
      <c r="AD121" s="237"/>
      <c r="AE121" s="238" t="str">
        <f>AQ135</f>
        <v>DRY MATERIALS: Abrasives (non-chemical) applied (tons)</v>
      </c>
      <c r="AF121" s="239"/>
      <c r="AG121" s="239"/>
      <c r="AH121" s="239"/>
      <c r="AI121" s="234"/>
      <c r="AJ121" s="234"/>
      <c r="AK121" s="234"/>
      <c r="AL121" s="229"/>
      <c r="AM121" s="229"/>
      <c r="AN121" s="229"/>
      <c r="AO121" s="229"/>
      <c r="AP121" s="229"/>
      <c r="AQ121" s="229"/>
      <c r="AR121" s="229"/>
      <c r="AS121" s="229"/>
      <c r="AT121" s="229"/>
      <c r="AU121" s="229"/>
      <c r="AV121" s="229"/>
      <c r="AW121" s="229"/>
      <c r="AX121" s="229"/>
      <c r="AY121" s="229"/>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c r="BT121" s="257"/>
      <c r="BU121" s="257"/>
      <c r="BV121" s="257"/>
      <c r="BW121" s="257"/>
      <c r="BX121" s="257"/>
      <c r="BY121" s="257"/>
      <c r="BZ121" s="257"/>
      <c r="CA121" s="257"/>
      <c r="CB121" s="257"/>
      <c r="CC121" s="257"/>
      <c r="CD121" s="257"/>
      <c r="CE121" s="257"/>
      <c r="CF121" s="257"/>
      <c r="CG121" s="257"/>
      <c r="CH121" s="257"/>
      <c r="CI121" s="257"/>
      <c r="CJ121" s="257"/>
      <c r="CK121" s="257"/>
      <c r="CL121" s="257"/>
      <c r="CM121" s="257"/>
      <c r="CN121" s="257"/>
      <c r="CO121" s="257"/>
      <c r="CP121" s="257"/>
      <c r="CQ121" s="257"/>
      <c r="CR121" s="257"/>
      <c r="CS121" s="257"/>
      <c r="CT121" s="257"/>
      <c r="CU121" s="257"/>
      <c r="CV121" s="257"/>
      <c r="CW121" s="257"/>
      <c r="CX121" s="257"/>
      <c r="CY121" s="257"/>
      <c r="CZ121" s="257"/>
      <c r="DA121" s="257"/>
      <c r="DB121" s="257"/>
      <c r="DC121" s="257"/>
      <c r="DD121" s="257"/>
      <c r="DE121" s="257"/>
      <c r="DF121" s="257"/>
      <c r="DG121" s="257"/>
      <c r="DH121" s="257"/>
      <c r="DI121" s="257"/>
      <c r="DJ121" s="257"/>
      <c r="DK121" s="257"/>
      <c r="DL121" s="257"/>
      <c r="DM121" s="257"/>
      <c r="DN121" s="257"/>
      <c r="DO121" s="257"/>
      <c r="DP121" s="257"/>
      <c r="DQ121" s="257"/>
      <c r="DR121" s="257"/>
      <c r="DS121" s="257"/>
      <c r="DT121" s="257"/>
      <c r="DU121" s="257"/>
      <c r="DV121" s="257"/>
      <c r="DW121" s="257"/>
      <c r="DX121" s="257"/>
      <c r="DY121" s="257"/>
      <c r="DZ121" s="257"/>
      <c r="EA121" s="257"/>
      <c r="EB121" s="257"/>
      <c r="EC121" s="257"/>
      <c r="ED121" s="257"/>
      <c r="EE121" s="257"/>
      <c r="EF121" s="257"/>
      <c r="EG121" s="257"/>
      <c r="EH121" s="257"/>
      <c r="EI121" s="257"/>
      <c r="EJ121" s="257"/>
      <c r="EK121" s="257"/>
      <c r="EL121" s="257"/>
      <c r="EM121" s="257"/>
      <c r="EN121" s="257"/>
      <c r="EO121" s="257"/>
      <c r="EP121" s="257"/>
      <c r="EQ121" s="257"/>
      <c r="ER121" s="257"/>
      <c r="ES121" s="257"/>
      <c r="ET121" s="257"/>
      <c r="EU121" s="257"/>
      <c r="EV121" s="257"/>
      <c r="EW121" s="257"/>
      <c r="EX121" s="257"/>
      <c r="EY121" s="257"/>
      <c r="EZ121" s="257"/>
      <c r="FA121" s="257"/>
      <c r="FB121" s="257"/>
      <c r="FC121" s="257"/>
      <c r="FD121" s="257"/>
      <c r="FE121" s="257"/>
    </row>
    <row r="122" spans="1:161" s="2" customFormat="1" ht="12.75" customHeight="1" x14ac:dyDescent="0.2">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231"/>
      <c r="AD122" s="237"/>
      <c r="AE122" s="238" t="str">
        <f>AR135</f>
        <v>LIQUID MATERIALS: Salt brine applied (gallons)</v>
      </c>
      <c r="AF122" s="239"/>
      <c r="AG122" s="239"/>
      <c r="AH122" s="239"/>
      <c r="AI122" s="234"/>
      <c r="AJ122" s="234"/>
      <c r="AK122" s="234"/>
      <c r="AL122" s="229"/>
      <c r="AM122" s="229"/>
      <c r="AN122" s="229"/>
      <c r="AO122" s="229"/>
      <c r="AP122" s="229"/>
      <c r="AQ122" s="229"/>
      <c r="AR122" s="229"/>
      <c r="AS122" s="229"/>
      <c r="AT122" s="229"/>
      <c r="AU122" s="229"/>
      <c r="AV122" s="229"/>
      <c r="AW122" s="229"/>
      <c r="AX122" s="229"/>
      <c r="AY122" s="229"/>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c r="BT122" s="257"/>
      <c r="BU122" s="257"/>
      <c r="BV122" s="257"/>
      <c r="BW122" s="257"/>
      <c r="BX122" s="257"/>
      <c r="BY122" s="257"/>
      <c r="BZ122" s="257"/>
      <c r="CA122" s="257"/>
      <c r="CB122" s="257"/>
      <c r="CC122" s="257"/>
      <c r="CD122" s="257"/>
      <c r="CE122" s="257"/>
      <c r="CF122" s="257"/>
      <c r="CG122" s="257"/>
      <c r="CH122" s="257"/>
      <c r="CI122" s="257"/>
      <c r="CJ122" s="257"/>
      <c r="CK122" s="257"/>
      <c r="CL122" s="257"/>
      <c r="CM122" s="257"/>
      <c r="CN122" s="257"/>
      <c r="CO122" s="257"/>
      <c r="CP122" s="257"/>
      <c r="CQ122" s="257"/>
      <c r="CR122" s="257"/>
      <c r="CS122" s="257"/>
      <c r="CT122" s="257"/>
      <c r="CU122" s="257"/>
      <c r="CV122" s="257"/>
      <c r="CW122" s="257"/>
      <c r="CX122" s="257"/>
      <c r="CY122" s="257"/>
      <c r="CZ122" s="257"/>
      <c r="DA122" s="257"/>
      <c r="DB122" s="257"/>
      <c r="DC122" s="257"/>
      <c r="DD122" s="257"/>
      <c r="DE122" s="257"/>
      <c r="DF122" s="257"/>
      <c r="DG122" s="257"/>
      <c r="DH122" s="257"/>
      <c r="DI122" s="257"/>
      <c r="DJ122" s="257"/>
      <c r="DK122" s="257"/>
      <c r="DL122" s="257"/>
      <c r="DM122" s="257"/>
      <c r="DN122" s="257"/>
      <c r="DO122" s="257"/>
      <c r="DP122" s="257"/>
      <c r="DQ122" s="257"/>
      <c r="DR122" s="257"/>
      <c r="DS122" s="257"/>
      <c r="DT122" s="257"/>
      <c r="DU122" s="257"/>
      <c r="DV122" s="257"/>
      <c r="DW122" s="257"/>
      <c r="DX122" s="257"/>
      <c r="DY122" s="257"/>
      <c r="DZ122" s="257"/>
      <c r="EA122" s="257"/>
      <c r="EB122" s="257"/>
      <c r="EC122" s="257"/>
      <c r="ED122" s="257"/>
      <c r="EE122" s="257"/>
      <c r="EF122" s="257"/>
      <c r="EG122" s="257"/>
      <c r="EH122" s="257"/>
      <c r="EI122" s="257"/>
      <c r="EJ122" s="257"/>
      <c r="EK122" s="257"/>
      <c r="EL122" s="257"/>
      <c r="EM122" s="257"/>
      <c r="EN122" s="257"/>
      <c r="EO122" s="257"/>
      <c r="EP122" s="257"/>
      <c r="EQ122" s="257"/>
      <c r="ER122" s="257"/>
      <c r="ES122" s="257"/>
      <c r="ET122" s="257"/>
      <c r="EU122" s="257"/>
      <c r="EV122" s="257"/>
      <c r="EW122" s="257"/>
      <c r="EX122" s="257"/>
      <c r="EY122" s="257"/>
      <c r="EZ122" s="257"/>
      <c r="FA122" s="257"/>
      <c r="FB122" s="257"/>
      <c r="FC122" s="257"/>
      <c r="FD122" s="257"/>
      <c r="FE122" s="257"/>
    </row>
    <row r="123" spans="1:161" s="2" customFormat="1" ht="12.75" customHeight="1" x14ac:dyDescent="0.2">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231"/>
      <c r="AD123" s="237"/>
      <c r="AE123" s="238" t="str">
        <f>AS135</f>
        <v>LIQUID MATERIALS: Total liquid applied (gallons)</v>
      </c>
      <c r="AF123" s="239"/>
      <c r="AG123" s="239"/>
      <c r="AH123" s="239"/>
      <c r="AI123" s="234"/>
      <c r="AJ123" s="234"/>
      <c r="AK123" s="234"/>
      <c r="AL123" s="229"/>
      <c r="AM123" s="229"/>
      <c r="AN123" s="229"/>
      <c r="AO123" s="229"/>
      <c r="AP123" s="229"/>
      <c r="AQ123" s="229"/>
      <c r="AR123" s="229"/>
      <c r="AS123" s="229"/>
      <c r="AT123" s="229"/>
      <c r="AU123" s="229"/>
      <c r="AV123" s="229"/>
      <c r="AW123" s="229"/>
      <c r="AX123" s="229"/>
      <c r="AY123" s="229"/>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c r="BT123" s="257"/>
      <c r="BU123" s="257"/>
      <c r="BV123" s="257"/>
      <c r="BW123" s="257"/>
      <c r="BX123" s="257"/>
      <c r="BY123" s="257"/>
      <c r="BZ123" s="257"/>
      <c r="CA123" s="257"/>
      <c r="CB123" s="257"/>
      <c r="CC123" s="257"/>
      <c r="CD123" s="257"/>
      <c r="CE123" s="257"/>
      <c r="CF123" s="257"/>
      <c r="CG123" s="257"/>
      <c r="CH123" s="257"/>
      <c r="CI123" s="257"/>
      <c r="CJ123" s="257"/>
      <c r="CK123" s="257"/>
      <c r="CL123" s="257"/>
      <c r="CM123" s="257"/>
      <c r="CN123" s="257"/>
      <c r="CO123" s="257"/>
      <c r="CP123" s="257"/>
      <c r="CQ123" s="257"/>
      <c r="CR123" s="257"/>
      <c r="CS123" s="257"/>
      <c r="CT123" s="257"/>
      <c r="CU123" s="257"/>
      <c r="CV123" s="257"/>
      <c r="CW123" s="257"/>
      <c r="CX123" s="257"/>
      <c r="CY123" s="257"/>
      <c r="CZ123" s="257"/>
      <c r="DA123" s="257"/>
      <c r="DB123" s="257"/>
      <c r="DC123" s="257"/>
      <c r="DD123" s="257"/>
      <c r="DE123" s="257"/>
      <c r="DF123" s="257"/>
      <c r="DG123" s="257"/>
      <c r="DH123" s="257"/>
      <c r="DI123" s="257"/>
      <c r="DJ123" s="257"/>
      <c r="DK123" s="257"/>
      <c r="DL123" s="257"/>
      <c r="DM123" s="257"/>
      <c r="DN123" s="257"/>
      <c r="DO123" s="257"/>
      <c r="DP123" s="257"/>
      <c r="DQ123" s="257"/>
      <c r="DR123" s="257"/>
      <c r="DS123" s="257"/>
      <c r="DT123" s="257"/>
      <c r="DU123" s="257"/>
      <c r="DV123" s="257"/>
      <c r="DW123" s="257"/>
      <c r="DX123" s="257"/>
      <c r="DY123" s="257"/>
      <c r="DZ123" s="257"/>
      <c r="EA123" s="257"/>
      <c r="EB123" s="257"/>
      <c r="EC123" s="257"/>
      <c r="ED123" s="257"/>
      <c r="EE123" s="257"/>
      <c r="EF123" s="257"/>
      <c r="EG123" s="257"/>
      <c r="EH123" s="257"/>
      <c r="EI123" s="257"/>
      <c r="EJ123" s="257"/>
      <c r="EK123" s="257"/>
      <c r="EL123" s="257"/>
      <c r="EM123" s="257"/>
      <c r="EN123" s="257"/>
      <c r="EO123" s="257"/>
      <c r="EP123" s="257"/>
      <c r="EQ123" s="257"/>
      <c r="ER123" s="257"/>
      <c r="ES123" s="257"/>
      <c r="ET123" s="257"/>
      <c r="EU123" s="257"/>
      <c r="EV123" s="257"/>
      <c r="EW123" s="257"/>
      <c r="EX123" s="257"/>
      <c r="EY123" s="257"/>
      <c r="EZ123" s="257"/>
      <c r="FA123" s="257"/>
      <c r="FB123" s="257"/>
      <c r="FC123" s="257"/>
      <c r="FD123" s="257"/>
      <c r="FE123" s="257"/>
    </row>
    <row r="124" spans="1:161" s="2" customFormat="1" ht="12.75" customHeight="1" x14ac:dyDescent="0.2">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231"/>
      <c r="AD124" s="237"/>
      <c r="AE124" s="240" t="str">
        <f>AT135</f>
        <v>COST: Total labor cost ($)</v>
      </c>
      <c r="AF124" s="239"/>
      <c r="AG124" s="239"/>
      <c r="AH124" s="239"/>
      <c r="AI124" s="234"/>
      <c r="AJ124" s="234"/>
      <c r="AK124" s="234"/>
      <c r="AL124" s="229"/>
      <c r="AM124" s="229"/>
      <c r="AN124" s="229"/>
      <c r="AO124" s="229"/>
      <c r="AP124" s="229"/>
      <c r="AQ124" s="229"/>
      <c r="AR124" s="229"/>
      <c r="AS124" s="229"/>
      <c r="AT124" s="229"/>
      <c r="AU124" s="229"/>
      <c r="AV124" s="229"/>
      <c r="AW124" s="229"/>
      <c r="AX124" s="229"/>
      <c r="AY124" s="229"/>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c r="BT124" s="257"/>
      <c r="BU124" s="257"/>
      <c r="BV124" s="257"/>
      <c r="BW124" s="257"/>
      <c r="BX124" s="257"/>
      <c r="BY124" s="257"/>
      <c r="BZ124" s="257"/>
      <c r="CA124" s="257"/>
      <c r="CB124" s="257"/>
      <c r="CC124" s="257"/>
      <c r="CD124" s="257"/>
      <c r="CE124" s="257"/>
      <c r="CF124" s="257"/>
      <c r="CG124" s="257"/>
      <c r="CH124" s="257"/>
      <c r="CI124" s="257"/>
      <c r="CJ124" s="257"/>
      <c r="CK124" s="257"/>
      <c r="CL124" s="257"/>
      <c r="CM124" s="257"/>
      <c r="CN124" s="257"/>
      <c r="CO124" s="257"/>
      <c r="CP124" s="257"/>
      <c r="CQ124" s="257"/>
      <c r="CR124" s="257"/>
      <c r="CS124" s="257"/>
      <c r="CT124" s="257"/>
      <c r="CU124" s="257"/>
      <c r="CV124" s="257"/>
      <c r="CW124" s="257"/>
      <c r="CX124" s="257"/>
      <c r="CY124" s="257"/>
      <c r="CZ124" s="257"/>
      <c r="DA124" s="257"/>
      <c r="DB124" s="257"/>
      <c r="DC124" s="257"/>
      <c r="DD124" s="257"/>
      <c r="DE124" s="257"/>
      <c r="DF124" s="257"/>
      <c r="DG124" s="257"/>
      <c r="DH124" s="257"/>
      <c r="DI124" s="257"/>
      <c r="DJ124" s="257"/>
      <c r="DK124" s="257"/>
      <c r="DL124" s="257"/>
      <c r="DM124" s="257"/>
      <c r="DN124" s="257"/>
      <c r="DO124" s="257"/>
      <c r="DP124" s="257"/>
      <c r="DQ124" s="257"/>
      <c r="DR124" s="257"/>
      <c r="DS124" s="257"/>
      <c r="DT124" s="257"/>
      <c r="DU124" s="257"/>
      <c r="DV124" s="257"/>
      <c r="DW124" s="257"/>
      <c r="DX124" s="257"/>
      <c r="DY124" s="257"/>
      <c r="DZ124" s="257"/>
      <c r="EA124" s="257"/>
      <c r="EB124" s="257"/>
      <c r="EC124" s="257"/>
      <c r="ED124" s="257"/>
      <c r="EE124" s="257"/>
      <c r="EF124" s="257"/>
      <c r="EG124" s="257"/>
      <c r="EH124" s="257"/>
      <c r="EI124" s="257"/>
      <c r="EJ124" s="257"/>
      <c r="EK124" s="257"/>
      <c r="EL124" s="257"/>
      <c r="EM124" s="257"/>
      <c r="EN124" s="257"/>
      <c r="EO124" s="257"/>
      <c r="EP124" s="257"/>
      <c r="EQ124" s="257"/>
      <c r="ER124" s="257"/>
      <c r="ES124" s="257"/>
      <c r="ET124" s="257"/>
      <c r="EU124" s="257"/>
      <c r="EV124" s="257"/>
      <c r="EW124" s="257"/>
      <c r="EX124" s="257"/>
      <c r="EY124" s="257"/>
      <c r="EZ124" s="257"/>
      <c r="FA124" s="257"/>
      <c r="FB124" s="257"/>
      <c r="FC124" s="257"/>
      <c r="FD124" s="257"/>
      <c r="FE124" s="257"/>
    </row>
    <row r="125" spans="1:161" s="2" customFormat="1" ht="12.75" customHeight="1" x14ac:dyDescent="0.2">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231"/>
      <c r="AD125" s="237"/>
      <c r="AE125" s="240" t="str">
        <f>AU135</f>
        <v>COST: Total equipment cost ($)</v>
      </c>
      <c r="AF125" s="239"/>
      <c r="AG125" s="239"/>
      <c r="AH125" s="239"/>
      <c r="AI125" s="234"/>
      <c r="AJ125" s="234"/>
      <c r="AK125" s="234"/>
      <c r="AL125" s="229"/>
      <c r="AM125" s="229"/>
      <c r="AN125" s="229"/>
      <c r="AO125" s="229"/>
      <c r="AP125" s="229"/>
      <c r="AQ125" s="229"/>
      <c r="AR125" s="229"/>
      <c r="AS125" s="229"/>
      <c r="AT125" s="229"/>
      <c r="AU125" s="229"/>
      <c r="AV125" s="229"/>
      <c r="AW125" s="229"/>
      <c r="AX125" s="229"/>
      <c r="AY125" s="229"/>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c r="BT125" s="257"/>
      <c r="BU125" s="257"/>
      <c r="BV125" s="257"/>
      <c r="BW125" s="257"/>
      <c r="BX125" s="257"/>
      <c r="BY125" s="257"/>
      <c r="BZ125" s="257"/>
      <c r="CA125" s="257"/>
      <c r="CB125" s="257"/>
      <c r="CC125" s="257"/>
      <c r="CD125" s="257"/>
      <c r="CE125" s="257"/>
      <c r="CF125" s="257"/>
      <c r="CG125" s="257"/>
      <c r="CH125" s="257"/>
      <c r="CI125" s="257"/>
      <c r="CJ125" s="257"/>
      <c r="CK125" s="257"/>
      <c r="CL125" s="257"/>
      <c r="CM125" s="257"/>
      <c r="CN125" s="257"/>
      <c r="CO125" s="257"/>
      <c r="CP125" s="257"/>
      <c r="CQ125" s="257"/>
      <c r="CR125" s="257"/>
      <c r="CS125" s="257"/>
      <c r="CT125" s="257"/>
      <c r="CU125" s="257"/>
      <c r="CV125" s="257"/>
      <c r="CW125" s="257"/>
      <c r="CX125" s="257"/>
      <c r="CY125" s="257"/>
      <c r="CZ125" s="257"/>
      <c r="DA125" s="257"/>
      <c r="DB125" s="257"/>
      <c r="DC125" s="257"/>
      <c r="DD125" s="257"/>
      <c r="DE125" s="257"/>
      <c r="DF125" s="257"/>
      <c r="DG125" s="257"/>
      <c r="DH125" s="257"/>
      <c r="DI125" s="257"/>
      <c r="DJ125" s="257"/>
      <c r="DK125" s="257"/>
      <c r="DL125" s="257"/>
      <c r="DM125" s="257"/>
      <c r="DN125" s="257"/>
      <c r="DO125" s="257"/>
      <c r="DP125" s="257"/>
      <c r="DQ125" s="257"/>
      <c r="DR125" s="257"/>
      <c r="DS125" s="257"/>
      <c r="DT125" s="257"/>
      <c r="DU125" s="257"/>
      <c r="DV125" s="257"/>
      <c r="DW125" s="257"/>
      <c r="DX125" s="257"/>
      <c r="DY125" s="257"/>
      <c r="DZ125" s="257"/>
      <c r="EA125" s="257"/>
      <c r="EB125" s="257"/>
      <c r="EC125" s="257"/>
      <c r="ED125" s="257"/>
      <c r="EE125" s="257"/>
      <c r="EF125" s="257"/>
      <c r="EG125" s="257"/>
      <c r="EH125" s="257"/>
      <c r="EI125" s="257"/>
      <c r="EJ125" s="257"/>
      <c r="EK125" s="257"/>
      <c r="EL125" s="257"/>
      <c r="EM125" s="257"/>
      <c r="EN125" s="257"/>
      <c r="EO125" s="257"/>
      <c r="EP125" s="257"/>
      <c r="EQ125" s="257"/>
      <c r="ER125" s="257"/>
      <c r="ES125" s="257"/>
      <c r="ET125" s="257"/>
      <c r="EU125" s="257"/>
      <c r="EV125" s="257"/>
      <c r="EW125" s="257"/>
      <c r="EX125" s="257"/>
      <c r="EY125" s="257"/>
      <c r="EZ125" s="257"/>
      <c r="FA125" s="257"/>
      <c r="FB125" s="257"/>
      <c r="FC125" s="257"/>
      <c r="FD125" s="257"/>
      <c r="FE125" s="257"/>
    </row>
    <row r="126" spans="1:161" s="2" customFormat="1" ht="12.75" customHeight="1" x14ac:dyDescent="0.2">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231"/>
      <c r="AD126" s="237"/>
      <c r="AE126" s="240" t="str">
        <f>AV135</f>
        <v>COST: Total materials cost ($)</v>
      </c>
      <c r="AF126" s="239"/>
      <c r="AG126" s="239"/>
      <c r="AH126" s="239"/>
      <c r="AI126" s="234"/>
      <c r="AJ126" s="234"/>
      <c r="AK126" s="234"/>
      <c r="AL126" s="229"/>
      <c r="AM126" s="229"/>
      <c r="AN126" s="229"/>
      <c r="AO126" s="229"/>
      <c r="AP126" s="229"/>
      <c r="AQ126" s="229"/>
      <c r="AR126" s="229"/>
      <c r="AS126" s="229"/>
      <c r="AT126" s="229"/>
      <c r="AU126" s="229"/>
      <c r="AV126" s="229"/>
      <c r="AW126" s="229"/>
      <c r="AX126" s="229"/>
      <c r="AY126" s="229"/>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c r="BT126" s="257"/>
      <c r="BU126" s="257"/>
      <c r="BV126" s="257"/>
      <c r="BW126" s="257"/>
      <c r="BX126" s="257"/>
      <c r="BY126" s="257"/>
      <c r="BZ126" s="257"/>
      <c r="CA126" s="257"/>
      <c r="CB126" s="257"/>
      <c r="CC126" s="257"/>
      <c r="CD126" s="257"/>
      <c r="CE126" s="257"/>
      <c r="CF126" s="257"/>
      <c r="CG126" s="257"/>
      <c r="CH126" s="257"/>
      <c r="CI126" s="257"/>
      <c r="CJ126" s="257"/>
      <c r="CK126" s="257"/>
      <c r="CL126" s="257"/>
      <c r="CM126" s="257"/>
      <c r="CN126" s="257"/>
      <c r="CO126" s="257"/>
      <c r="CP126" s="257"/>
      <c r="CQ126" s="257"/>
      <c r="CR126" s="257"/>
      <c r="CS126" s="257"/>
      <c r="CT126" s="257"/>
      <c r="CU126" s="257"/>
      <c r="CV126" s="257"/>
      <c r="CW126" s="257"/>
      <c r="CX126" s="257"/>
      <c r="CY126" s="257"/>
      <c r="CZ126" s="257"/>
      <c r="DA126" s="257"/>
      <c r="DB126" s="257"/>
      <c r="DC126" s="257"/>
      <c r="DD126" s="257"/>
      <c r="DE126" s="257"/>
      <c r="DF126" s="257"/>
      <c r="DG126" s="257"/>
      <c r="DH126" s="257"/>
      <c r="DI126" s="257"/>
      <c r="DJ126" s="257"/>
      <c r="DK126" s="257"/>
      <c r="DL126" s="257"/>
      <c r="DM126" s="257"/>
      <c r="DN126" s="257"/>
      <c r="DO126" s="257"/>
      <c r="DP126" s="257"/>
      <c r="DQ126" s="257"/>
      <c r="DR126" s="257"/>
      <c r="DS126" s="257"/>
      <c r="DT126" s="257"/>
      <c r="DU126" s="257"/>
      <c r="DV126" s="257"/>
      <c r="DW126" s="257"/>
      <c r="DX126" s="257"/>
      <c r="DY126" s="257"/>
      <c r="DZ126" s="257"/>
      <c r="EA126" s="257"/>
      <c r="EB126" s="257"/>
      <c r="EC126" s="257"/>
      <c r="ED126" s="257"/>
      <c r="EE126" s="257"/>
      <c r="EF126" s="257"/>
      <c r="EG126" s="257"/>
      <c r="EH126" s="257"/>
      <c r="EI126" s="257"/>
      <c r="EJ126" s="257"/>
      <c r="EK126" s="257"/>
      <c r="EL126" s="257"/>
      <c r="EM126" s="257"/>
      <c r="EN126" s="257"/>
      <c r="EO126" s="257"/>
      <c r="EP126" s="257"/>
      <c r="EQ126" s="257"/>
      <c r="ER126" s="257"/>
      <c r="ES126" s="257"/>
      <c r="ET126" s="257"/>
      <c r="EU126" s="257"/>
      <c r="EV126" s="257"/>
      <c r="EW126" s="257"/>
      <c r="EX126" s="257"/>
      <c r="EY126" s="257"/>
      <c r="EZ126" s="257"/>
      <c r="FA126" s="257"/>
      <c r="FB126" s="257"/>
      <c r="FC126" s="257"/>
      <c r="FD126" s="257"/>
      <c r="FE126" s="257"/>
    </row>
    <row r="127" spans="1:161" s="2" customFormat="1" ht="12.75" customHeight="1" x14ac:dyDescent="0.2">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231"/>
      <c r="AD127" s="237"/>
      <c r="AE127" s="240" t="str">
        <f>AW135</f>
        <v>COSTS: Snow and ice total expenditure ($)</v>
      </c>
      <c r="AF127" s="239"/>
      <c r="AG127" s="239"/>
      <c r="AH127" s="239"/>
      <c r="AI127" s="234"/>
      <c r="AJ127" s="234"/>
      <c r="AK127" s="234"/>
      <c r="AL127" s="229"/>
      <c r="AM127" s="229"/>
      <c r="AN127" s="229"/>
      <c r="AO127" s="229"/>
      <c r="AP127" s="229"/>
      <c r="AQ127" s="229"/>
      <c r="AR127" s="229"/>
      <c r="AS127" s="229"/>
      <c r="AT127" s="229"/>
      <c r="AU127" s="229"/>
      <c r="AV127" s="229"/>
      <c r="AW127" s="229"/>
      <c r="AX127" s="229"/>
      <c r="AY127" s="229"/>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c r="BT127" s="257"/>
      <c r="BU127" s="257"/>
      <c r="BV127" s="257"/>
      <c r="BW127" s="257"/>
      <c r="BX127" s="257"/>
      <c r="BY127" s="257"/>
      <c r="BZ127" s="257"/>
      <c r="CA127" s="257"/>
      <c r="CB127" s="257"/>
      <c r="CC127" s="257"/>
      <c r="CD127" s="257"/>
      <c r="CE127" s="257"/>
      <c r="CF127" s="257"/>
      <c r="CG127" s="257"/>
      <c r="CH127" s="257"/>
      <c r="CI127" s="257"/>
      <c r="CJ127" s="257"/>
      <c r="CK127" s="257"/>
      <c r="CL127" s="257"/>
      <c r="CM127" s="257"/>
      <c r="CN127" s="257"/>
      <c r="CO127" s="257"/>
      <c r="CP127" s="257"/>
      <c r="CQ127" s="257"/>
      <c r="CR127" s="257"/>
      <c r="CS127" s="257"/>
      <c r="CT127" s="257"/>
      <c r="CU127" s="257"/>
      <c r="CV127" s="257"/>
      <c r="CW127" s="257"/>
      <c r="CX127" s="257"/>
      <c r="CY127" s="257"/>
      <c r="CZ127" s="257"/>
      <c r="DA127" s="257"/>
      <c r="DB127" s="257"/>
      <c r="DC127" s="257"/>
      <c r="DD127" s="257"/>
      <c r="DE127" s="257"/>
      <c r="DF127" s="257"/>
      <c r="DG127" s="257"/>
      <c r="DH127" s="257"/>
      <c r="DI127" s="257"/>
      <c r="DJ127" s="257"/>
      <c r="DK127" s="257"/>
      <c r="DL127" s="257"/>
      <c r="DM127" s="257"/>
      <c r="DN127" s="257"/>
      <c r="DO127" s="257"/>
      <c r="DP127" s="257"/>
      <c r="DQ127" s="257"/>
      <c r="DR127" s="257"/>
      <c r="DS127" s="257"/>
      <c r="DT127" s="257"/>
      <c r="DU127" s="257"/>
      <c r="DV127" s="257"/>
      <c r="DW127" s="257"/>
      <c r="DX127" s="257"/>
      <c r="DY127" s="257"/>
      <c r="DZ127" s="257"/>
      <c r="EA127" s="257"/>
      <c r="EB127" s="257"/>
      <c r="EC127" s="257"/>
      <c r="ED127" s="257"/>
      <c r="EE127" s="257"/>
      <c r="EF127" s="257"/>
      <c r="EG127" s="257"/>
      <c r="EH127" s="257"/>
      <c r="EI127" s="257"/>
      <c r="EJ127" s="257"/>
      <c r="EK127" s="257"/>
      <c r="EL127" s="257"/>
      <c r="EM127" s="257"/>
      <c r="EN127" s="257"/>
      <c r="EO127" s="257"/>
      <c r="EP127" s="257"/>
      <c r="EQ127" s="257"/>
      <c r="ER127" s="257"/>
      <c r="ES127" s="257"/>
      <c r="ET127" s="257"/>
      <c r="EU127" s="257"/>
      <c r="EV127" s="257"/>
      <c r="EW127" s="257"/>
      <c r="EX127" s="257"/>
      <c r="EY127" s="257"/>
      <c r="EZ127" s="257"/>
      <c r="FA127" s="257"/>
      <c r="FB127" s="257"/>
      <c r="FC127" s="257"/>
      <c r="FD127" s="257"/>
      <c r="FE127" s="257"/>
    </row>
    <row r="128" spans="1:161" s="2" customFormat="1" ht="12.75" customHeight="1" x14ac:dyDescent="0.2">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231"/>
      <c r="AD128" s="237"/>
      <c r="AE128" s="240" t="str">
        <f>AX135</f>
        <v>COSTS: Average salt price mid-winter (Jan. 1) ($/ton)</v>
      </c>
      <c r="AF128" s="239"/>
      <c r="AG128" s="239"/>
      <c r="AH128" s="239"/>
      <c r="AI128" s="234"/>
      <c r="AJ128" s="234"/>
      <c r="AK128" s="234"/>
      <c r="AL128" s="229"/>
      <c r="AM128" s="229"/>
      <c r="AN128" s="229"/>
      <c r="AO128" s="229"/>
      <c r="AP128" s="229"/>
      <c r="AQ128" s="229"/>
      <c r="AR128" s="229"/>
      <c r="AS128" s="229"/>
      <c r="AT128" s="229"/>
      <c r="AU128" s="229"/>
      <c r="AV128" s="229"/>
      <c r="AW128" s="229"/>
      <c r="AX128" s="229"/>
      <c r="AY128" s="229"/>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c r="BT128" s="257"/>
      <c r="BU128" s="257"/>
      <c r="BV128" s="257"/>
      <c r="BW128" s="257"/>
      <c r="BX128" s="257"/>
      <c r="BY128" s="257"/>
      <c r="BZ128" s="257"/>
      <c r="CA128" s="257"/>
      <c r="CB128" s="257"/>
      <c r="CC128" s="257"/>
      <c r="CD128" s="257"/>
      <c r="CE128" s="257"/>
      <c r="CF128" s="257"/>
      <c r="CG128" s="257"/>
      <c r="CH128" s="257"/>
      <c r="CI128" s="257"/>
      <c r="CJ128" s="257"/>
      <c r="CK128" s="257"/>
      <c r="CL128" s="257"/>
      <c r="CM128" s="257"/>
      <c r="CN128" s="257"/>
      <c r="CO128" s="257"/>
      <c r="CP128" s="257"/>
      <c r="CQ128" s="257"/>
      <c r="CR128" s="257"/>
      <c r="CS128" s="257"/>
      <c r="CT128" s="257"/>
      <c r="CU128" s="257"/>
      <c r="CV128" s="257"/>
      <c r="CW128" s="257"/>
      <c r="CX128" s="257"/>
      <c r="CY128" s="257"/>
      <c r="CZ128" s="257"/>
      <c r="DA128" s="257"/>
      <c r="DB128" s="257"/>
      <c r="DC128" s="257"/>
      <c r="DD128" s="257"/>
      <c r="DE128" s="257"/>
      <c r="DF128" s="257"/>
      <c r="DG128" s="257"/>
      <c r="DH128" s="257"/>
      <c r="DI128" s="257"/>
      <c r="DJ128" s="257"/>
      <c r="DK128" s="257"/>
      <c r="DL128" s="257"/>
      <c r="DM128" s="257"/>
      <c r="DN128" s="257"/>
      <c r="DO128" s="257"/>
      <c r="DP128" s="257"/>
      <c r="DQ128" s="257"/>
      <c r="DR128" s="257"/>
      <c r="DS128" s="257"/>
      <c r="DT128" s="257"/>
      <c r="DU128" s="257"/>
      <c r="DV128" s="257"/>
      <c r="DW128" s="257"/>
      <c r="DX128" s="257"/>
      <c r="DY128" s="257"/>
      <c r="DZ128" s="257"/>
      <c r="EA128" s="257"/>
      <c r="EB128" s="257"/>
      <c r="EC128" s="257"/>
      <c r="ED128" s="257"/>
      <c r="EE128" s="257"/>
      <c r="EF128" s="257"/>
      <c r="EG128" s="257"/>
      <c r="EH128" s="257"/>
      <c r="EI128" s="257"/>
      <c r="EJ128" s="257"/>
      <c r="EK128" s="257"/>
      <c r="EL128" s="257"/>
      <c r="EM128" s="257"/>
      <c r="EN128" s="257"/>
      <c r="EO128" s="257"/>
      <c r="EP128" s="257"/>
      <c r="EQ128" s="257"/>
      <c r="ER128" s="257"/>
      <c r="ES128" s="257"/>
      <c r="ET128" s="257"/>
      <c r="EU128" s="257"/>
      <c r="EV128" s="257"/>
      <c r="EW128" s="257"/>
      <c r="EX128" s="257"/>
      <c r="EY128" s="257"/>
      <c r="EZ128" s="257"/>
      <c r="FA128" s="257"/>
      <c r="FB128" s="257"/>
      <c r="FC128" s="257"/>
      <c r="FD128" s="257"/>
      <c r="FE128" s="257"/>
    </row>
    <row r="129" spans="1:294" s="2" customFormat="1" ht="12.75" customHeight="1" x14ac:dyDescent="0.2">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231"/>
      <c r="AD129" s="237"/>
      <c r="AE129" s="240" t="s">
        <v>627</v>
      </c>
      <c r="AF129" s="239"/>
      <c r="AG129" s="239"/>
      <c r="AH129" s="239"/>
      <c r="AI129" s="234"/>
      <c r="AJ129" s="234"/>
      <c r="AK129" s="234"/>
      <c r="AL129" s="229"/>
      <c r="AM129" s="229"/>
      <c r="AN129" s="229"/>
      <c r="AO129" s="229"/>
      <c r="AP129" s="229"/>
      <c r="AQ129" s="229"/>
      <c r="AR129" s="229"/>
      <c r="AS129" s="229"/>
      <c r="AT129" s="229"/>
      <c r="AU129" s="229"/>
      <c r="AV129" s="229"/>
      <c r="AW129" s="229"/>
      <c r="AX129" s="229"/>
      <c r="AY129" s="229"/>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c r="BT129" s="257"/>
      <c r="BU129" s="257"/>
      <c r="BV129" s="257"/>
      <c r="BW129" s="257"/>
      <c r="BX129" s="257"/>
      <c r="BY129" s="257"/>
      <c r="BZ129" s="257"/>
      <c r="CA129" s="257"/>
      <c r="CB129" s="257"/>
      <c r="CC129" s="257"/>
      <c r="CD129" s="257"/>
      <c r="CE129" s="257"/>
      <c r="CF129" s="257"/>
      <c r="CG129" s="257"/>
      <c r="CH129" s="257"/>
      <c r="CI129" s="257"/>
      <c r="CJ129" s="257"/>
      <c r="CK129" s="257"/>
      <c r="CL129" s="257"/>
      <c r="CM129" s="257"/>
      <c r="CN129" s="257"/>
      <c r="CO129" s="257"/>
      <c r="CP129" s="257"/>
      <c r="CQ129" s="257"/>
      <c r="CR129" s="257"/>
      <c r="CS129" s="257"/>
      <c r="CT129" s="257"/>
      <c r="CU129" s="257"/>
      <c r="CV129" s="257"/>
      <c r="CW129" s="257"/>
      <c r="CX129" s="257"/>
      <c r="CY129" s="257"/>
      <c r="CZ129" s="257"/>
      <c r="DA129" s="257"/>
      <c r="DB129" s="257"/>
      <c r="DC129" s="257"/>
      <c r="DD129" s="257"/>
      <c r="DE129" s="257"/>
      <c r="DF129" s="257"/>
      <c r="DG129" s="257"/>
      <c r="DH129" s="257"/>
      <c r="DI129" s="257"/>
      <c r="DJ129" s="257"/>
      <c r="DK129" s="257"/>
      <c r="DL129" s="257"/>
      <c r="DM129" s="257"/>
      <c r="DN129" s="257"/>
      <c r="DO129" s="257"/>
      <c r="DP129" s="257"/>
      <c r="DQ129" s="257"/>
      <c r="DR129" s="257"/>
      <c r="DS129" s="257"/>
      <c r="DT129" s="257"/>
      <c r="DU129" s="257"/>
      <c r="DV129" s="257"/>
      <c r="DW129" s="257"/>
      <c r="DX129" s="257"/>
      <c r="DY129" s="257"/>
      <c r="DZ129" s="257"/>
      <c r="EA129" s="257"/>
      <c r="EB129" s="257"/>
      <c r="EC129" s="257"/>
      <c r="ED129" s="257"/>
      <c r="EE129" s="257"/>
      <c r="EF129" s="257"/>
      <c r="EG129" s="257"/>
      <c r="EH129" s="257"/>
      <c r="EI129" s="257"/>
      <c r="EJ129" s="257"/>
      <c r="EK129" s="257"/>
      <c r="EL129" s="257"/>
      <c r="EM129" s="257"/>
      <c r="EN129" s="257"/>
      <c r="EO129" s="257"/>
      <c r="EP129" s="257"/>
      <c r="EQ129" s="257"/>
      <c r="ER129" s="257"/>
      <c r="ES129" s="257"/>
      <c r="ET129" s="257"/>
      <c r="EU129" s="257"/>
      <c r="EV129" s="257"/>
      <c r="EW129" s="257"/>
      <c r="EX129" s="257"/>
      <c r="EY129" s="257"/>
      <c r="EZ129" s="257"/>
      <c r="FA129" s="257"/>
      <c r="FB129" s="257"/>
      <c r="FC129" s="257"/>
      <c r="FD129" s="257"/>
      <c r="FE129" s="257"/>
    </row>
    <row r="130" spans="1:294" s="2" customFormat="1" ht="12.75" customHeight="1" x14ac:dyDescent="0.2">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231"/>
      <c r="AD130" s="237"/>
      <c r="AE130" s="240"/>
      <c r="AF130" s="239"/>
      <c r="AG130" s="239"/>
      <c r="AH130" s="239"/>
      <c r="AI130" s="234"/>
      <c r="AJ130" s="234"/>
      <c r="AK130" s="234"/>
      <c r="AL130" s="229"/>
      <c r="AM130" s="229"/>
      <c r="AN130" s="229"/>
      <c r="AO130" s="229"/>
      <c r="AP130" s="229"/>
      <c r="AQ130" s="229"/>
      <c r="AR130" s="229"/>
      <c r="AS130" s="229"/>
      <c r="AT130" s="229"/>
      <c r="AU130" s="229"/>
      <c r="AV130" s="229"/>
      <c r="AW130" s="229"/>
      <c r="AX130" s="229"/>
      <c r="AY130" s="229"/>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c r="BT130" s="257"/>
      <c r="BU130" s="257"/>
      <c r="BV130" s="257"/>
      <c r="BW130" s="257"/>
      <c r="BX130" s="257"/>
      <c r="BY130" s="257"/>
      <c r="BZ130" s="257"/>
      <c r="CA130" s="257"/>
      <c r="CB130" s="257"/>
      <c r="CC130" s="257"/>
      <c r="CD130" s="257"/>
      <c r="CE130" s="257"/>
      <c r="CF130" s="257"/>
      <c r="CG130" s="257"/>
      <c r="CH130" s="257"/>
      <c r="CI130" s="257"/>
      <c r="CJ130" s="257"/>
      <c r="CK130" s="257"/>
      <c r="CL130" s="257"/>
      <c r="CM130" s="257"/>
      <c r="CN130" s="257"/>
      <c r="CO130" s="257"/>
      <c r="CP130" s="257"/>
      <c r="CQ130" s="257"/>
      <c r="CR130" s="257"/>
      <c r="CS130" s="257"/>
      <c r="CT130" s="257"/>
      <c r="CU130" s="257"/>
      <c r="CV130" s="257"/>
      <c r="CW130" s="257"/>
      <c r="CX130" s="257"/>
      <c r="CY130" s="257"/>
      <c r="CZ130" s="257"/>
      <c r="DA130" s="257"/>
      <c r="DB130" s="257"/>
      <c r="DC130" s="257"/>
      <c r="DD130" s="257"/>
      <c r="DE130" s="257"/>
      <c r="DF130" s="257"/>
      <c r="DG130" s="257"/>
      <c r="DH130" s="257"/>
      <c r="DI130" s="257"/>
      <c r="DJ130" s="257"/>
      <c r="DK130" s="257"/>
      <c r="DL130" s="257"/>
      <c r="DM130" s="257"/>
      <c r="DN130" s="257"/>
      <c r="DO130" s="257"/>
      <c r="DP130" s="257"/>
      <c r="DQ130" s="257"/>
      <c r="DR130" s="257"/>
      <c r="DS130" s="257"/>
      <c r="DT130" s="257"/>
      <c r="DU130" s="257"/>
      <c r="DV130" s="257"/>
      <c r="DW130" s="257"/>
      <c r="DX130" s="257"/>
      <c r="DY130" s="257"/>
      <c r="DZ130" s="257"/>
      <c r="EA130" s="257"/>
      <c r="EB130" s="257"/>
      <c r="EC130" s="257"/>
      <c r="ED130" s="257"/>
      <c r="EE130" s="257"/>
      <c r="EF130" s="257"/>
      <c r="EG130" s="257"/>
      <c r="EH130" s="257"/>
      <c r="EI130" s="257"/>
      <c r="EJ130" s="257"/>
      <c r="EK130" s="257"/>
      <c r="EL130" s="257"/>
      <c r="EM130" s="257"/>
      <c r="EN130" s="257"/>
      <c r="EO130" s="257"/>
      <c r="EP130" s="257"/>
      <c r="EQ130" s="257"/>
      <c r="ER130" s="257"/>
      <c r="ES130" s="257"/>
      <c r="ET130" s="257"/>
      <c r="EU130" s="257"/>
      <c r="EV130" s="257"/>
      <c r="EW130" s="257"/>
      <c r="EX130" s="257"/>
      <c r="EY130" s="257"/>
      <c r="EZ130" s="257"/>
      <c r="FA130" s="257"/>
      <c r="FB130" s="257"/>
      <c r="FC130" s="257"/>
      <c r="FD130" s="257"/>
      <c r="FE130" s="257"/>
    </row>
    <row r="131" spans="1:294" s="2" customFormat="1" ht="12.75" customHeight="1" x14ac:dyDescent="0.2">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231"/>
      <c r="AD131" s="237"/>
      <c r="AE131" s="238"/>
      <c r="AF131" s="239"/>
      <c r="AG131" s="239"/>
      <c r="AH131" s="239"/>
      <c r="AI131" s="234"/>
      <c r="AJ131" s="234"/>
      <c r="AK131" s="234"/>
      <c r="AL131" s="229"/>
      <c r="AM131" s="229"/>
      <c r="AN131" s="229"/>
      <c r="AO131" s="229"/>
      <c r="AP131" s="229"/>
      <c r="AQ131" s="229"/>
      <c r="AR131" s="229"/>
      <c r="AS131" s="229"/>
      <c r="AT131" s="229"/>
      <c r="AU131" s="229"/>
      <c r="AV131" s="229"/>
      <c r="AW131" s="229"/>
      <c r="AX131" s="229"/>
      <c r="AY131" s="229"/>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c r="BT131" s="257"/>
      <c r="BU131" s="257"/>
      <c r="BV131" s="257"/>
      <c r="BW131" s="257"/>
      <c r="BX131" s="257"/>
      <c r="BY131" s="257"/>
      <c r="BZ131" s="257"/>
      <c r="CA131" s="257"/>
      <c r="CB131" s="257"/>
      <c r="CC131" s="257"/>
      <c r="CD131" s="257"/>
      <c r="CE131" s="257"/>
      <c r="CF131" s="257"/>
      <c r="CG131" s="257"/>
      <c r="CH131" s="257"/>
      <c r="CI131" s="257"/>
      <c r="CJ131" s="257"/>
      <c r="CK131" s="257"/>
      <c r="CL131" s="257"/>
      <c r="CM131" s="257"/>
      <c r="CN131" s="257"/>
      <c r="CO131" s="257"/>
      <c r="CP131" s="257"/>
      <c r="CQ131" s="257"/>
      <c r="CR131" s="257"/>
      <c r="CS131" s="257"/>
      <c r="CT131" s="257"/>
      <c r="CU131" s="257"/>
      <c r="CV131" s="257"/>
      <c r="CW131" s="257"/>
      <c r="CX131" s="257"/>
      <c r="CY131" s="257"/>
      <c r="CZ131" s="257"/>
      <c r="DA131" s="257"/>
      <c r="DB131" s="257"/>
      <c r="DC131" s="257"/>
      <c r="DD131" s="257"/>
      <c r="DE131" s="257"/>
      <c r="DF131" s="257"/>
      <c r="DG131" s="257"/>
      <c r="DH131" s="257"/>
      <c r="DI131" s="257"/>
      <c r="DJ131" s="257"/>
      <c r="DK131" s="257"/>
      <c r="DL131" s="257"/>
      <c r="DM131" s="257"/>
      <c r="DN131" s="257"/>
      <c r="DO131" s="257"/>
      <c r="DP131" s="257"/>
      <c r="DQ131" s="257"/>
      <c r="DR131" s="257"/>
      <c r="DS131" s="257"/>
      <c r="DT131" s="257"/>
      <c r="DU131" s="257"/>
      <c r="DV131" s="257"/>
      <c r="DW131" s="257"/>
      <c r="DX131" s="257"/>
      <c r="DY131" s="257"/>
      <c r="DZ131" s="257"/>
      <c r="EA131" s="257"/>
      <c r="EB131" s="257"/>
      <c r="EC131" s="257"/>
      <c r="ED131" s="257"/>
      <c r="EE131" s="257"/>
      <c r="EF131" s="257"/>
      <c r="EG131" s="257"/>
      <c r="EH131" s="257"/>
      <c r="EI131" s="257"/>
      <c r="EJ131" s="257"/>
      <c r="EK131" s="257"/>
      <c r="EL131" s="257"/>
      <c r="EM131" s="257"/>
      <c r="EN131" s="257"/>
      <c r="EO131" s="257"/>
      <c r="EP131" s="257"/>
      <c r="EQ131" s="257"/>
      <c r="ER131" s="257"/>
      <c r="ES131" s="257"/>
      <c r="ET131" s="257"/>
      <c r="EU131" s="257"/>
      <c r="EV131" s="257"/>
      <c r="EW131" s="257"/>
      <c r="EX131" s="257"/>
      <c r="EY131" s="257"/>
      <c r="EZ131" s="257"/>
      <c r="FA131" s="257"/>
      <c r="FB131" s="257"/>
      <c r="FC131" s="257"/>
      <c r="FD131" s="257"/>
      <c r="FE131" s="257"/>
    </row>
    <row r="132" spans="1:294" s="2" customFormat="1" ht="12.75" customHeight="1" x14ac:dyDescent="0.2">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231"/>
      <c r="AD132" s="242"/>
      <c r="AE132" s="243"/>
      <c r="AF132" s="233"/>
      <c r="AG132" s="228"/>
      <c r="AH132" s="228"/>
      <c r="AI132" s="228"/>
      <c r="AJ132" s="228"/>
      <c r="AK132" s="244"/>
      <c r="AL132" s="229"/>
      <c r="AM132" s="229"/>
      <c r="AN132" s="229"/>
      <c r="AO132" s="229"/>
      <c r="AP132" s="229"/>
      <c r="AQ132" s="229"/>
      <c r="AR132" s="229"/>
      <c r="AS132" s="229"/>
      <c r="AT132" s="229"/>
      <c r="AU132" s="229"/>
      <c r="AV132" s="229"/>
      <c r="AW132" s="229"/>
      <c r="AX132" s="229"/>
      <c r="AY132" s="229"/>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c r="BT132" s="257"/>
      <c r="BU132" s="257"/>
      <c r="BV132" s="257"/>
      <c r="BW132" s="257"/>
      <c r="BX132" s="257"/>
      <c r="BY132" s="257"/>
      <c r="BZ132" s="257"/>
      <c r="CA132" s="257"/>
      <c r="CB132" s="257"/>
      <c r="CC132" s="257"/>
      <c r="CD132" s="257"/>
      <c r="CE132" s="257"/>
      <c r="CF132" s="257"/>
      <c r="CG132" s="257"/>
      <c r="CH132" s="257"/>
      <c r="CI132" s="257"/>
      <c r="CJ132" s="257"/>
      <c r="CK132" s="257"/>
      <c r="CL132" s="257"/>
      <c r="CM132" s="257"/>
      <c r="CN132" s="257"/>
      <c r="CO132" s="257"/>
      <c r="CP132" s="257"/>
      <c r="CQ132" s="257"/>
      <c r="CR132" s="257"/>
      <c r="CS132" s="257"/>
      <c r="CT132" s="257"/>
      <c r="CU132" s="257"/>
      <c r="CV132" s="257"/>
      <c r="CW132" s="257"/>
      <c r="CX132" s="257"/>
      <c r="CY132" s="257"/>
      <c r="CZ132" s="257"/>
      <c r="DA132" s="257"/>
      <c r="DB132" s="257"/>
      <c r="DC132" s="257"/>
      <c r="DD132" s="257"/>
      <c r="DE132" s="257"/>
      <c r="DF132" s="257"/>
      <c r="DG132" s="257"/>
      <c r="DH132" s="257"/>
      <c r="DI132" s="257"/>
      <c r="DJ132" s="257"/>
      <c r="DK132" s="257"/>
      <c r="DL132" s="257"/>
      <c r="DM132" s="257"/>
      <c r="DN132" s="257"/>
      <c r="DO132" s="257"/>
      <c r="DP132" s="257"/>
      <c r="DQ132" s="257"/>
      <c r="DR132" s="257"/>
      <c r="DS132" s="257"/>
      <c r="DT132" s="257"/>
      <c r="DU132" s="257"/>
      <c r="DV132" s="257"/>
      <c r="DW132" s="257"/>
      <c r="DX132" s="257"/>
      <c r="DY132" s="257"/>
      <c r="DZ132" s="257"/>
      <c r="EA132" s="257"/>
      <c r="EB132" s="257"/>
      <c r="EC132" s="257"/>
      <c r="ED132" s="257"/>
      <c r="EE132" s="257"/>
      <c r="EF132" s="257"/>
      <c r="EG132" s="257"/>
      <c r="EH132" s="257"/>
      <c r="EI132" s="257"/>
      <c r="EJ132" s="257"/>
      <c r="EK132" s="257"/>
      <c r="EL132" s="257"/>
      <c r="EM132" s="257"/>
      <c r="EN132" s="257"/>
      <c r="EO132" s="257"/>
      <c r="EP132" s="257"/>
      <c r="EQ132" s="257"/>
      <c r="ER132" s="257"/>
      <c r="ES132" s="257"/>
      <c r="ET132" s="257"/>
      <c r="EU132" s="257"/>
      <c r="EV132" s="257"/>
      <c r="EW132" s="257"/>
      <c r="EX132" s="257"/>
      <c r="EY132" s="257"/>
      <c r="EZ132" s="257"/>
      <c r="FA132" s="257"/>
      <c r="FB132" s="257"/>
      <c r="FC132" s="257"/>
      <c r="FD132" s="257"/>
      <c r="FE132" s="257"/>
    </row>
    <row r="133" spans="1:294" s="2" customFormat="1" ht="12.75" customHeight="1" x14ac:dyDescent="0.2">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245"/>
      <c r="AD133" s="249"/>
      <c r="AE133" s="247"/>
      <c r="AF133" s="248"/>
      <c r="AG133" s="248"/>
      <c r="AH133" s="248"/>
      <c r="AI133" s="248"/>
      <c r="AJ133" s="248"/>
      <c r="AK133" s="248"/>
      <c r="AL133" s="248"/>
      <c r="AM133" s="248"/>
      <c r="AN133" s="248"/>
      <c r="AO133" s="248"/>
      <c r="AP133" s="248"/>
      <c r="AQ133" s="248"/>
      <c r="AR133" s="248"/>
      <c r="AS133" s="248"/>
      <c r="AT133" s="248"/>
      <c r="AU133" s="248"/>
      <c r="AV133" s="248"/>
      <c r="AW133" s="248"/>
      <c r="AX133" s="248"/>
      <c r="AY133" s="248"/>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c r="BV133" s="257"/>
      <c r="BW133" s="257"/>
      <c r="BX133" s="257"/>
      <c r="BY133" s="257"/>
      <c r="BZ133" s="257"/>
      <c r="CA133" s="257"/>
      <c r="CB133" s="257"/>
      <c r="CC133" s="257"/>
      <c r="CD133" s="257"/>
      <c r="CE133" s="257"/>
      <c r="CF133" s="257"/>
      <c r="CG133" s="257"/>
      <c r="CH133" s="257"/>
      <c r="CI133" s="257"/>
      <c r="CJ133" s="257"/>
      <c r="CK133" s="257"/>
      <c r="CL133" s="257"/>
      <c r="CM133" s="257"/>
      <c r="CN133" s="257"/>
      <c r="CO133" s="257"/>
      <c r="CP133" s="257"/>
      <c r="CQ133" s="257"/>
      <c r="CR133" s="257"/>
      <c r="CS133" s="257"/>
      <c r="CT133" s="257"/>
      <c r="CU133" s="257"/>
      <c r="CV133" s="257"/>
      <c r="CW133" s="257"/>
      <c r="CX133" s="257"/>
      <c r="CY133" s="257"/>
      <c r="CZ133" s="257"/>
      <c r="DA133" s="257"/>
      <c r="DB133" s="257"/>
      <c r="DC133" s="257"/>
      <c r="DD133" s="257"/>
      <c r="DE133" s="257"/>
      <c r="DF133" s="257"/>
      <c r="DG133" s="257"/>
      <c r="DH133" s="257"/>
      <c r="DI133" s="257"/>
      <c r="DJ133" s="257"/>
      <c r="DK133" s="257"/>
      <c r="DL133" s="257"/>
      <c r="DM133" s="257"/>
      <c r="DN133" s="257"/>
      <c r="DO133" s="257"/>
      <c r="DP133" s="257"/>
      <c r="DQ133" s="257"/>
      <c r="DR133" s="257"/>
      <c r="DS133" s="257"/>
      <c r="DT133" s="257"/>
      <c r="DU133" s="257"/>
      <c r="DV133" s="257"/>
      <c r="DW133" s="257"/>
      <c r="DX133" s="257"/>
      <c r="DY133" s="257"/>
      <c r="DZ133" s="257"/>
      <c r="EA133" s="257"/>
      <c r="EB133" s="257"/>
      <c r="EC133" s="257"/>
      <c r="ED133" s="257"/>
      <c r="EE133" s="257"/>
      <c r="EF133" s="257"/>
      <c r="EG133" s="257"/>
      <c r="EH133" s="257"/>
      <c r="EI133" s="257"/>
      <c r="EJ133" s="257"/>
      <c r="EK133" s="257"/>
      <c r="EL133" s="257"/>
      <c r="EM133" s="257"/>
      <c r="EN133" s="257"/>
      <c r="EO133" s="257"/>
      <c r="EP133" s="257"/>
      <c r="EQ133" s="257"/>
      <c r="ER133" s="257"/>
      <c r="ES133" s="257"/>
      <c r="ET133" s="257"/>
      <c r="EU133" s="257"/>
      <c r="EV133" s="257"/>
      <c r="EW133" s="257"/>
      <c r="EX133" s="257"/>
      <c r="EY133" s="257"/>
      <c r="EZ133" s="257"/>
      <c r="FA133" s="257"/>
      <c r="FB133" s="257"/>
      <c r="FC133" s="257"/>
      <c r="FD133" s="257"/>
      <c r="FE133" s="257"/>
    </row>
    <row r="134" spans="1:294" s="2" customFormat="1" ht="12.75" customHeight="1" x14ac:dyDescent="0.2">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245"/>
      <c r="AD134" s="254" t="str">
        <f ca="1">IF(ISBLANK(OFFSET(AC134,0,$AG$106)),"",OFFSET(AC134,0,$AG$106))</f>
        <v>Winter 2019-20</v>
      </c>
      <c r="AE134" s="236" t="str">
        <f>AE34</f>
        <v>Winter 2019-20</v>
      </c>
      <c r="AF134" s="236" t="str">
        <f t="shared" ref="AF134:AS134" si="88">AF34</f>
        <v>Winter 2019-20</v>
      </c>
      <c r="AG134" s="236" t="str">
        <f t="shared" si="88"/>
        <v>Winter 2019-20</v>
      </c>
      <c r="AH134" s="236" t="str">
        <f t="shared" si="88"/>
        <v>Winter 2019-20</v>
      </c>
      <c r="AI134" s="236" t="str">
        <f t="shared" si="88"/>
        <v>Winter 2019-20</v>
      </c>
      <c r="AJ134" s="236" t="str">
        <f t="shared" si="88"/>
        <v>Winter 2019-20</v>
      </c>
      <c r="AK134" s="236" t="str">
        <f t="shared" si="88"/>
        <v>Winter 2019-20</v>
      </c>
      <c r="AL134" s="236" t="str">
        <f t="shared" si="88"/>
        <v>Winter 2019-20</v>
      </c>
      <c r="AM134" s="236" t="str">
        <f t="shared" si="88"/>
        <v>Winter 2019-20</v>
      </c>
      <c r="AN134" s="236" t="str">
        <f t="shared" si="88"/>
        <v>Winter 2019-20</v>
      </c>
      <c r="AO134" s="236" t="str">
        <f t="shared" si="88"/>
        <v>Winter 2019-20</v>
      </c>
      <c r="AP134" s="236" t="str">
        <f t="shared" si="88"/>
        <v>Winter 2019-20</v>
      </c>
      <c r="AQ134" s="236" t="str">
        <f t="shared" si="88"/>
        <v>Winter 2019-20</v>
      </c>
      <c r="AR134" s="236" t="str">
        <f t="shared" si="88"/>
        <v>Winter 2019-20</v>
      </c>
      <c r="AS134" s="236" t="str">
        <f t="shared" si="88"/>
        <v>Winter 2019-20</v>
      </c>
      <c r="AT134" s="236" t="str">
        <f t="shared" ref="AT134:AX135" si="89">AT34</f>
        <v>Winter 2019-20</v>
      </c>
      <c r="AU134" s="236" t="str">
        <f t="shared" si="89"/>
        <v>Winter 2019-20</v>
      </c>
      <c r="AV134" s="236" t="str">
        <f t="shared" si="89"/>
        <v>Winter 2019-20</v>
      </c>
      <c r="AW134" s="236" t="str">
        <f t="shared" si="89"/>
        <v>Winter 2019-20</v>
      </c>
      <c r="AX134" s="236" t="str">
        <f t="shared" si="89"/>
        <v>Winter 2019-20</v>
      </c>
      <c r="AY134" s="257"/>
      <c r="AZ134" s="257"/>
      <c r="BA134" s="236" t="str">
        <f>BA34</f>
        <v>Winter 2018-19</v>
      </c>
      <c r="BB134" s="236" t="str">
        <f t="shared" ref="BB134:BT134" si="90">BB34</f>
        <v>Winter 2018-19</v>
      </c>
      <c r="BC134" s="236" t="str">
        <f t="shared" si="90"/>
        <v>Winter 2018-19</v>
      </c>
      <c r="BD134" s="236" t="str">
        <f t="shared" si="90"/>
        <v>Winter 2018-19</v>
      </c>
      <c r="BE134" s="236" t="str">
        <f t="shared" si="90"/>
        <v>Winter 2018-19</v>
      </c>
      <c r="BF134" s="236" t="str">
        <f t="shared" si="90"/>
        <v>Winter 2018-19</v>
      </c>
      <c r="BG134" s="236" t="str">
        <f t="shared" si="90"/>
        <v>Winter 2018-19</v>
      </c>
      <c r="BH134" s="236" t="str">
        <f t="shared" si="90"/>
        <v>Winter 2018-19</v>
      </c>
      <c r="BI134" s="236" t="str">
        <f t="shared" si="90"/>
        <v>Winter 2018-19</v>
      </c>
      <c r="BJ134" s="236" t="str">
        <f t="shared" si="90"/>
        <v>Winter 2018-19</v>
      </c>
      <c r="BK134" s="236" t="str">
        <f t="shared" si="90"/>
        <v>Winter 2018-19</v>
      </c>
      <c r="BL134" s="236" t="str">
        <f t="shared" si="90"/>
        <v>Winter 2018-19</v>
      </c>
      <c r="BM134" s="236" t="str">
        <f t="shared" si="90"/>
        <v>Winter 2018-19</v>
      </c>
      <c r="BN134" s="236" t="str">
        <f t="shared" si="90"/>
        <v>Winter 2018-19</v>
      </c>
      <c r="BO134" s="236" t="str">
        <f t="shared" si="90"/>
        <v>Winter 2018-19</v>
      </c>
      <c r="BP134" s="236" t="str">
        <f t="shared" si="90"/>
        <v>Winter 2018-19</v>
      </c>
      <c r="BQ134" s="236" t="str">
        <f t="shared" si="90"/>
        <v>Winter 2018-19</v>
      </c>
      <c r="BR134" s="236" t="str">
        <f t="shared" si="90"/>
        <v>Winter 2018-19</v>
      </c>
      <c r="BS134" s="236" t="str">
        <f t="shared" si="90"/>
        <v>Winter 2018-19</v>
      </c>
      <c r="BT134" s="236" t="str">
        <f t="shared" si="90"/>
        <v>Winter 2018-19</v>
      </c>
      <c r="BU134" s="236"/>
      <c r="BV134" s="257"/>
      <c r="BW134" s="236" t="str">
        <f>BW34</f>
        <v>Winter 2017-18</v>
      </c>
      <c r="BX134" s="236" t="str">
        <f t="shared" ref="BX134:CP134" si="91">BX34</f>
        <v>Winter 2017-18</v>
      </c>
      <c r="BY134" s="236" t="str">
        <f t="shared" si="91"/>
        <v>Winter 2017-18</v>
      </c>
      <c r="BZ134" s="236" t="str">
        <f t="shared" si="91"/>
        <v>Winter 2017-18</v>
      </c>
      <c r="CA134" s="236" t="str">
        <f t="shared" si="91"/>
        <v>Winter 2017-18</v>
      </c>
      <c r="CB134" s="236" t="str">
        <f t="shared" si="91"/>
        <v>Winter 2017-18</v>
      </c>
      <c r="CC134" s="236" t="str">
        <f t="shared" si="91"/>
        <v>Winter 2017-18</v>
      </c>
      <c r="CD134" s="236" t="str">
        <f t="shared" si="91"/>
        <v>Winter 2017-18</v>
      </c>
      <c r="CE134" s="236" t="str">
        <f t="shared" si="91"/>
        <v>Winter 2017-18</v>
      </c>
      <c r="CF134" s="236" t="str">
        <f t="shared" si="91"/>
        <v>Winter 2017-18</v>
      </c>
      <c r="CG134" s="236" t="str">
        <f t="shared" si="91"/>
        <v>Winter 2017-18</v>
      </c>
      <c r="CH134" s="236" t="str">
        <f t="shared" si="91"/>
        <v>Winter 2017-18</v>
      </c>
      <c r="CI134" s="236" t="str">
        <f t="shared" si="91"/>
        <v>Winter 2017-18</v>
      </c>
      <c r="CJ134" s="236" t="str">
        <f t="shared" si="91"/>
        <v>Winter 2017-18</v>
      </c>
      <c r="CK134" s="236" t="str">
        <f t="shared" si="91"/>
        <v>Winter 2017-18</v>
      </c>
      <c r="CL134" s="236" t="str">
        <f t="shared" si="91"/>
        <v>Winter 2017-18</v>
      </c>
      <c r="CM134" s="236" t="str">
        <f t="shared" si="91"/>
        <v>Winter 2017-18</v>
      </c>
      <c r="CN134" s="236" t="str">
        <f t="shared" si="91"/>
        <v>Winter 2017-18</v>
      </c>
      <c r="CO134" s="236" t="str">
        <f t="shared" si="91"/>
        <v>Winter 2017-18</v>
      </c>
      <c r="CP134" s="236" t="str">
        <f t="shared" si="91"/>
        <v>Winter 2017-18</v>
      </c>
      <c r="CQ134" s="236"/>
      <c r="CR134" s="257"/>
      <c r="CS134" s="236" t="str">
        <f>CS34</f>
        <v>Winter 2016-17</v>
      </c>
      <c r="CT134" s="236" t="str">
        <f t="shared" ref="CT134:DL134" si="92">CT34</f>
        <v>Winter 2016-17</v>
      </c>
      <c r="CU134" s="236" t="str">
        <f t="shared" si="92"/>
        <v>Winter 2016-17</v>
      </c>
      <c r="CV134" s="236" t="str">
        <f t="shared" si="92"/>
        <v>Winter 2016-17</v>
      </c>
      <c r="CW134" s="236" t="str">
        <f t="shared" si="92"/>
        <v>Winter 2016-17</v>
      </c>
      <c r="CX134" s="236" t="str">
        <f t="shared" si="92"/>
        <v>Winter 2016-17</v>
      </c>
      <c r="CY134" s="236" t="str">
        <f t="shared" si="92"/>
        <v>Winter 2016-17</v>
      </c>
      <c r="CZ134" s="236" t="str">
        <f t="shared" si="92"/>
        <v>Winter 2016-17</v>
      </c>
      <c r="DA134" s="236" t="str">
        <f t="shared" si="92"/>
        <v>Winter 2016-17</v>
      </c>
      <c r="DB134" s="236" t="str">
        <f t="shared" si="92"/>
        <v>Winter 2016-17</v>
      </c>
      <c r="DC134" s="236" t="str">
        <f t="shared" si="92"/>
        <v>Winter 2016-17</v>
      </c>
      <c r="DD134" s="236" t="str">
        <f t="shared" si="92"/>
        <v>Winter 2016-17</v>
      </c>
      <c r="DE134" s="236" t="str">
        <f t="shared" si="92"/>
        <v>Winter 2016-17</v>
      </c>
      <c r="DF134" s="236" t="str">
        <f t="shared" si="92"/>
        <v>Winter 2016-17</v>
      </c>
      <c r="DG134" s="236" t="str">
        <f t="shared" si="92"/>
        <v>Winter 2016-17</v>
      </c>
      <c r="DH134" s="236" t="str">
        <f t="shared" si="92"/>
        <v>Winter 2016-17</v>
      </c>
      <c r="DI134" s="236" t="str">
        <f t="shared" si="92"/>
        <v>Winter 2016-17</v>
      </c>
      <c r="DJ134" s="236" t="str">
        <f t="shared" si="92"/>
        <v>Winter 2016-17</v>
      </c>
      <c r="DK134" s="236" t="str">
        <f t="shared" si="92"/>
        <v>Winter 2016-17</v>
      </c>
      <c r="DL134" s="236" t="str">
        <f t="shared" si="92"/>
        <v>Winter 2016-17</v>
      </c>
      <c r="DM134" s="236"/>
      <c r="DN134" s="257"/>
      <c r="DO134" s="236" t="str">
        <f>DO34</f>
        <v>Winter 2015-16</v>
      </c>
      <c r="DP134" s="236" t="str">
        <f t="shared" ref="DP134:EH134" si="93">DP34</f>
        <v>Winter 2015-16</v>
      </c>
      <c r="DQ134" s="236" t="str">
        <f t="shared" si="93"/>
        <v>Winter 2015-16</v>
      </c>
      <c r="DR134" s="236" t="str">
        <f t="shared" si="93"/>
        <v>Winter 2015-16</v>
      </c>
      <c r="DS134" s="236" t="str">
        <f t="shared" si="93"/>
        <v>Winter 2015-16</v>
      </c>
      <c r="DT134" s="236" t="str">
        <f t="shared" si="93"/>
        <v>Winter 2015-16</v>
      </c>
      <c r="DU134" s="236" t="str">
        <f t="shared" si="93"/>
        <v>Winter 2015-16</v>
      </c>
      <c r="DV134" s="236" t="str">
        <f t="shared" si="93"/>
        <v>Winter 2015-16</v>
      </c>
      <c r="DW134" s="236" t="str">
        <f t="shared" si="93"/>
        <v>Winter 2015-16</v>
      </c>
      <c r="DX134" s="236" t="str">
        <f t="shared" si="93"/>
        <v>Winter 2015-16</v>
      </c>
      <c r="DY134" s="236" t="str">
        <f t="shared" si="93"/>
        <v>Winter 2015-16</v>
      </c>
      <c r="DZ134" s="236" t="str">
        <f t="shared" si="93"/>
        <v>Winter 2015-16</v>
      </c>
      <c r="EA134" s="236" t="str">
        <f t="shared" si="93"/>
        <v>Winter 2015-16</v>
      </c>
      <c r="EB134" s="236" t="str">
        <f t="shared" si="93"/>
        <v>Winter 2015-16</v>
      </c>
      <c r="EC134" s="236" t="str">
        <f t="shared" si="93"/>
        <v>Winter 2015-16</v>
      </c>
      <c r="ED134" s="236" t="str">
        <f t="shared" si="93"/>
        <v>Winter 2015-16</v>
      </c>
      <c r="EE134" s="236" t="str">
        <f t="shared" si="93"/>
        <v>Winter 2015-16</v>
      </c>
      <c r="EF134" s="236" t="str">
        <f t="shared" si="93"/>
        <v>Winter 2015-16</v>
      </c>
      <c r="EG134" s="236" t="str">
        <f t="shared" si="93"/>
        <v>Winter 2015-16</v>
      </c>
      <c r="EH134" s="236" t="str">
        <f t="shared" si="93"/>
        <v>Winter 2015-16</v>
      </c>
      <c r="EI134" s="236"/>
      <c r="EJ134" s="236"/>
      <c r="EK134" s="236" t="str">
        <f>EK34</f>
        <v>Winter 2014-15</v>
      </c>
      <c r="EL134" s="236" t="str">
        <f t="shared" ref="EL134:FD134" si="94">EL34</f>
        <v>Winter 2014-15</v>
      </c>
      <c r="EM134" s="236" t="str">
        <f t="shared" si="94"/>
        <v>Winter 2014-15</v>
      </c>
      <c r="EN134" s="236" t="str">
        <f t="shared" si="94"/>
        <v>Winter 2014-15</v>
      </c>
      <c r="EO134" s="236" t="str">
        <f t="shared" si="94"/>
        <v>Winter 2014-15</v>
      </c>
      <c r="EP134" s="236" t="str">
        <f t="shared" si="94"/>
        <v>Winter 2014-15</v>
      </c>
      <c r="EQ134" s="236" t="str">
        <f t="shared" si="94"/>
        <v>Winter 2014-15</v>
      </c>
      <c r="ER134" s="236" t="str">
        <f t="shared" si="94"/>
        <v>Winter 2014-15</v>
      </c>
      <c r="ES134" s="236" t="str">
        <f t="shared" si="94"/>
        <v>Winter 2014-15</v>
      </c>
      <c r="ET134" s="236" t="str">
        <f t="shared" si="94"/>
        <v>Winter 2014-15</v>
      </c>
      <c r="EU134" s="236" t="str">
        <f t="shared" si="94"/>
        <v>Winter 2014-15</v>
      </c>
      <c r="EV134" s="236" t="str">
        <f t="shared" si="94"/>
        <v>Winter 2014-15</v>
      </c>
      <c r="EW134" s="236" t="str">
        <f t="shared" si="94"/>
        <v>Winter 2014-15</v>
      </c>
      <c r="EX134" s="236" t="str">
        <f t="shared" si="94"/>
        <v>Winter 2014-15</v>
      </c>
      <c r="EY134" s="236" t="str">
        <f t="shared" si="94"/>
        <v>Winter 2014-15</v>
      </c>
      <c r="EZ134" s="236" t="str">
        <f t="shared" si="94"/>
        <v>Winter 2014-15</v>
      </c>
      <c r="FA134" s="236" t="str">
        <f t="shared" si="94"/>
        <v>Winter 2014-15</v>
      </c>
      <c r="FB134" s="236" t="str">
        <f t="shared" si="94"/>
        <v>Winter 2014-15</v>
      </c>
      <c r="FC134" s="236" t="str">
        <f t="shared" si="94"/>
        <v>Winter 2014-15</v>
      </c>
      <c r="FD134" s="236" t="str">
        <f t="shared" si="94"/>
        <v>Winter 2014-15</v>
      </c>
      <c r="FE134" s="236"/>
      <c r="FF134" s="236"/>
      <c r="FG134" s="236" t="str">
        <f>FG34</f>
        <v>5-Year Average (2015-16 to 2019-20)</v>
      </c>
      <c r="FH134" s="236" t="str">
        <f t="shared" ref="FH134:FZ134" si="95">FH34</f>
        <v>5-Year Average (2015-16 to 2019-20)</v>
      </c>
      <c r="FI134" s="236" t="str">
        <f t="shared" si="95"/>
        <v>5-Year Average (2015-16 to 2019-20)</v>
      </c>
      <c r="FJ134" s="236" t="str">
        <f t="shared" si="95"/>
        <v>5-Year Average (2015-16 to 2019-20)</v>
      </c>
      <c r="FK134" s="236" t="str">
        <f t="shared" si="95"/>
        <v>5-Year Average (2015-16 to 2019-20)</v>
      </c>
      <c r="FL134" s="236" t="str">
        <f t="shared" si="95"/>
        <v>5-Year Average (2015-16 to 2019-20)</v>
      </c>
      <c r="FM134" s="236" t="str">
        <f t="shared" si="95"/>
        <v>5-Year Average (2015-16 to 2019-20)</v>
      </c>
      <c r="FN134" s="236" t="str">
        <f t="shared" si="95"/>
        <v>5-Year Average (2015-16 to 2019-20)</v>
      </c>
      <c r="FO134" s="236" t="str">
        <f t="shared" si="95"/>
        <v>5-Year Average (2015-16 to 2019-20)</v>
      </c>
      <c r="FP134" s="236" t="str">
        <f t="shared" si="95"/>
        <v>5-Year Average (2015-16 to 2019-20)</v>
      </c>
      <c r="FQ134" s="236" t="str">
        <f t="shared" si="95"/>
        <v>5-Year Average (2015-16 to 2019-20)</v>
      </c>
      <c r="FR134" s="236" t="str">
        <f t="shared" si="95"/>
        <v>5-Year Average (2015-16 to 2019-20)</v>
      </c>
      <c r="FS134" s="236" t="str">
        <f t="shared" si="95"/>
        <v>5-Year Average (2015-16 to 2019-20)</v>
      </c>
      <c r="FT134" s="236" t="str">
        <f t="shared" si="95"/>
        <v>5-Year Average (2015-16 to 2019-20)</v>
      </c>
      <c r="FU134" s="236" t="str">
        <f t="shared" si="95"/>
        <v>5-Year Average (2015-16 to 2019-20)</v>
      </c>
      <c r="FV134" s="236" t="str">
        <f t="shared" si="95"/>
        <v>5-Year Average (2015-16 to 2019-20)</v>
      </c>
      <c r="FW134" s="236" t="str">
        <f t="shared" si="95"/>
        <v>5-Year Average (2015-16 to 2019-20)</v>
      </c>
      <c r="FX134" s="236" t="str">
        <f t="shared" si="95"/>
        <v>5-Year Average (2015-16 to 2019-20)</v>
      </c>
      <c r="FY134" s="236" t="str">
        <f t="shared" si="95"/>
        <v>5-Year Average (2015-16 to 2019-20)</v>
      </c>
      <c r="FZ134" s="236" t="str">
        <f t="shared" si="95"/>
        <v>5-Year Average (2015-16 to 2019-20)</v>
      </c>
      <c r="GA134" s="236"/>
      <c r="GB134" s="236"/>
      <c r="GC134" s="236" t="str">
        <f>GC34</f>
        <v>Change 2018-19 to 2020-21</v>
      </c>
      <c r="GD134" s="236" t="str">
        <f t="shared" ref="GD134:GV134" si="96">GD34</f>
        <v>Change 2018-19 to 2020-21</v>
      </c>
      <c r="GE134" s="236" t="str">
        <f t="shared" si="96"/>
        <v>Change 2018-19 to 2020-21</v>
      </c>
      <c r="GF134" s="236" t="str">
        <f t="shared" si="96"/>
        <v>Change 2018-19 to 2020-21</v>
      </c>
      <c r="GG134" s="236" t="str">
        <f t="shared" si="96"/>
        <v>Change 2018-19 to 2020-21</v>
      </c>
      <c r="GH134" s="236" t="str">
        <f t="shared" si="96"/>
        <v>Change 2018-19 to 2020-21</v>
      </c>
      <c r="GI134" s="236" t="str">
        <f t="shared" si="96"/>
        <v>Change 2018-19 to 2020-21</v>
      </c>
      <c r="GJ134" s="236" t="str">
        <f t="shared" si="96"/>
        <v>Change 2018-19 to 2020-21</v>
      </c>
      <c r="GK134" s="236" t="str">
        <f t="shared" si="96"/>
        <v>Change 2018-19 to 2020-21</v>
      </c>
      <c r="GL134" s="236" t="str">
        <f t="shared" si="96"/>
        <v>Change 2018-19 to 2020-21</v>
      </c>
      <c r="GM134" s="236" t="str">
        <f t="shared" si="96"/>
        <v>Change 2018-19 to 2020-21</v>
      </c>
      <c r="GN134" s="236" t="str">
        <f t="shared" si="96"/>
        <v>Change 2018-19 to 2020-21</v>
      </c>
      <c r="GO134" s="236" t="str">
        <f t="shared" si="96"/>
        <v>Change 2018-19 to 2020-21</v>
      </c>
      <c r="GP134" s="236" t="str">
        <f t="shared" si="96"/>
        <v>Change 2018-19 to 2020-21</v>
      </c>
      <c r="GQ134" s="236" t="str">
        <f t="shared" si="96"/>
        <v>Change 2018-19 to 2020-21</v>
      </c>
      <c r="GR134" s="236" t="str">
        <f t="shared" si="96"/>
        <v>Change 2018-19 to 2020-21</v>
      </c>
      <c r="GS134" s="236" t="str">
        <f t="shared" si="96"/>
        <v>Change 2018-19 to 2020-21</v>
      </c>
      <c r="GT134" s="236" t="str">
        <f t="shared" si="96"/>
        <v>Change 2018-19 to 2020-21</v>
      </c>
      <c r="GU134" s="236" t="str">
        <f t="shared" si="96"/>
        <v>Change 2018-19 to 2020-21</v>
      </c>
      <c r="GV134" s="236" t="str">
        <f t="shared" si="96"/>
        <v>Change 2018-19 to 2020-21</v>
      </c>
      <c r="GW134" s="236"/>
      <c r="GX134" s="236"/>
      <c r="GY134" s="236" t="str">
        <f>GY34</f>
        <v>Change 2017-18 to 2018-19</v>
      </c>
      <c r="GZ134" s="236" t="str">
        <f t="shared" ref="GZ134:HR134" si="97">GZ34</f>
        <v>Change 2017-18 to 2018-19</v>
      </c>
      <c r="HA134" s="236" t="str">
        <f t="shared" si="97"/>
        <v>Change 2017-18 to 2018-19</v>
      </c>
      <c r="HB134" s="236" t="str">
        <f t="shared" si="97"/>
        <v>Change 2017-18 to 2018-19</v>
      </c>
      <c r="HC134" s="236" t="str">
        <f t="shared" si="97"/>
        <v>Change 2017-18 to 2018-19</v>
      </c>
      <c r="HD134" s="236" t="str">
        <f t="shared" si="97"/>
        <v>Change 2017-18 to 2018-19</v>
      </c>
      <c r="HE134" s="236" t="str">
        <f t="shared" si="97"/>
        <v>Change 2017-18 to 2018-19</v>
      </c>
      <c r="HF134" s="236" t="str">
        <f t="shared" si="97"/>
        <v>Change 2017-18 to 2018-19</v>
      </c>
      <c r="HG134" s="236" t="str">
        <f t="shared" si="97"/>
        <v>Change 2017-18 to 2018-19</v>
      </c>
      <c r="HH134" s="236" t="str">
        <f t="shared" si="97"/>
        <v>Change 2017-18 to 2018-19</v>
      </c>
      <c r="HI134" s="236" t="str">
        <f t="shared" si="97"/>
        <v>Change 2017-18 to 2018-19</v>
      </c>
      <c r="HJ134" s="236" t="str">
        <f t="shared" si="97"/>
        <v>Change 2017-18 to 2018-19</v>
      </c>
      <c r="HK134" s="236" t="str">
        <f t="shared" si="97"/>
        <v>Change 2017-18 to 2018-19</v>
      </c>
      <c r="HL134" s="236" t="str">
        <f t="shared" si="97"/>
        <v>Change 2017-18 to 2018-19</v>
      </c>
      <c r="HM134" s="236" t="str">
        <f t="shared" si="97"/>
        <v>Change 2017-18 to 2018-19</v>
      </c>
      <c r="HN134" s="236" t="str">
        <f t="shared" si="97"/>
        <v>Change 2017-18 to 2018-19</v>
      </c>
      <c r="HO134" s="236" t="str">
        <f t="shared" si="97"/>
        <v>Change 2017-18 to 2018-19</v>
      </c>
      <c r="HP134" s="236" t="str">
        <f t="shared" si="97"/>
        <v>Change 2017-18 to 2018-19</v>
      </c>
      <c r="HQ134" s="236" t="str">
        <f t="shared" si="97"/>
        <v>Change 2017-18 to 2018-19</v>
      </c>
      <c r="HR134" s="236" t="str">
        <f t="shared" si="97"/>
        <v>Change 2017-18 to 2018-19</v>
      </c>
      <c r="HS134" s="236"/>
      <c r="HT134" s="236"/>
      <c r="HU134" s="236" t="str">
        <f>HU34</f>
        <v>Change 2016-17 to 2017-18</v>
      </c>
      <c r="HV134" s="236" t="str">
        <f t="shared" ref="HV134:IN134" si="98">HV34</f>
        <v>Change 2016-17 to 2017-18</v>
      </c>
      <c r="HW134" s="236" t="str">
        <f t="shared" si="98"/>
        <v>Change 2016-17 to 2017-18</v>
      </c>
      <c r="HX134" s="236" t="str">
        <f t="shared" si="98"/>
        <v>Change 2016-17 to 2017-18</v>
      </c>
      <c r="HY134" s="236" t="str">
        <f t="shared" si="98"/>
        <v>Change 2016-17 to 2017-18</v>
      </c>
      <c r="HZ134" s="236" t="str">
        <f t="shared" si="98"/>
        <v>Change 2016-17 to 2017-18</v>
      </c>
      <c r="IA134" s="236" t="str">
        <f t="shared" si="98"/>
        <v>Change 2016-17 to 2017-18</v>
      </c>
      <c r="IB134" s="236" t="str">
        <f t="shared" si="98"/>
        <v>Change 2016-17 to 2017-18</v>
      </c>
      <c r="IC134" s="236" t="str">
        <f t="shared" si="98"/>
        <v>Change 2016-17 to 2017-18</v>
      </c>
      <c r="ID134" s="236" t="str">
        <f t="shared" si="98"/>
        <v>Change 2016-17 to 2017-18</v>
      </c>
      <c r="IE134" s="236" t="str">
        <f t="shared" si="98"/>
        <v>Change 2016-17 to 2017-18</v>
      </c>
      <c r="IF134" s="236" t="str">
        <f t="shared" si="98"/>
        <v>Change 2016-17 to 2017-18</v>
      </c>
      <c r="IG134" s="236" t="str">
        <f t="shared" si="98"/>
        <v>Change 2016-17 to 2017-18</v>
      </c>
      <c r="IH134" s="236" t="str">
        <f t="shared" si="98"/>
        <v>Change 2016-17 to 2017-18</v>
      </c>
      <c r="II134" s="236" t="str">
        <f t="shared" si="98"/>
        <v>Change 2016-17 to 2017-18</v>
      </c>
      <c r="IJ134" s="236" t="str">
        <f t="shared" si="98"/>
        <v>Change 2016-17 to 2017-18</v>
      </c>
      <c r="IK134" s="236" t="str">
        <f t="shared" si="98"/>
        <v>Change 2016-17 to 2017-18</v>
      </c>
      <c r="IL134" s="236" t="str">
        <f t="shared" si="98"/>
        <v>Change 2016-17 to 2017-18</v>
      </c>
      <c r="IM134" s="236" t="str">
        <f t="shared" si="98"/>
        <v>Change 2016-17 to 2017-18</v>
      </c>
      <c r="IN134" s="236" t="str">
        <f t="shared" si="98"/>
        <v>Change 2016-17 to 2017-18</v>
      </c>
      <c r="IO134" s="236"/>
      <c r="IP134" s="236"/>
      <c r="IQ134" s="236" t="str">
        <f>IQ34</f>
        <v>Change 2015-16 to 2016-17</v>
      </c>
      <c r="IR134" s="236" t="str">
        <f t="shared" ref="IR134:JJ134" si="99">IR34</f>
        <v>Change 2015-16 to 2016-17</v>
      </c>
      <c r="IS134" s="236" t="str">
        <f t="shared" si="99"/>
        <v>Change 2015-16 to 2016-17</v>
      </c>
      <c r="IT134" s="236" t="str">
        <f t="shared" si="99"/>
        <v>Change 2015-16 to 2016-17</v>
      </c>
      <c r="IU134" s="236" t="str">
        <f t="shared" si="99"/>
        <v>Change 2015-16 to 2016-17</v>
      </c>
      <c r="IV134" s="236" t="str">
        <f t="shared" si="99"/>
        <v>Change 2015-16 to 2016-17</v>
      </c>
      <c r="IW134" s="236" t="str">
        <f t="shared" si="99"/>
        <v>Change 2015-16 to 2016-17</v>
      </c>
      <c r="IX134" s="236" t="str">
        <f t="shared" si="99"/>
        <v>Change 2015-16 to 2016-17</v>
      </c>
      <c r="IY134" s="236" t="str">
        <f t="shared" si="99"/>
        <v>Change 2015-16 to 2016-17</v>
      </c>
      <c r="IZ134" s="236" t="str">
        <f t="shared" si="99"/>
        <v>Change 2015-16 to 2016-17</v>
      </c>
      <c r="JA134" s="236" t="str">
        <f t="shared" si="99"/>
        <v>Change 2015-16 to 2016-17</v>
      </c>
      <c r="JB134" s="236" t="str">
        <f t="shared" si="99"/>
        <v>Change 2015-16 to 2016-17</v>
      </c>
      <c r="JC134" s="236" t="str">
        <f t="shared" si="99"/>
        <v>Change 2015-16 to 2016-17</v>
      </c>
      <c r="JD134" s="236" t="str">
        <f t="shared" si="99"/>
        <v>Change 2015-16 to 2016-17</v>
      </c>
      <c r="JE134" s="236" t="str">
        <f t="shared" si="99"/>
        <v>Change 2015-16 to 2016-17</v>
      </c>
      <c r="JF134" s="236" t="str">
        <f t="shared" si="99"/>
        <v>Change 2015-16 to 2016-17</v>
      </c>
      <c r="JG134" s="236" t="str">
        <f t="shared" si="99"/>
        <v>Change 2015-16 to 2016-17</v>
      </c>
      <c r="JH134" s="236" t="str">
        <f t="shared" si="99"/>
        <v>Change 2015-16 to 2016-17</v>
      </c>
      <c r="JI134" s="236" t="str">
        <f t="shared" si="99"/>
        <v>Change 2015-16 to 2016-17</v>
      </c>
      <c r="JJ134" s="236" t="str">
        <f t="shared" si="99"/>
        <v>Change 2015-16 to 2016-17</v>
      </c>
      <c r="JK134" s="236"/>
      <c r="JL134" s="236"/>
      <c r="JM134" s="236" t="str">
        <f>JM34</f>
        <v>Change 2014-15 to 2015-16</v>
      </c>
      <c r="JN134" s="236" t="str">
        <f t="shared" ref="JN134:KF134" si="100">JN34</f>
        <v>Change 2014-15 to 2015-16</v>
      </c>
      <c r="JO134" s="236" t="str">
        <f t="shared" si="100"/>
        <v>Change 2014-15 to 2015-16</v>
      </c>
      <c r="JP134" s="236" t="str">
        <f t="shared" si="100"/>
        <v>Change 2014-15 to 2015-16</v>
      </c>
      <c r="JQ134" s="236" t="str">
        <f t="shared" si="100"/>
        <v>Change 2014-15 to 2015-16</v>
      </c>
      <c r="JR134" s="236" t="str">
        <f t="shared" si="100"/>
        <v>Change 2014-15 to 2015-16</v>
      </c>
      <c r="JS134" s="236" t="str">
        <f t="shared" si="100"/>
        <v>Change 2014-15 to 2015-16</v>
      </c>
      <c r="JT134" s="236" t="str">
        <f t="shared" si="100"/>
        <v>Change 2014-15 to 2015-16</v>
      </c>
      <c r="JU134" s="236" t="str">
        <f t="shared" si="100"/>
        <v>Change 2014-15 to 2015-16</v>
      </c>
      <c r="JV134" s="236" t="str">
        <f t="shared" si="100"/>
        <v>Change 2014-15 to 2015-16</v>
      </c>
      <c r="JW134" s="236" t="str">
        <f t="shared" si="100"/>
        <v>Change 2014-15 to 2015-16</v>
      </c>
      <c r="JX134" s="236" t="str">
        <f t="shared" si="100"/>
        <v>Change 2014-15 to 2015-16</v>
      </c>
      <c r="JY134" s="236" t="str">
        <f t="shared" si="100"/>
        <v>Change 2014-15 to 2015-16</v>
      </c>
      <c r="JZ134" s="236" t="str">
        <f t="shared" si="100"/>
        <v>Change 2014-15 to 2015-16</v>
      </c>
      <c r="KA134" s="236" t="str">
        <f t="shared" si="100"/>
        <v>Change 2014-15 to 2015-16</v>
      </c>
      <c r="KB134" s="236" t="str">
        <f t="shared" si="100"/>
        <v>Change 2014-15 to 2015-16</v>
      </c>
      <c r="KC134" s="236" t="str">
        <f t="shared" si="100"/>
        <v>Change 2014-15 to 2015-16</v>
      </c>
      <c r="KD134" s="236" t="str">
        <f t="shared" si="100"/>
        <v>Change 2014-15 to 2015-16</v>
      </c>
      <c r="KE134" s="236" t="str">
        <f t="shared" si="100"/>
        <v>Change 2014-15 to 2015-16</v>
      </c>
      <c r="KF134" s="236" t="str">
        <f t="shared" si="100"/>
        <v>Change 2014-15 to 2015-16</v>
      </c>
      <c r="KG134" s="236"/>
      <c r="KH134" s="236"/>
    </row>
    <row r="135" spans="1:294" s="2" customFormat="1" ht="12.75" customHeight="1" x14ac:dyDescent="0.2">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245"/>
      <c r="AD135" s="254" t="str">
        <f ca="1">IF(ISBLANK(OFFSET(AC135,0,$AG$106)),"",OFFSET(AC135,0,$AG$106))</f>
        <v>COSTS: Average salt price mid-winter (Jan. 1) ($/ton)</v>
      </c>
      <c r="AE135" s="253" t="str">
        <f t="shared" ref="AE135:AS135" si="101">AE35</f>
        <v>SYSTEM: Total lane miles</v>
      </c>
      <c r="AF135" s="252" t="str">
        <f t="shared" si="101"/>
        <v>HUMAN RESOURCES: State workers (full-time)</v>
      </c>
      <c r="AG135" s="252" t="str">
        <f t="shared" si="101"/>
        <v>HUMAN RESOURCES: State workers (part-time and seasonal)</v>
      </c>
      <c r="AH135" s="252" t="str">
        <f t="shared" si="101"/>
        <v>VEHICLE RESOURCES: Plow trucks (owned and contracted units)</v>
      </c>
      <c r="AI135" s="252" t="str">
        <f t="shared" si="101"/>
        <v>VEHICLE RESOURCES: Road graders (owned and contracted units)</v>
      </c>
      <c r="AJ135" s="252" t="str">
        <f t="shared" si="101"/>
        <v>VEHICLE RESOURCES: Blowers (owned and contracted units)</v>
      </c>
      <c r="AK135" s="252" t="str">
        <f t="shared" si="101"/>
        <v>FACILITY RESOURCES: Salt storage facilities (count)</v>
      </c>
      <c r="AL135" s="252" t="str">
        <f t="shared" si="101"/>
        <v>FACILITY RESOURCES: Salt storage capacity (tons)</v>
      </c>
      <c r="AM135" s="252" t="str">
        <f t="shared" si="101"/>
        <v>FACILITY RESOURCES: Liquid storage facilities (count)</v>
      </c>
      <c r="AN135" s="252" t="str">
        <f t="shared" si="101"/>
        <v>FACILITY RESOURCES: Liquid storage capacity (gallons)</v>
      </c>
      <c r="AO135" s="252" t="str">
        <f t="shared" si="101"/>
        <v>DRY MATERIALS: Salt applied (tons)</v>
      </c>
      <c r="AP135" s="252" t="str">
        <f t="shared" si="101"/>
        <v>DRY MATERIALS: Total chemicals applied (tons)</v>
      </c>
      <c r="AQ135" s="252" t="str">
        <f t="shared" si="101"/>
        <v>DRY MATERIALS: Abrasives (non-chemical) applied (tons)</v>
      </c>
      <c r="AR135" s="252" t="str">
        <f t="shared" si="101"/>
        <v>LIQUID MATERIALS: Salt brine applied (gallons)</v>
      </c>
      <c r="AS135" s="252" t="str">
        <f t="shared" si="101"/>
        <v>LIQUID MATERIALS: Total liquid applied (gallons)</v>
      </c>
      <c r="AT135" s="252" t="str">
        <f t="shared" si="89"/>
        <v>COST: Total labor cost ($)</v>
      </c>
      <c r="AU135" s="252" t="str">
        <f t="shared" si="89"/>
        <v>COST: Total equipment cost ($)</v>
      </c>
      <c r="AV135" s="252" t="str">
        <f t="shared" si="89"/>
        <v>COST: Total materials cost ($)</v>
      </c>
      <c r="AW135" s="252" t="str">
        <f t="shared" si="89"/>
        <v>COSTS: Snow and ice total expenditure ($)</v>
      </c>
      <c r="AX135" s="252" t="str">
        <f t="shared" si="89"/>
        <v>COSTS: Average salt price mid-winter (Jan. 1) ($/ton)</v>
      </c>
      <c r="AY135" s="252"/>
      <c r="AZ135" s="252"/>
      <c r="BA135" s="253" t="str">
        <f t="shared" ref="BA135:BT135" si="102">BA35</f>
        <v>SYSTEM: Total lane miles</v>
      </c>
      <c r="BB135" s="252" t="str">
        <f t="shared" si="102"/>
        <v>HUMAN RESOURCES: State workers (full-time)</v>
      </c>
      <c r="BC135" s="252" t="str">
        <f t="shared" si="102"/>
        <v>HUMAN RESOURCES: State workers (part-time and seasonal)</v>
      </c>
      <c r="BD135" s="252" t="str">
        <f t="shared" si="102"/>
        <v>VEHICLE RESOURCES: Plow trucks (owned and contracted units)</v>
      </c>
      <c r="BE135" s="252" t="str">
        <f t="shared" si="102"/>
        <v>VEHICLE RESOURCES: Road graders (owned and contracted units)</v>
      </c>
      <c r="BF135" s="252" t="str">
        <f t="shared" si="102"/>
        <v>VEHICLE RESOURCES: Blowers (owned and contracted units)</v>
      </c>
      <c r="BG135" s="252" t="str">
        <f t="shared" si="102"/>
        <v>FACILITY RESOURCES: Salt storage facilities (count)</v>
      </c>
      <c r="BH135" s="252" t="str">
        <f t="shared" si="102"/>
        <v>FACILITY RESOURCES: Salt storage capacity (tons)</v>
      </c>
      <c r="BI135" s="252" t="str">
        <f t="shared" si="102"/>
        <v>FACILITY RESOURCES: Liquid storage facilities (count)</v>
      </c>
      <c r="BJ135" s="252" t="str">
        <f t="shared" si="102"/>
        <v>FACILITY RESOURCES: Liquid storage capacity (gallons)</v>
      </c>
      <c r="BK135" s="252" t="str">
        <f t="shared" si="102"/>
        <v>DRY MATERIALS: Salt applied (tons)</v>
      </c>
      <c r="BL135" s="252" t="str">
        <f t="shared" si="102"/>
        <v>DRY MATERIALS: Total chemicals applied (tons)</v>
      </c>
      <c r="BM135" s="252" t="str">
        <f t="shared" si="102"/>
        <v>DRY MATERIALS: Abrasives (non-chemical) applied (tons)</v>
      </c>
      <c r="BN135" s="252" t="str">
        <f t="shared" si="102"/>
        <v>LIQUID MATERIALS: Salt brine applied (gallons)</v>
      </c>
      <c r="BO135" s="252" t="str">
        <f t="shared" si="102"/>
        <v>LIQUID MATERIALS: Total liquid applied (gallons)</v>
      </c>
      <c r="BP135" s="252" t="str">
        <f t="shared" si="102"/>
        <v>COST: Total labor cost ($)</v>
      </c>
      <c r="BQ135" s="252" t="str">
        <f t="shared" si="102"/>
        <v>COST: Total equipment cost ($)</v>
      </c>
      <c r="BR135" s="252" t="str">
        <f t="shared" si="102"/>
        <v>COST: Total materials cost ($)</v>
      </c>
      <c r="BS135" s="252" t="str">
        <f t="shared" si="102"/>
        <v>COSTS: Snow and ice total expenditure ($)</v>
      </c>
      <c r="BT135" s="252" t="str">
        <f t="shared" si="102"/>
        <v>COSTS: Average salt price mid-winter (Jan. 1) ($/ton)</v>
      </c>
      <c r="BU135" s="252"/>
      <c r="BV135" s="252"/>
      <c r="BW135" s="253" t="str">
        <f t="shared" ref="BW135:CP135" si="103">BW35</f>
        <v>SYSTEM: Total lane miles</v>
      </c>
      <c r="BX135" s="252" t="str">
        <f t="shared" si="103"/>
        <v>HUMAN RESOURCES: State workers (full-time)</v>
      </c>
      <c r="BY135" s="252" t="str">
        <f t="shared" si="103"/>
        <v>HUMAN RESOURCES: State workers (part-time and seasonal)</v>
      </c>
      <c r="BZ135" s="252" t="str">
        <f t="shared" si="103"/>
        <v>VEHICLE RESOURCES: Plow trucks (owned and contracted units)</v>
      </c>
      <c r="CA135" s="252" t="str">
        <f t="shared" si="103"/>
        <v>VEHICLE RESOURCES: Road graders (owned and contracted units)</v>
      </c>
      <c r="CB135" s="252" t="str">
        <f t="shared" si="103"/>
        <v>VEHICLE RESOURCES: Blowers (owned and contracted units)</v>
      </c>
      <c r="CC135" s="252" t="str">
        <f t="shared" si="103"/>
        <v>FACILITY RESOURCES: Salt storage facilities (count)</v>
      </c>
      <c r="CD135" s="252" t="str">
        <f t="shared" si="103"/>
        <v>FACILITY RESOURCES: Salt storage capacity (tons)</v>
      </c>
      <c r="CE135" s="252" t="str">
        <f t="shared" si="103"/>
        <v>FACILITY RESOURCES: Liquid storage facilities (count)</v>
      </c>
      <c r="CF135" s="252" t="str">
        <f t="shared" si="103"/>
        <v>FACILITY RESOURCES: Liquid storage capacity (gallons)</v>
      </c>
      <c r="CG135" s="252" t="str">
        <f t="shared" si="103"/>
        <v>DRY MATERIALS: Salt applied (tons)</v>
      </c>
      <c r="CH135" s="252" t="str">
        <f t="shared" si="103"/>
        <v>DRY MATERIALS: Total chemicals applied (tons)</v>
      </c>
      <c r="CI135" s="252" t="str">
        <f t="shared" si="103"/>
        <v>DRY MATERIALS: Abrasives (non-chemical) applied (tons)</v>
      </c>
      <c r="CJ135" s="252" t="str">
        <f t="shared" si="103"/>
        <v>LIQUID MATERIALS: Salt brine applied (gallons)</v>
      </c>
      <c r="CK135" s="252" t="str">
        <f t="shared" si="103"/>
        <v>LIQUID MATERIALS: Total liquid applied (gallons)</v>
      </c>
      <c r="CL135" s="252" t="str">
        <f t="shared" si="103"/>
        <v>COST: Total labor cost ($)</v>
      </c>
      <c r="CM135" s="252" t="str">
        <f t="shared" si="103"/>
        <v>COST: Total equipment cost ($)</v>
      </c>
      <c r="CN135" s="252" t="str">
        <f t="shared" si="103"/>
        <v>COST: Total materials cost ($)</v>
      </c>
      <c r="CO135" s="252" t="str">
        <f t="shared" si="103"/>
        <v>COSTS: Snow and ice total expenditure ($)</v>
      </c>
      <c r="CP135" s="252" t="str">
        <f t="shared" si="103"/>
        <v>COSTS: Average salt price mid-winter (Jan. 1) ($/ton)</v>
      </c>
      <c r="CQ135" s="252"/>
      <c r="CR135" s="252"/>
      <c r="CS135" s="253" t="str">
        <f t="shared" ref="CS135:DL135" si="104">CS35</f>
        <v>SYSTEM: Total lane miles</v>
      </c>
      <c r="CT135" s="252" t="str">
        <f t="shared" si="104"/>
        <v>HUMAN RESOURCES: State workers (full-time)</v>
      </c>
      <c r="CU135" s="252" t="str">
        <f t="shared" si="104"/>
        <v>HUMAN RESOURCES: State workers (part-time and seasonal)</v>
      </c>
      <c r="CV135" s="252" t="str">
        <f t="shared" si="104"/>
        <v>VEHICLE RESOURCES: Plow trucks (owned and contracted units)</v>
      </c>
      <c r="CW135" s="252" t="str">
        <f t="shared" si="104"/>
        <v>VEHICLE RESOURCES: Road graders (owned and contracted units)</v>
      </c>
      <c r="CX135" s="252" t="str">
        <f t="shared" si="104"/>
        <v>VEHICLE RESOURCES: Blowers (owned and contracted units)</v>
      </c>
      <c r="CY135" s="252" t="str">
        <f t="shared" si="104"/>
        <v>FACILITY RESOURCES: Salt storage facilities (count)</v>
      </c>
      <c r="CZ135" s="252" t="str">
        <f t="shared" si="104"/>
        <v>FACILITY RESOURCES: Salt storage capacity (tons)</v>
      </c>
      <c r="DA135" s="252" t="str">
        <f t="shared" si="104"/>
        <v>FACILITY RESOURCES: Liquid storage facilities (count)</v>
      </c>
      <c r="DB135" s="252" t="str">
        <f t="shared" si="104"/>
        <v>FACILITY RESOURCES: Liquid storage capacity (gallons)</v>
      </c>
      <c r="DC135" s="252" t="str">
        <f t="shared" si="104"/>
        <v>DRY MATERIALS: Salt applied (tons)</v>
      </c>
      <c r="DD135" s="252" t="str">
        <f t="shared" si="104"/>
        <v>DRY MATERIALS: Total chemicals applied (tons)</v>
      </c>
      <c r="DE135" s="252" t="str">
        <f t="shared" si="104"/>
        <v>DRY MATERIALS: Abrasives (non-chemical) applied (tons)</v>
      </c>
      <c r="DF135" s="252" t="str">
        <f t="shared" si="104"/>
        <v>LIQUID MATERIALS: Salt brine applied (gallons)</v>
      </c>
      <c r="DG135" s="252" t="str">
        <f t="shared" si="104"/>
        <v>LIQUID MATERIALS: Total liquid applied (gallons)</v>
      </c>
      <c r="DH135" s="252" t="str">
        <f t="shared" si="104"/>
        <v>COST: Total labor cost ($)</v>
      </c>
      <c r="DI135" s="252" t="str">
        <f t="shared" si="104"/>
        <v>COST: Total equipment cost ($)</v>
      </c>
      <c r="DJ135" s="252" t="str">
        <f t="shared" si="104"/>
        <v>COST: Total materials cost ($)</v>
      </c>
      <c r="DK135" s="252" t="str">
        <f t="shared" si="104"/>
        <v>COSTS: Snow and ice total expenditure ($)</v>
      </c>
      <c r="DL135" s="252" t="str">
        <f t="shared" si="104"/>
        <v>COSTS: Average salt price mid-winter (Jan. 1) ($/ton)</v>
      </c>
      <c r="DM135" s="252"/>
      <c r="DN135" s="252"/>
      <c r="DO135" s="253" t="str">
        <f t="shared" ref="DO135:EH135" si="105">DO35</f>
        <v>SYSTEM: Total lane miles</v>
      </c>
      <c r="DP135" s="252" t="str">
        <f t="shared" si="105"/>
        <v>HUMAN RESOURCES: State workers (full-time)</v>
      </c>
      <c r="DQ135" s="252" t="str">
        <f t="shared" si="105"/>
        <v>HUMAN RESOURCES: State workers (part-time and seasonal)</v>
      </c>
      <c r="DR135" s="252" t="str">
        <f t="shared" si="105"/>
        <v>VEHICLE RESOURCES: Plow trucks (owned and contracted units)</v>
      </c>
      <c r="DS135" s="252" t="str">
        <f t="shared" si="105"/>
        <v>VEHICLE RESOURCES: Road graders (owned and contracted units)</v>
      </c>
      <c r="DT135" s="252" t="str">
        <f t="shared" si="105"/>
        <v>VEHICLE RESOURCES: Blowers (owned and contracted units)</v>
      </c>
      <c r="DU135" s="252" t="str">
        <f t="shared" si="105"/>
        <v>FACILITY RESOURCES: Salt storage facilities (count)</v>
      </c>
      <c r="DV135" s="252" t="str">
        <f t="shared" si="105"/>
        <v>FACILITY RESOURCES: Salt storage capacity (tons)</v>
      </c>
      <c r="DW135" s="252" t="str">
        <f t="shared" si="105"/>
        <v>FACILITY RESOURCES: Liquid storage facilities (count)</v>
      </c>
      <c r="DX135" s="252" t="str">
        <f t="shared" si="105"/>
        <v>FACILITY RESOURCES: Liquid storage capacity (gallons)</v>
      </c>
      <c r="DY135" s="252" t="str">
        <f t="shared" si="105"/>
        <v>DRY MATERIALS: Salt applied (tons)</v>
      </c>
      <c r="DZ135" s="252" t="str">
        <f t="shared" si="105"/>
        <v>DRY MATERIALS: Total chemicals applied (tons)</v>
      </c>
      <c r="EA135" s="252" t="str">
        <f t="shared" si="105"/>
        <v>DRY MATERIALS: Abrasives (non-chemical) applied (tons)</v>
      </c>
      <c r="EB135" s="252" t="str">
        <f t="shared" si="105"/>
        <v>LIQUID MATERIALS: Salt brine applied (gallons)</v>
      </c>
      <c r="EC135" s="252" t="str">
        <f t="shared" si="105"/>
        <v>LIQUID MATERIALS: Total liquid applied (gallons)</v>
      </c>
      <c r="ED135" s="252" t="str">
        <f t="shared" si="105"/>
        <v>COST: Total labor cost ($)</v>
      </c>
      <c r="EE135" s="252" t="str">
        <f t="shared" si="105"/>
        <v>COST: Total equipment cost ($)</v>
      </c>
      <c r="EF135" s="252" t="str">
        <f t="shared" si="105"/>
        <v>COST: Total materials cost ($)</v>
      </c>
      <c r="EG135" s="252" t="str">
        <f t="shared" si="105"/>
        <v>COSTS: Snow and ice total expenditure ($)</v>
      </c>
      <c r="EH135" s="252" t="str">
        <f t="shared" si="105"/>
        <v>COSTS: Average salt price mid-winter (Jan. 1) ($/ton)</v>
      </c>
      <c r="EI135" s="252"/>
      <c r="EJ135" s="252"/>
      <c r="EK135" s="253" t="str">
        <f t="shared" ref="EK135:FD135" si="106">EK35</f>
        <v>SYSTEM: Total lane miles</v>
      </c>
      <c r="EL135" s="252" t="str">
        <f t="shared" si="106"/>
        <v>HUMAN RESOURCES: State workers (full-time)</v>
      </c>
      <c r="EM135" s="252" t="str">
        <f t="shared" si="106"/>
        <v>HUMAN RESOURCES: State workers (part-time and seasonal)</v>
      </c>
      <c r="EN135" s="252" t="str">
        <f t="shared" si="106"/>
        <v>VEHICLE RESOURCES: Plow trucks (owned and contracted units)</v>
      </c>
      <c r="EO135" s="252" t="str">
        <f t="shared" si="106"/>
        <v>VEHICLE RESOURCES: Road graders (owned and contracted units)</v>
      </c>
      <c r="EP135" s="252" t="str">
        <f t="shared" si="106"/>
        <v>VEHICLE RESOURCES: Blowers (owned and contracted units)</v>
      </c>
      <c r="EQ135" s="252" t="str">
        <f t="shared" si="106"/>
        <v>FACILITY RESOURCES: Salt storage facilities (count)</v>
      </c>
      <c r="ER135" s="252" t="str">
        <f t="shared" si="106"/>
        <v>FACILITY RESOURCES: Salt storage capacity (tons)</v>
      </c>
      <c r="ES135" s="252" t="str">
        <f t="shared" si="106"/>
        <v>FACILITY RESOURCES: Liquid storage facilities (count)</v>
      </c>
      <c r="ET135" s="252" t="str">
        <f t="shared" si="106"/>
        <v>FACILITY RESOURCES: Liquid storage capacity (gallons)</v>
      </c>
      <c r="EU135" s="252" t="str">
        <f t="shared" si="106"/>
        <v>DRY MATERIALS: Salt applied (tons)</v>
      </c>
      <c r="EV135" s="252" t="str">
        <f t="shared" si="106"/>
        <v>DRY MATERIALS: Total chemicals applied (tons)</v>
      </c>
      <c r="EW135" s="252" t="str">
        <f t="shared" si="106"/>
        <v>DRY MATERIALS: Abrasives (non-chemical) applied (tons)</v>
      </c>
      <c r="EX135" s="252" t="str">
        <f t="shared" si="106"/>
        <v>LIQUID MATERIALS: Salt brine applied (gallons)</v>
      </c>
      <c r="EY135" s="252" t="str">
        <f t="shared" si="106"/>
        <v>LIQUID MATERIALS: Total liquid applied (gallons)</v>
      </c>
      <c r="EZ135" s="252" t="str">
        <f t="shared" si="106"/>
        <v>COST: Total labor cost ($)</v>
      </c>
      <c r="FA135" s="252" t="str">
        <f t="shared" si="106"/>
        <v>COST: Total equipment cost ($)</v>
      </c>
      <c r="FB135" s="252" t="str">
        <f t="shared" si="106"/>
        <v>COST: Total materials cost ($)</v>
      </c>
      <c r="FC135" s="252" t="str">
        <f t="shared" si="106"/>
        <v>COSTS: Snow and ice total expenditure ($)</v>
      </c>
      <c r="FD135" s="252" t="str">
        <f t="shared" si="106"/>
        <v>COSTS: Average salt price mid-winter (Jan. 1) ($/ton)</v>
      </c>
      <c r="FE135" s="252"/>
      <c r="FF135" s="252"/>
      <c r="FG135" s="253" t="str">
        <f t="shared" ref="FG135:FZ135" si="107">FG35</f>
        <v>SYSTEM: Total lane miles</v>
      </c>
      <c r="FH135" s="252" t="str">
        <f t="shared" si="107"/>
        <v>HUMAN RESOURCES: State workers (full-time)</v>
      </c>
      <c r="FI135" s="252" t="str">
        <f t="shared" si="107"/>
        <v>HUMAN RESOURCES: State workers (part-time and seasonal)</v>
      </c>
      <c r="FJ135" s="252" t="str">
        <f t="shared" si="107"/>
        <v>VEHICLE RESOURCES: Plow trucks (owned and contracted units)</v>
      </c>
      <c r="FK135" s="252" t="str">
        <f t="shared" si="107"/>
        <v>VEHICLE RESOURCES: Road graders (owned and contracted units)</v>
      </c>
      <c r="FL135" s="252" t="str">
        <f t="shared" si="107"/>
        <v>VEHICLE RESOURCES: Blowers (owned and contracted units)</v>
      </c>
      <c r="FM135" s="252" t="str">
        <f t="shared" si="107"/>
        <v>FACILITY RESOURCES: Salt storage facilities (count)</v>
      </c>
      <c r="FN135" s="252" t="str">
        <f t="shared" si="107"/>
        <v>FACILITY RESOURCES: Salt storage capacity (tons)</v>
      </c>
      <c r="FO135" s="252" t="str">
        <f t="shared" si="107"/>
        <v>FACILITY RESOURCES: Liquid storage facilities (count)</v>
      </c>
      <c r="FP135" s="252" t="str">
        <f t="shared" si="107"/>
        <v>FACILITY RESOURCES: Liquid storage capacity (gallons)</v>
      </c>
      <c r="FQ135" s="252" t="str">
        <f t="shared" si="107"/>
        <v>DRY MATERIALS: Salt applied (tons)</v>
      </c>
      <c r="FR135" s="252" t="str">
        <f t="shared" si="107"/>
        <v>DRY MATERIALS: Total chemicals applied (tons)</v>
      </c>
      <c r="FS135" s="252" t="str">
        <f t="shared" si="107"/>
        <v>DRY MATERIALS: Abrasives (non-chemical) applied (tons)</v>
      </c>
      <c r="FT135" s="252" t="str">
        <f t="shared" si="107"/>
        <v>LIQUID MATERIALS: Salt brine applied (gallons)</v>
      </c>
      <c r="FU135" s="252" t="str">
        <f t="shared" si="107"/>
        <v>LIQUID MATERIALS: Total liquid applied (gallons)</v>
      </c>
      <c r="FV135" s="252" t="str">
        <f t="shared" si="107"/>
        <v>COST: Total labor cost ($)</v>
      </c>
      <c r="FW135" s="252" t="str">
        <f t="shared" si="107"/>
        <v>COST: Total equipment cost ($)</v>
      </c>
      <c r="FX135" s="252" t="str">
        <f t="shared" si="107"/>
        <v>COST: Total materials cost ($)</v>
      </c>
      <c r="FY135" s="252" t="str">
        <f t="shared" si="107"/>
        <v>COSTS: Snow and ice total expenditure ($)</v>
      </c>
      <c r="FZ135" s="252" t="str">
        <f t="shared" si="107"/>
        <v>COSTS: Average salt price mid-winter (Jan. 1) ($/ton)</v>
      </c>
      <c r="GA135" s="252"/>
      <c r="GB135" s="252"/>
      <c r="GC135" s="253" t="str">
        <f t="shared" ref="GC135:GV135" si="108">GC35</f>
        <v>SYSTEM: Total lane miles</v>
      </c>
      <c r="GD135" s="252" t="str">
        <f t="shared" si="108"/>
        <v>HUMAN RESOURCES: State workers (full-time)</v>
      </c>
      <c r="GE135" s="252" t="str">
        <f t="shared" si="108"/>
        <v>HUMAN RESOURCES: State workers (part-time and seasonal)</v>
      </c>
      <c r="GF135" s="252" t="str">
        <f t="shared" si="108"/>
        <v>VEHICLE RESOURCES: Plow trucks (owned and contracted units)</v>
      </c>
      <c r="GG135" s="252" t="str">
        <f t="shared" si="108"/>
        <v>VEHICLE RESOURCES: Road graders (owned and contracted units)</v>
      </c>
      <c r="GH135" s="252" t="str">
        <f t="shared" si="108"/>
        <v>VEHICLE RESOURCES: Blowers (owned and contracted units)</v>
      </c>
      <c r="GI135" s="252" t="str">
        <f t="shared" si="108"/>
        <v>FACILITY RESOURCES: Salt storage facilities (count)</v>
      </c>
      <c r="GJ135" s="252" t="str">
        <f t="shared" si="108"/>
        <v>FACILITY RESOURCES: Salt storage capacity (tons)</v>
      </c>
      <c r="GK135" s="252" t="str">
        <f t="shared" si="108"/>
        <v>FACILITY RESOURCES: Liquid storage facilities (count)</v>
      </c>
      <c r="GL135" s="252" t="str">
        <f t="shared" si="108"/>
        <v>FACILITY RESOURCES: Liquid storage capacity (gallons)</v>
      </c>
      <c r="GM135" s="252" t="str">
        <f t="shared" si="108"/>
        <v>DRY MATERIALS: Salt applied (tons)</v>
      </c>
      <c r="GN135" s="252" t="str">
        <f t="shared" si="108"/>
        <v>DRY MATERIALS: Total chemicals applied (tons)</v>
      </c>
      <c r="GO135" s="252" t="str">
        <f t="shared" si="108"/>
        <v>DRY MATERIALS: Abrasives (non-chemical) applied (tons)</v>
      </c>
      <c r="GP135" s="252" t="str">
        <f t="shared" si="108"/>
        <v>LIQUID MATERIALS: Salt brine applied (gallons)</v>
      </c>
      <c r="GQ135" s="252" t="str">
        <f t="shared" si="108"/>
        <v>LIQUID MATERIALS: Total liquid applied (gallons)</v>
      </c>
      <c r="GR135" s="252" t="str">
        <f t="shared" si="108"/>
        <v>COST: Total labor cost ($)</v>
      </c>
      <c r="GS135" s="252" t="str">
        <f t="shared" si="108"/>
        <v>COST: Total equipment cost ($)</v>
      </c>
      <c r="GT135" s="252" t="str">
        <f t="shared" si="108"/>
        <v>COST: Total materials cost ($)</v>
      </c>
      <c r="GU135" s="252" t="str">
        <f t="shared" si="108"/>
        <v>COSTS: Snow and ice total expenditure ($)</v>
      </c>
      <c r="GV135" s="252" t="str">
        <f t="shared" si="108"/>
        <v>COSTS: Average salt price mid-winter (Jan. 1) ($/ton)</v>
      </c>
      <c r="GW135" s="252"/>
      <c r="GX135" s="252"/>
      <c r="GY135" s="253" t="str">
        <f t="shared" ref="GY135:HR135" si="109">GY35</f>
        <v>SYSTEM: Total lane miles</v>
      </c>
      <c r="GZ135" s="252" t="str">
        <f t="shared" si="109"/>
        <v>HUMAN RESOURCES: State workers (full-time)</v>
      </c>
      <c r="HA135" s="252" t="str">
        <f t="shared" si="109"/>
        <v>HUMAN RESOURCES: State workers (part-time and seasonal)</v>
      </c>
      <c r="HB135" s="252" t="str">
        <f t="shared" si="109"/>
        <v>VEHICLE RESOURCES: Plow trucks (owned and contracted units)</v>
      </c>
      <c r="HC135" s="252" t="str">
        <f t="shared" si="109"/>
        <v>VEHICLE RESOURCES: Road graders (owned and contracted units)</v>
      </c>
      <c r="HD135" s="252" t="str">
        <f t="shared" si="109"/>
        <v>VEHICLE RESOURCES: Blowers (owned and contracted units)</v>
      </c>
      <c r="HE135" s="252" t="str">
        <f t="shared" si="109"/>
        <v>FACILITY RESOURCES: Salt storage facilities (count)</v>
      </c>
      <c r="HF135" s="252" t="str">
        <f t="shared" si="109"/>
        <v>FACILITY RESOURCES: Salt storage capacity (tons)</v>
      </c>
      <c r="HG135" s="252" t="str">
        <f t="shared" si="109"/>
        <v>FACILITY RESOURCES: Liquid storage facilities (count)</v>
      </c>
      <c r="HH135" s="252" t="str">
        <f t="shared" si="109"/>
        <v>FACILITY RESOURCES: Liquid storage capacity (gallons)</v>
      </c>
      <c r="HI135" s="252" t="str">
        <f t="shared" si="109"/>
        <v>DRY MATERIALS: Salt applied (tons)</v>
      </c>
      <c r="HJ135" s="252" t="str">
        <f t="shared" si="109"/>
        <v>DRY MATERIALS: Total chemicals applied (tons)</v>
      </c>
      <c r="HK135" s="252" t="str">
        <f t="shared" si="109"/>
        <v>DRY MATERIALS: Abrasives (non-chemical) applied (tons)</v>
      </c>
      <c r="HL135" s="252" t="str">
        <f t="shared" si="109"/>
        <v>LIQUID MATERIALS: Salt brine applied (gallons)</v>
      </c>
      <c r="HM135" s="252" t="str">
        <f t="shared" si="109"/>
        <v>LIQUID MATERIALS: Total liquid applied (gallons)</v>
      </c>
      <c r="HN135" s="252" t="str">
        <f t="shared" si="109"/>
        <v>COST: Total labor cost ($)</v>
      </c>
      <c r="HO135" s="252" t="str">
        <f t="shared" si="109"/>
        <v>COST: Total equipment cost ($)</v>
      </c>
      <c r="HP135" s="252" t="str">
        <f t="shared" si="109"/>
        <v>COST: Total materials cost ($)</v>
      </c>
      <c r="HQ135" s="252" t="str">
        <f t="shared" si="109"/>
        <v>COSTS: Snow and ice total expenditure ($)</v>
      </c>
      <c r="HR135" s="252" t="str">
        <f t="shared" si="109"/>
        <v>COSTS: Average salt price mid-winter (Jan. 1) ($/ton)</v>
      </c>
      <c r="HS135" s="252"/>
      <c r="HT135" s="252"/>
      <c r="HU135" s="253" t="str">
        <f t="shared" ref="HU135:IN135" si="110">HU35</f>
        <v>SYSTEM: Total lane miles</v>
      </c>
      <c r="HV135" s="252" t="str">
        <f t="shared" si="110"/>
        <v>HUMAN RESOURCES: State workers (full-time)</v>
      </c>
      <c r="HW135" s="252" t="str">
        <f t="shared" si="110"/>
        <v>HUMAN RESOURCES: State workers (part-time and seasonal)</v>
      </c>
      <c r="HX135" s="252" t="str">
        <f t="shared" si="110"/>
        <v>VEHICLE RESOURCES: Plow trucks (owned and contracted units)</v>
      </c>
      <c r="HY135" s="252" t="str">
        <f t="shared" si="110"/>
        <v>VEHICLE RESOURCES: Road graders (owned and contracted units)</v>
      </c>
      <c r="HZ135" s="252" t="str">
        <f t="shared" si="110"/>
        <v>VEHICLE RESOURCES: Blowers (owned and contracted units)</v>
      </c>
      <c r="IA135" s="252" t="str">
        <f t="shared" si="110"/>
        <v>FACILITY RESOURCES: Salt storage facilities (count)</v>
      </c>
      <c r="IB135" s="252" t="str">
        <f t="shared" si="110"/>
        <v>FACILITY RESOURCES: Salt storage capacity (tons)</v>
      </c>
      <c r="IC135" s="252" t="str">
        <f t="shared" si="110"/>
        <v>FACILITY RESOURCES: Liquid storage facilities (count)</v>
      </c>
      <c r="ID135" s="252" t="str">
        <f t="shared" si="110"/>
        <v>FACILITY RESOURCES: Liquid storage capacity (gallons)</v>
      </c>
      <c r="IE135" s="252" t="str">
        <f t="shared" si="110"/>
        <v>DRY MATERIALS: Salt applied (tons)</v>
      </c>
      <c r="IF135" s="252" t="str">
        <f t="shared" si="110"/>
        <v>DRY MATERIALS: Total chemicals applied (tons)</v>
      </c>
      <c r="IG135" s="252" t="str">
        <f t="shared" si="110"/>
        <v>DRY MATERIALS: Abrasives (non-chemical) applied (tons)</v>
      </c>
      <c r="IH135" s="252" t="str">
        <f t="shared" si="110"/>
        <v>LIQUID MATERIALS: Salt brine applied (gallons)</v>
      </c>
      <c r="II135" s="252" t="str">
        <f t="shared" si="110"/>
        <v>LIQUID MATERIALS: Total liquid applied (gallons)</v>
      </c>
      <c r="IJ135" s="252" t="str">
        <f t="shared" si="110"/>
        <v>COST: Total labor cost ($)</v>
      </c>
      <c r="IK135" s="252" t="str">
        <f t="shared" si="110"/>
        <v>COST: Total equipment cost ($)</v>
      </c>
      <c r="IL135" s="252" t="str">
        <f t="shared" si="110"/>
        <v>COST: Total materials cost ($)</v>
      </c>
      <c r="IM135" s="252" t="str">
        <f t="shared" si="110"/>
        <v>COSTS: Snow and ice total expenditure ($)</v>
      </c>
      <c r="IN135" s="252" t="str">
        <f t="shared" si="110"/>
        <v>COSTS: Average salt price mid-winter (Jan. 1) ($/ton)</v>
      </c>
      <c r="IO135" s="252"/>
      <c r="IP135" s="252"/>
      <c r="IQ135" s="253" t="str">
        <f t="shared" ref="IQ135:JJ135" si="111">IQ35</f>
        <v>SYSTEM: Total lane miles</v>
      </c>
      <c r="IR135" s="252" t="str">
        <f t="shared" si="111"/>
        <v>HUMAN RESOURCES: State workers (full-time)</v>
      </c>
      <c r="IS135" s="252" t="str">
        <f t="shared" si="111"/>
        <v>HUMAN RESOURCES: State workers (part-time and seasonal)</v>
      </c>
      <c r="IT135" s="252" t="str">
        <f t="shared" si="111"/>
        <v>VEHICLE RESOURCES: Plow trucks (owned and contracted units)</v>
      </c>
      <c r="IU135" s="252" t="str">
        <f t="shared" si="111"/>
        <v>VEHICLE RESOURCES: Road graders (owned and contracted units)</v>
      </c>
      <c r="IV135" s="252" t="str">
        <f t="shared" si="111"/>
        <v>VEHICLE RESOURCES: Blowers (owned and contracted units)</v>
      </c>
      <c r="IW135" s="252" t="str">
        <f t="shared" si="111"/>
        <v>FACILITY RESOURCES: Salt storage facilities (count)</v>
      </c>
      <c r="IX135" s="252" t="str">
        <f t="shared" si="111"/>
        <v>FACILITY RESOURCES: Salt storage capacity (tons)</v>
      </c>
      <c r="IY135" s="252" t="str">
        <f t="shared" si="111"/>
        <v>FACILITY RESOURCES: Liquid storage facilities (count)</v>
      </c>
      <c r="IZ135" s="252" t="str">
        <f t="shared" si="111"/>
        <v>FACILITY RESOURCES: Liquid storage capacity (gallons)</v>
      </c>
      <c r="JA135" s="252" t="str">
        <f t="shared" si="111"/>
        <v>DRY MATERIALS: Salt applied (tons)</v>
      </c>
      <c r="JB135" s="252" t="str">
        <f t="shared" si="111"/>
        <v>DRY MATERIALS: Total chemicals applied (tons)</v>
      </c>
      <c r="JC135" s="252" t="str">
        <f t="shared" si="111"/>
        <v>DRY MATERIALS: Abrasives (non-chemical) applied (tons)</v>
      </c>
      <c r="JD135" s="252" t="str">
        <f t="shared" si="111"/>
        <v>LIQUID MATERIALS: Salt brine applied (gallons)</v>
      </c>
      <c r="JE135" s="252" t="str">
        <f t="shared" si="111"/>
        <v>LIQUID MATERIALS: Total liquid applied (gallons)</v>
      </c>
      <c r="JF135" s="252" t="str">
        <f t="shared" si="111"/>
        <v>COST: Total labor cost ($)</v>
      </c>
      <c r="JG135" s="252" t="str">
        <f t="shared" si="111"/>
        <v>COST: Total equipment cost ($)</v>
      </c>
      <c r="JH135" s="252" t="str">
        <f t="shared" si="111"/>
        <v>COST: Total materials cost ($)</v>
      </c>
      <c r="JI135" s="252" t="str">
        <f t="shared" si="111"/>
        <v>COSTS: Snow and ice total expenditure ($)</v>
      </c>
      <c r="JJ135" s="252" t="str">
        <f t="shared" si="111"/>
        <v>COSTS: Average salt price mid-winter (Jan. 1) ($/ton)</v>
      </c>
      <c r="JK135" s="252"/>
      <c r="JL135" s="252"/>
      <c r="JM135" s="253" t="str">
        <f t="shared" ref="JM135:KF135" si="112">JM35</f>
        <v>SYSTEM: Total lane miles</v>
      </c>
      <c r="JN135" s="252" t="str">
        <f t="shared" si="112"/>
        <v>HUMAN RESOURCES: State workers (full-time)</v>
      </c>
      <c r="JO135" s="252" t="str">
        <f t="shared" si="112"/>
        <v>HUMAN RESOURCES: State workers (part-time and seasonal)</v>
      </c>
      <c r="JP135" s="252" t="str">
        <f t="shared" si="112"/>
        <v>VEHICLE RESOURCES: Plow trucks (owned and contracted units)</v>
      </c>
      <c r="JQ135" s="252" t="str">
        <f t="shared" si="112"/>
        <v>VEHICLE RESOURCES: Road graders (owned and contracted units)</v>
      </c>
      <c r="JR135" s="252" t="str">
        <f t="shared" si="112"/>
        <v>VEHICLE RESOURCES: Blowers (owned and contracted units)</v>
      </c>
      <c r="JS135" s="252" t="str">
        <f t="shared" si="112"/>
        <v>FACILITY RESOURCES: Salt storage facilities (count)</v>
      </c>
      <c r="JT135" s="252" t="str">
        <f t="shared" si="112"/>
        <v>FACILITY RESOURCES: Salt storage capacity (tons)</v>
      </c>
      <c r="JU135" s="252" t="str">
        <f t="shared" si="112"/>
        <v>FACILITY RESOURCES: Liquid storage facilities (count)</v>
      </c>
      <c r="JV135" s="252" t="str">
        <f t="shared" si="112"/>
        <v>FACILITY RESOURCES: Liquid storage capacity (gallons)</v>
      </c>
      <c r="JW135" s="252" t="str">
        <f t="shared" si="112"/>
        <v>DRY MATERIALS: Salt applied (tons)</v>
      </c>
      <c r="JX135" s="252" t="str">
        <f t="shared" si="112"/>
        <v>DRY MATERIALS: Total chemicals applied (tons)</v>
      </c>
      <c r="JY135" s="252" t="str">
        <f t="shared" si="112"/>
        <v>DRY MATERIALS: Abrasives (non-chemical) applied (tons)</v>
      </c>
      <c r="JZ135" s="252" t="str">
        <f t="shared" si="112"/>
        <v>LIQUID MATERIALS: Salt brine applied (gallons)</v>
      </c>
      <c r="KA135" s="252" t="str">
        <f t="shared" si="112"/>
        <v>LIQUID MATERIALS: Total liquid applied (gallons)</v>
      </c>
      <c r="KB135" s="252" t="str">
        <f t="shared" si="112"/>
        <v>COST: Total labor cost ($)</v>
      </c>
      <c r="KC135" s="252" t="str">
        <f t="shared" si="112"/>
        <v>COST: Total equipment cost ($)</v>
      </c>
      <c r="KD135" s="252" t="str">
        <f t="shared" si="112"/>
        <v>COST: Total materials cost ($)</v>
      </c>
      <c r="KE135" s="252" t="str">
        <f t="shared" si="112"/>
        <v>COSTS: Snow and ice total expenditure ($)</v>
      </c>
      <c r="KF135" s="252" t="str">
        <f t="shared" si="112"/>
        <v>COSTS: Average salt price mid-winter (Jan. 1) ($/ton)</v>
      </c>
      <c r="KG135" s="252"/>
      <c r="KH135" s="252"/>
    </row>
    <row r="136" spans="1:294" s="2" customFormat="1" ht="12.75" customHeight="1" x14ac:dyDescent="0.2">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245" t="s">
        <v>346</v>
      </c>
      <c r="AD136" s="254" t="str">
        <f t="shared" ref="AD136:AD167" ca="1" si="113">IF(ISBLANK(OFFSET(AC136,0,$AG$106)),"-",OFFSET(AC136,0,$AG$106))</f>
        <v>$134</v>
      </c>
      <c r="AE136" s="256" t="str">
        <f t="shared" ref="AE136:AX136" si="114">AE36</f>
        <v>30,278</v>
      </c>
      <c r="AF136" s="256" t="str">
        <f t="shared" si="114"/>
        <v>1,130</v>
      </c>
      <c r="AG136" s="256" t="str">
        <f t="shared" si="114"/>
        <v>0</v>
      </c>
      <c r="AH136" s="256" t="str">
        <f t="shared" si="114"/>
        <v>110</v>
      </c>
      <c r="AI136" s="256" t="str">
        <f t="shared" si="114"/>
        <v>39</v>
      </c>
      <c r="AJ136" s="256" t="str">
        <f t="shared" si="114"/>
        <v>19</v>
      </c>
      <c r="AK136" s="256" t="str">
        <f t="shared" si="114"/>
        <v>25</v>
      </c>
      <c r="AL136" s="256" t="str">
        <f t="shared" si="114"/>
        <v>20,000</v>
      </c>
      <c r="AM136" s="256" t="str">
        <f t="shared" si="114"/>
        <v>35</v>
      </c>
      <c r="AN136" s="256" t="str">
        <f t="shared" si="114"/>
        <v>772,000</v>
      </c>
      <c r="AO136" s="256" t="str">
        <f t="shared" si="114"/>
        <v>1,265</v>
      </c>
      <c r="AP136" s="256" t="str">
        <f t="shared" si="114"/>
        <v>1,615</v>
      </c>
      <c r="AQ136" s="256" t="str">
        <f t="shared" si="114"/>
        <v>1,100</v>
      </c>
      <c r="AR136" s="256" t="str">
        <f t="shared" si="114"/>
        <v>129,000</v>
      </c>
      <c r="AS136" s="256" t="str">
        <f t="shared" si="114"/>
        <v>157,975</v>
      </c>
      <c r="AT136" s="256" t="str">
        <f t="shared" si="114"/>
        <v>$108,971</v>
      </c>
      <c r="AU136" s="256" t="str">
        <f t="shared" si="114"/>
        <v>$345,694</v>
      </c>
      <c r="AV136" s="256" t="str">
        <f t="shared" si="114"/>
        <v>$287,825</v>
      </c>
      <c r="AW136" s="256" t="str">
        <f t="shared" si="114"/>
        <v>$742,490</v>
      </c>
      <c r="AX136" s="256" t="str">
        <f t="shared" si="114"/>
        <v>$134</v>
      </c>
      <c r="AY136" s="265" t="s">
        <v>275</v>
      </c>
      <c r="AZ136" s="265"/>
      <c r="BA136" s="245" t="str">
        <f t="shared" ref="BA136:BT138" si="115">BA36</f>
        <v>30,278</v>
      </c>
      <c r="BB136" s="256" t="str">
        <f t="shared" si="115"/>
        <v>1,182</v>
      </c>
      <c r="BC136" s="256" t="str">
        <f t="shared" si="115"/>
        <v>0</v>
      </c>
      <c r="BD136" s="256" t="str">
        <f t="shared" si="115"/>
        <v>106</v>
      </c>
      <c r="BE136" s="256" t="str">
        <f t="shared" si="115"/>
        <v>39</v>
      </c>
      <c r="BF136" s="256" t="str">
        <f t="shared" si="115"/>
        <v>19</v>
      </c>
      <c r="BG136" s="256" t="str">
        <f t="shared" si="115"/>
        <v>23</v>
      </c>
      <c r="BH136" s="256" t="str">
        <f t="shared" si="115"/>
        <v>17,180</v>
      </c>
      <c r="BI136" s="256" t="str">
        <f t="shared" si="115"/>
        <v>34</v>
      </c>
      <c r="BJ136" s="256" t="str">
        <f t="shared" si="115"/>
        <v>767,400</v>
      </c>
      <c r="BK136" s="256" t="str">
        <f t="shared" si="115"/>
        <v>3,085</v>
      </c>
      <c r="BL136" s="256" t="str">
        <f t="shared" si="115"/>
        <v>3,936</v>
      </c>
      <c r="BM136" s="256" t="str">
        <f t="shared" si="115"/>
        <v>2,517</v>
      </c>
      <c r="BN136" s="256" t="str">
        <f t="shared" si="115"/>
        <v>323,550</v>
      </c>
      <c r="BO136" s="256" t="str">
        <f t="shared" si="115"/>
        <v>391,200</v>
      </c>
      <c r="BP136" s="256" t="str">
        <f t="shared" si="115"/>
        <v>$317,000</v>
      </c>
      <c r="BQ136" s="256" t="str">
        <f t="shared" si="115"/>
        <v>$1,140,000</v>
      </c>
      <c r="BR136" s="256" t="str">
        <f t="shared" si="115"/>
        <v>$410,000</v>
      </c>
      <c r="BS136" s="256" t="str">
        <f t="shared" si="115"/>
        <v>$1,867,000</v>
      </c>
      <c r="BT136" s="256" t="str">
        <f t="shared" si="115"/>
        <v>$125</v>
      </c>
      <c r="BU136" s="265" t="s">
        <v>275</v>
      </c>
      <c r="BV136" s="265" t="s">
        <v>275</v>
      </c>
      <c r="BW136" s="245" t="str">
        <f t="shared" ref="BW136:CP136" si="116">BW36</f>
        <v>29,273</v>
      </c>
      <c r="BX136" s="256" t="str">
        <f t="shared" si="116"/>
        <v>815</v>
      </c>
      <c r="BY136" s="256" t="str">
        <f t="shared" si="116"/>
        <v>0</v>
      </c>
      <c r="BZ136" s="256" t="str">
        <f t="shared" si="116"/>
        <v>105</v>
      </c>
      <c r="CA136" s="256" t="str">
        <f t="shared" si="116"/>
        <v>45</v>
      </c>
      <c r="CB136" s="256" t="str">
        <f t="shared" si="116"/>
        <v>0</v>
      </c>
      <c r="CC136" s="256" t="str">
        <f t="shared" si="116"/>
        <v>30</v>
      </c>
      <c r="CD136" s="256" t="str">
        <f t="shared" si="116"/>
        <v>20,000</v>
      </c>
      <c r="CE136" s="256" t="str">
        <f t="shared" si="116"/>
        <v>23</v>
      </c>
      <c r="CF136" s="256" t="str">
        <f t="shared" si="116"/>
        <v>742,300</v>
      </c>
      <c r="CG136" s="256" t="str">
        <f t="shared" si="116"/>
        <v>8,050</v>
      </c>
      <c r="CH136" s="256" t="str">
        <f t="shared" si="116"/>
        <v>26,260</v>
      </c>
      <c r="CI136" s="256" t="str">
        <f t="shared" si="116"/>
        <v>550</v>
      </c>
      <c r="CJ136" s="256" t="str">
        <f t="shared" si="116"/>
        <v>310,000</v>
      </c>
      <c r="CK136" s="256" t="str">
        <f t="shared" si="116"/>
        <v>383,500</v>
      </c>
      <c r="CL136" s="256" t="str">
        <f t="shared" si="116"/>
        <v>$1,744,374</v>
      </c>
      <c r="CM136" s="256" t="str">
        <f t="shared" si="116"/>
        <v>$938,461</v>
      </c>
      <c r="CN136" s="256" t="str">
        <f t="shared" si="116"/>
        <v>$1,203,719</v>
      </c>
      <c r="CO136" s="256" t="str">
        <f t="shared" si="116"/>
        <v>$4,009,810</v>
      </c>
      <c r="CP136" s="256" t="str">
        <f t="shared" si="116"/>
        <v>$135</v>
      </c>
      <c r="CQ136" s="265" t="s">
        <v>275</v>
      </c>
      <c r="CR136" s="265" t="s">
        <v>275</v>
      </c>
      <c r="CS136" s="245" t="str">
        <f t="shared" ref="CS136:DL136" si="117">CS36</f>
        <v>29,273</v>
      </c>
      <c r="CT136" s="256" t="str">
        <f t="shared" si="117"/>
        <v>825</v>
      </c>
      <c r="CU136" s="256" t="str">
        <f t="shared" si="117"/>
        <v>0</v>
      </c>
      <c r="CV136" s="256" t="str">
        <f t="shared" si="117"/>
        <v>102</v>
      </c>
      <c r="CW136" s="256" t="str">
        <f t="shared" si="117"/>
        <v>34</v>
      </c>
      <c r="CX136" s="256" t="str">
        <f t="shared" si="117"/>
        <v>0</v>
      </c>
      <c r="CY136" s="256" t="str">
        <f t="shared" si="117"/>
        <v>26</v>
      </c>
      <c r="CZ136" s="256" t="str">
        <f t="shared" si="117"/>
        <v>18,300</v>
      </c>
      <c r="DA136" s="256" t="str">
        <f t="shared" si="117"/>
        <v>23</v>
      </c>
      <c r="DB136" s="256" t="str">
        <f t="shared" si="117"/>
        <v>742,300</v>
      </c>
      <c r="DC136" s="256" t="str">
        <f t="shared" si="117"/>
        <v>7,720</v>
      </c>
      <c r="DD136" s="256" t="str">
        <f t="shared" si="117"/>
        <v>25,235</v>
      </c>
      <c r="DE136" s="256" t="str">
        <f t="shared" si="117"/>
        <v>584</v>
      </c>
      <c r="DF136" s="256" t="str">
        <f t="shared" si="117"/>
        <v>232,650</v>
      </c>
      <c r="DG136" s="256" t="str">
        <f t="shared" si="117"/>
        <v>280,590</v>
      </c>
      <c r="DH136" s="256" t="str">
        <f t="shared" si="117"/>
        <v>$1,467,504</v>
      </c>
      <c r="DI136" s="256" t="str">
        <f t="shared" si="117"/>
        <v>$302,174</v>
      </c>
      <c r="DJ136" s="256" t="str">
        <f t="shared" si="117"/>
        <v>$579,474</v>
      </c>
      <c r="DK136" s="256" t="str">
        <f t="shared" si="117"/>
        <v>$2,349,152</v>
      </c>
      <c r="DL136" s="256" t="str">
        <f t="shared" si="117"/>
        <v>$134</v>
      </c>
      <c r="DM136" s="265" t="s">
        <v>275</v>
      </c>
      <c r="DN136" s="265" t="s">
        <v>275</v>
      </c>
      <c r="DO136" s="245" t="str">
        <f t="shared" ref="DO136:EH136" si="118">DO36</f>
        <v>29,273</v>
      </c>
      <c r="DP136" s="256" t="str">
        <f t="shared" si="118"/>
        <v>350</v>
      </c>
      <c r="DQ136" s="256">
        <f t="shared" si="118"/>
        <v>0</v>
      </c>
      <c r="DR136" s="256" t="str">
        <f t="shared" si="118"/>
        <v>43</v>
      </c>
      <c r="DS136" s="256" t="str">
        <f t="shared" si="118"/>
        <v>9</v>
      </c>
      <c r="DT136" s="256">
        <f t="shared" si="118"/>
        <v>0</v>
      </c>
      <c r="DU136" s="256">
        <f t="shared" si="118"/>
        <v>0</v>
      </c>
      <c r="DV136" s="256">
        <f t="shared" si="118"/>
        <v>0</v>
      </c>
      <c r="DW136" s="256" t="str">
        <f t="shared" si="118"/>
        <v>7</v>
      </c>
      <c r="DX136" s="256" t="str">
        <f t="shared" si="118"/>
        <v>12,174</v>
      </c>
      <c r="DY136" s="256">
        <f t="shared" si="118"/>
        <v>0</v>
      </c>
      <c r="DZ136" s="256">
        <f t="shared" si="118"/>
        <v>0</v>
      </c>
      <c r="EA136" s="256" t="str">
        <f t="shared" si="118"/>
        <v>2,326</v>
      </c>
      <c r="EB136" s="256">
        <f t="shared" si="118"/>
        <v>0</v>
      </c>
      <c r="EC136" s="256" t="str">
        <f t="shared" si="118"/>
        <v>22,276</v>
      </c>
      <c r="ED136" s="256" t="str">
        <f t="shared" si="118"/>
        <v>-</v>
      </c>
      <c r="EE136" s="256" t="str">
        <f t="shared" si="118"/>
        <v>-</v>
      </c>
      <c r="EF136" s="256" t="str">
        <f t="shared" si="118"/>
        <v>-</v>
      </c>
      <c r="EG136" s="256" t="str">
        <f t="shared" si="118"/>
        <v>-</v>
      </c>
      <c r="EH136" s="256" t="str">
        <f t="shared" si="118"/>
        <v>$207</v>
      </c>
      <c r="EI136" s="265" t="s">
        <v>275</v>
      </c>
      <c r="EJ136" s="265" t="s">
        <v>275</v>
      </c>
      <c r="EK136" s="245" t="str">
        <f t="shared" ref="EK136:FD136" si="119">EK36</f>
        <v>-</v>
      </c>
      <c r="EL136" s="256" t="str">
        <f t="shared" si="119"/>
        <v>-</v>
      </c>
      <c r="EM136" s="256" t="str">
        <f t="shared" si="119"/>
        <v>-</v>
      </c>
      <c r="EN136" s="256" t="str">
        <f t="shared" si="119"/>
        <v>-</v>
      </c>
      <c r="EO136" s="256" t="str">
        <f t="shared" si="119"/>
        <v>-</v>
      </c>
      <c r="EP136" s="256" t="str">
        <f t="shared" si="119"/>
        <v>-</v>
      </c>
      <c r="EQ136" s="256" t="str">
        <f t="shared" si="119"/>
        <v>-</v>
      </c>
      <c r="ER136" s="256" t="str">
        <f t="shared" si="119"/>
        <v>-</v>
      </c>
      <c r="ES136" s="256" t="str">
        <f t="shared" si="119"/>
        <v>-</v>
      </c>
      <c r="ET136" s="256" t="str">
        <f t="shared" si="119"/>
        <v>-</v>
      </c>
      <c r="EU136" s="256" t="str">
        <f t="shared" si="119"/>
        <v>-</v>
      </c>
      <c r="EV136" s="256" t="str">
        <f t="shared" si="119"/>
        <v>-</v>
      </c>
      <c r="EW136" s="256" t="str">
        <f t="shared" si="119"/>
        <v>-</v>
      </c>
      <c r="EX136" s="256" t="str">
        <f t="shared" si="119"/>
        <v>-</v>
      </c>
      <c r="EY136" s="256" t="str">
        <f t="shared" si="119"/>
        <v>-</v>
      </c>
      <c r="EZ136" s="256" t="str">
        <f t="shared" si="119"/>
        <v>-</v>
      </c>
      <c r="FA136" s="256" t="str">
        <f t="shared" si="119"/>
        <v>-</v>
      </c>
      <c r="FB136" s="256" t="str">
        <f t="shared" si="119"/>
        <v>-</v>
      </c>
      <c r="FC136" s="256" t="str">
        <f t="shared" si="119"/>
        <v>-</v>
      </c>
      <c r="FD136" s="256" t="str">
        <f t="shared" si="119"/>
        <v>-</v>
      </c>
      <c r="FE136" s="265" t="s">
        <v>275</v>
      </c>
      <c r="FF136" s="265" t="s">
        <v>275</v>
      </c>
      <c r="FG136" s="245" t="str">
        <f t="shared" ref="FG136:FZ136" si="120">FG36</f>
        <v>29,675</v>
      </c>
      <c r="FH136" s="256" t="str">
        <f t="shared" si="120"/>
        <v>860</v>
      </c>
      <c r="FI136" s="256" t="str">
        <f t="shared" si="120"/>
        <v>0</v>
      </c>
      <c r="FJ136" s="256" t="str">
        <f t="shared" si="120"/>
        <v>93</v>
      </c>
      <c r="FK136" s="256" t="str">
        <f t="shared" si="120"/>
        <v>33</v>
      </c>
      <c r="FL136" s="256" t="str">
        <f t="shared" si="120"/>
        <v>8</v>
      </c>
      <c r="FM136" s="256" t="str">
        <f t="shared" si="120"/>
        <v>21</v>
      </c>
      <c r="FN136" s="256" t="str">
        <f t="shared" si="120"/>
        <v>15,096</v>
      </c>
      <c r="FO136" s="256" t="str">
        <f t="shared" si="120"/>
        <v>24</v>
      </c>
      <c r="FP136" s="256" t="str">
        <f t="shared" si="120"/>
        <v>607,235</v>
      </c>
      <c r="FQ136" s="256" t="str">
        <f t="shared" si="120"/>
        <v>4,024</v>
      </c>
      <c r="FR136" s="256" t="str">
        <f t="shared" si="120"/>
        <v>11,409</v>
      </c>
      <c r="FS136" s="256" t="str">
        <f t="shared" si="120"/>
        <v>1,415</v>
      </c>
      <c r="FT136" s="256" t="str">
        <f t="shared" si="120"/>
        <v>199,040</v>
      </c>
      <c r="FU136" s="256" t="str">
        <f t="shared" si="120"/>
        <v>247,108</v>
      </c>
      <c r="FV136" s="256" t="str">
        <f t="shared" si="120"/>
        <v>$909,462</v>
      </c>
      <c r="FW136" s="256" t="str">
        <f t="shared" si="120"/>
        <v>$681,582</v>
      </c>
      <c r="FX136" s="256" t="str">
        <f t="shared" si="120"/>
        <v>$620,255</v>
      </c>
      <c r="FY136" s="256" t="str">
        <f t="shared" si="120"/>
        <v>$2,242,113</v>
      </c>
      <c r="FZ136" s="256" t="str">
        <f t="shared" si="120"/>
        <v>$147</v>
      </c>
      <c r="GA136" s="265" t="s">
        <v>275</v>
      </c>
      <c r="GB136" s="265" t="s">
        <v>275</v>
      </c>
      <c r="GC136" s="245" t="str">
        <f t="shared" ref="GC136:GV136" si="121">GC36</f>
        <v>0</v>
      </c>
      <c r="GD136" s="256" t="str">
        <f t="shared" si="121"/>
        <v>-52</v>
      </c>
      <c r="GE136" s="256" t="str">
        <f t="shared" si="121"/>
        <v>0</v>
      </c>
      <c r="GF136" s="256" t="str">
        <f t="shared" si="121"/>
        <v>4</v>
      </c>
      <c r="GG136" s="256" t="str">
        <f t="shared" si="121"/>
        <v>0</v>
      </c>
      <c r="GH136" s="256" t="str">
        <f t="shared" si="121"/>
        <v>0</v>
      </c>
      <c r="GI136" s="256" t="str">
        <f t="shared" si="121"/>
        <v>2</v>
      </c>
      <c r="GJ136" s="256" t="str">
        <f t="shared" si="121"/>
        <v>2,820</v>
      </c>
      <c r="GK136" s="256" t="str">
        <f t="shared" si="121"/>
        <v>1</v>
      </c>
      <c r="GL136" s="256" t="str">
        <f t="shared" si="121"/>
        <v>4,600</v>
      </c>
      <c r="GM136" s="256" t="str">
        <f t="shared" si="121"/>
        <v>-1,820</v>
      </c>
      <c r="GN136" s="256" t="str">
        <f t="shared" si="121"/>
        <v>-2,321</v>
      </c>
      <c r="GO136" s="256" t="str">
        <f t="shared" si="121"/>
        <v>-1,417</v>
      </c>
      <c r="GP136" s="256" t="str">
        <f t="shared" si="121"/>
        <v>-194,550</v>
      </c>
      <c r="GQ136" s="256" t="str">
        <f t="shared" si="121"/>
        <v>-233,225</v>
      </c>
      <c r="GR136" s="256" t="str">
        <f t="shared" si="121"/>
        <v>-$208,029</v>
      </c>
      <c r="GS136" s="256" t="str">
        <f t="shared" si="121"/>
        <v>-$794,306</v>
      </c>
      <c r="GT136" s="256" t="str">
        <f t="shared" si="121"/>
        <v>-$122,175</v>
      </c>
      <c r="GU136" s="256" t="str">
        <f t="shared" si="121"/>
        <v>-$1,124,510</v>
      </c>
      <c r="GV136" s="256" t="str">
        <f t="shared" si="121"/>
        <v>$9</v>
      </c>
      <c r="GW136" s="265" t="s">
        <v>275</v>
      </c>
      <c r="GX136" s="265" t="s">
        <v>275</v>
      </c>
      <c r="GY136" s="245" t="str">
        <f t="shared" ref="GY136:HR136" si="122">GY36</f>
        <v>1,005</v>
      </c>
      <c r="GZ136" s="256" t="str">
        <f t="shared" si="122"/>
        <v>367</v>
      </c>
      <c r="HA136" s="256" t="str">
        <f t="shared" si="122"/>
        <v>0</v>
      </c>
      <c r="HB136" s="256" t="str">
        <f t="shared" si="122"/>
        <v>1</v>
      </c>
      <c r="HC136" s="256" t="str">
        <f t="shared" si="122"/>
        <v>-6</v>
      </c>
      <c r="HD136" s="256" t="str">
        <f t="shared" si="122"/>
        <v>19</v>
      </c>
      <c r="HE136" s="256" t="str">
        <f t="shared" si="122"/>
        <v>-7</v>
      </c>
      <c r="HF136" s="256" t="str">
        <f t="shared" si="122"/>
        <v>-2,820</v>
      </c>
      <c r="HG136" s="256" t="str">
        <f t="shared" si="122"/>
        <v>11</v>
      </c>
      <c r="HH136" s="256" t="str">
        <f t="shared" si="122"/>
        <v>25,100</v>
      </c>
      <c r="HI136" s="256" t="str">
        <f t="shared" si="122"/>
        <v>-4,965</v>
      </c>
      <c r="HJ136" s="256" t="str">
        <f t="shared" si="122"/>
        <v>-22,324</v>
      </c>
      <c r="HK136" s="256" t="str">
        <f t="shared" si="122"/>
        <v>1,967</v>
      </c>
      <c r="HL136" s="256" t="str">
        <f t="shared" si="122"/>
        <v>13,550</v>
      </c>
      <c r="HM136" s="256" t="str">
        <f t="shared" si="122"/>
        <v>7,700</v>
      </c>
      <c r="HN136" s="256" t="str">
        <f t="shared" si="122"/>
        <v>-$1,427,374</v>
      </c>
      <c r="HO136" s="256" t="str">
        <f t="shared" si="122"/>
        <v>$201,539</v>
      </c>
      <c r="HP136" s="256" t="str">
        <f t="shared" si="122"/>
        <v>-$793,719</v>
      </c>
      <c r="HQ136" s="256" t="str">
        <f t="shared" si="122"/>
        <v>-$2,142,810</v>
      </c>
      <c r="HR136" s="256" t="str">
        <f t="shared" si="122"/>
        <v>-$10</v>
      </c>
      <c r="HS136" s="265" t="s">
        <v>275</v>
      </c>
      <c r="HT136" s="265" t="s">
        <v>275</v>
      </c>
      <c r="HU136" s="245" t="str">
        <f t="shared" ref="HU136:IN136" si="123">HU36</f>
        <v>0</v>
      </c>
      <c r="HV136" s="256" t="str">
        <f t="shared" si="123"/>
        <v>-10</v>
      </c>
      <c r="HW136" s="256" t="str">
        <f t="shared" si="123"/>
        <v>0</v>
      </c>
      <c r="HX136" s="256" t="str">
        <f t="shared" si="123"/>
        <v>3</v>
      </c>
      <c r="HY136" s="256" t="str">
        <f t="shared" si="123"/>
        <v>0</v>
      </c>
      <c r="HZ136" s="256" t="str">
        <f t="shared" si="123"/>
        <v>0</v>
      </c>
      <c r="IA136" s="256" t="str">
        <f t="shared" si="123"/>
        <v>4</v>
      </c>
      <c r="IB136" s="256" t="str">
        <f t="shared" si="123"/>
        <v>1,700</v>
      </c>
      <c r="IC136" s="256" t="str">
        <f t="shared" si="123"/>
        <v>0</v>
      </c>
      <c r="ID136" s="256" t="str">
        <f t="shared" si="123"/>
        <v>0</v>
      </c>
      <c r="IE136" s="256" t="str">
        <f t="shared" si="123"/>
        <v>330</v>
      </c>
      <c r="IF136" s="256" t="str">
        <f t="shared" si="123"/>
        <v>1,025</v>
      </c>
      <c r="IG136" s="256" t="str">
        <f t="shared" si="123"/>
        <v>-34</v>
      </c>
      <c r="IH136" s="256" t="str">
        <f t="shared" si="123"/>
        <v>77,350</v>
      </c>
      <c r="II136" s="256" t="str">
        <f t="shared" si="123"/>
        <v>102,910</v>
      </c>
      <c r="IJ136" s="256" t="str">
        <f t="shared" si="123"/>
        <v>$276,870</v>
      </c>
      <c r="IK136" s="256" t="str">
        <f t="shared" si="123"/>
        <v>$636,287</v>
      </c>
      <c r="IL136" s="256" t="str">
        <f t="shared" si="123"/>
        <v>$624,245</v>
      </c>
      <c r="IM136" s="256" t="str">
        <f t="shared" si="123"/>
        <v>$1,660,658</v>
      </c>
      <c r="IN136" s="256" t="str">
        <f t="shared" si="123"/>
        <v>$1</v>
      </c>
      <c r="IO136" s="265" t="s">
        <v>275</v>
      </c>
      <c r="IP136" s="265" t="s">
        <v>275</v>
      </c>
      <c r="IQ136" s="245" t="str">
        <f t="shared" ref="IQ136:JJ136" si="124">IQ36</f>
        <v>0</v>
      </c>
      <c r="IR136" s="256" t="str">
        <f t="shared" si="124"/>
        <v>475</v>
      </c>
      <c r="IS136" s="256" t="str">
        <f t="shared" si="124"/>
        <v>0</v>
      </c>
      <c r="IT136" s="256" t="str">
        <f t="shared" si="124"/>
        <v>59</v>
      </c>
      <c r="IU136" s="256" t="str">
        <f t="shared" si="124"/>
        <v>25</v>
      </c>
      <c r="IV136" s="256" t="str">
        <f t="shared" si="124"/>
        <v>0</v>
      </c>
      <c r="IW136" s="256" t="str">
        <f t="shared" si="124"/>
        <v>26</v>
      </c>
      <c r="IX136" s="256" t="str">
        <f t="shared" si="124"/>
        <v>18,300</v>
      </c>
      <c r="IY136" s="256" t="str">
        <f t="shared" si="124"/>
        <v>16</v>
      </c>
      <c r="IZ136" s="256" t="str">
        <f t="shared" si="124"/>
        <v>730,126</v>
      </c>
      <c r="JA136" s="256" t="str">
        <f t="shared" si="124"/>
        <v>7,720</v>
      </c>
      <c r="JB136" s="256" t="str">
        <f t="shared" si="124"/>
        <v>-</v>
      </c>
      <c r="JC136" s="256" t="str">
        <f t="shared" si="124"/>
        <v>-1,742</v>
      </c>
      <c r="JD136" s="256" t="str">
        <f t="shared" si="124"/>
        <v>232,650</v>
      </c>
      <c r="JE136" s="256" t="str">
        <f t="shared" si="124"/>
        <v>258,314</v>
      </c>
      <c r="JF136" s="256" t="str">
        <f t="shared" si="124"/>
        <v>-</v>
      </c>
      <c r="JG136" s="256" t="str">
        <f t="shared" si="124"/>
        <v>-</v>
      </c>
      <c r="JH136" s="256" t="str">
        <f t="shared" si="124"/>
        <v>-</v>
      </c>
      <c r="JI136" s="256" t="str">
        <f t="shared" si="124"/>
        <v>-</v>
      </c>
      <c r="JJ136" s="256" t="str">
        <f t="shared" si="124"/>
        <v>-$73</v>
      </c>
      <c r="JK136" s="265" t="s">
        <v>275</v>
      </c>
      <c r="JL136" s="265" t="s">
        <v>275</v>
      </c>
      <c r="JM136" s="245" t="str">
        <f t="shared" ref="JM136:KF136" si="125">JM36</f>
        <v>-</v>
      </c>
      <c r="JN136" s="256" t="str">
        <f t="shared" si="125"/>
        <v>-</v>
      </c>
      <c r="JO136" s="256" t="str">
        <f t="shared" si="125"/>
        <v>-</v>
      </c>
      <c r="JP136" s="256" t="str">
        <f t="shared" si="125"/>
        <v>-</v>
      </c>
      <c r="JQ136" s="256" t="str">
        <f t="shared" si="125"/>
        <v>-</v>
      </c>
      <c r="JR136" s="256" t="str">
        <f t="shared" si="125"/>
        <v>-</v>
      </c>
      <c r="JS136" s="256" t="str">
        <f t="shared" si="125"/>
        <v>-</v>
      </c>
      <c r="JT136" s="256" t="str">
        <f t="shared" si="125"/>
        <v>-</v>
      </c>
      <c r="JU136" s="256" t="str">
        <f t="shared" si="125"/>
        <v>-</v>
      </c>
      <c r="JV136" s="256" t="str">
        <f t="shared" si="125"/>
        <v>-</v>
      </c>
      <c r="JW136" s="256" t="str">
        <f t="shared" si="125"/>
        <v>-</v>
      </c>
      <c r="JX136" s="256" t="str">
        <f t="shared" si="125"/>
        <v>-</v>
      </c>
      <c r="JY136" s="256" t="str">
        <f t="shared" si="125"/>
        <v>-</v>
      </c>
      <c r="JZ136" s="256" t="str">
        <f t="shared" si="125"/>
        <v>-</v>
      </c>
      <c r="KA136" s="256" t="str">
        <f t="shared" si="125"/>
        <v>-</v>
      </c>
      <c r="KB136" s="256" t="str">
        <f t="shared" si="125"/>
        <v>-</v>
      </c>
      <c r="KC136" s="256" t="str">
        <f t="shared" si="125"/>
        <v>-</v>
      </c>
      <c r="KD136" s="256" t="str">
        <f t="shared" si="125"/>
        <v>-</v>
      </c>
      <c r="KE136" s="256" t="str">
        <f t="shared" si="125"/>
        <v>-</v>
      </c>
      <c r="KF136" s="256" t="str">
        <f t="shared" si="125"/>
        <v>-</v>
      </c>
      <c r="KG136" s="265" t="s">
        <v>275</v>
      </c>
      <c r="KH136" s="265" t="s">
        <v>275</v>
      </c>
    </row>
    <row r="137" spans="1:294" s="2" customFormat="1" ht="12.75" customHeight="1" x14ac:dyDescent="0.2">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245" t="s">
        <v>345</v>
      </c>
      <c r="AD137" s="254" t="str">
        <f t="shared" ca="1" si="113"/>
        <v>-</v>
      </c>
      <c r="AE137" s="256" t="str">
        <f t="shared" ref="AE137:AX137" si="126">AE37</f>
        <v>-</v>
      </c>
      <c r="AF137" s="256" t="str">
        <f t="shared" si="126"/>
        <v>-</v>
      </c>
      <c r="AG137" s="256" t="str">
        <f t="shared" si="126"/>
        <v>-</v>
      </c>
      <c r="AH137" s="256" t="str">
        <f t="shared" si="126"/>
        <v>-</v>
      </c>
      <c r="AI137" s="256" t="str">
        <f t="shared" si="126"/>
        <v>-</v>
      </c>
      <c r="AJ137" s="256" t="str">
        <f t="shared" si="126"/>
        <v>-</v>
      </c>
      <c r="AK137" s="256" t="str">
        <f t="shared" si="126"/>
        <v>-</v>
      </c>
      <c r="AL137" s="256" t="str">
        <f t="shared" si="126"/>
        <v>-</v>
      </c>
      <c r="AM137" s="256" t="str">
        <f t="shared" si="126"/>
        <v>-</v>
      </c>
      <c r="AN137" s="256" t="str">
        <f t="shared" si="126"/>
        <v>-</v>
      </c>
      <c r="AO137" s="256" t="str">
        <f t="shared" si="126"/>
        <v>-</v>
      </c>
      <c r="AP137" s="256" t="str">
        <f t="shared" si="126"/>
        <v>-</v>
      </c>
      <c r="AQ137" s="256" t="str">
        <f t="shared" si="126"/>
        <v>-</v>
      </c>
      <c r="AR137" s="256" t="str">
        <f t="shared" si="126"/>
        <v>-</v>
      </c>
      <c r="AS137" s="256" t="str">
        <f t="shared" si="126"/>
        <v>-</v>
      </c>
      <c r="AT137" s="256" t="str">
        <f t="shared" si="126"/>
        <v>-</v>
      </c>
      <c r="AU137" s="256" t="str">
        <f t="shared" si="126"/>
        <v>-</v>
      </c>
      <c r="AV137" s="256" t="str">
        <f t="shared" si="126"/>
        <v>-</v>
      </c>
      <c r="AW137" s="256" t="str">
        <f t="shared" si="126"/>
        <v>-</v>
      </c>
      <c r="AX137" s="256" t="str">
        <f t="shared" si="126"/>
        <v>-</v>
      </c>
      <c r="AY137" s="265" t="s">
        <v>275</v>
      </c>
      <c r="AZ137" s="265"/>
      <c r="BA137" s="245" t="str">
        <f t="shared" si="115"/>
        <v>-</v>
      </c>
      <c r="BB137" s="256" t="str">
        <f t="shared" si="115"/>
        <v>-</v>
      </c>
      <c r="BC137" s="256" t="str">
        <f t="shared" si="115"/>
        <v>-</v>
      </c>
      <c r="BD137" s="256" t="str">
        <f t="shared" si="115"/>
        <v>-</v>
      </c>
      <c r="BE137" s="256" t="str">
        <f t="shared" si="115"/>
        <v>-</v>
      </c>
      <c r="BF137" s="256" t="str">
        <f t="shared" si="115"/>
        <v>-</v>
      </c>
      <c r="BG137" s="256" t="str">
        <f t="shared" si="115"/>
        <v>-</v>
      </c>
      <c r="BH137" s="256" t="str">
        <f t="shared" si="115"/>
        <v>-</v>
      </c>
      <c r="BI137" s="256" t="str">
        <f t="shared" si="115"/>
        <v>-</v>
      </c>
      <c r="BJ137" s="256" t="str">
        <f t="shared" si="115"/>
        <v>-</v>
      </c>
      <c r="BK137" s="256" t="str">
        <f t="shared" si="115"/>
        <v>-</v>
      </c>
      <c r="BL137" s="256" t="str">
        <f t="shared" si="115"/>
        <v>-</v>
      </c>
      <c r="BM137" s="256" t="str">
        <f t="shared" si="115"/>
        <v>-</v>
      </c>
      <c r="BN137" s="256" t="str">
        <f t="shared" si="115"/>
        <v>-</v>
      </c>
      <c r="BO137" s="256" t="str">
        <f t="shared" si="115"/>
        <v>-</v>
      </c>
      <c r="BP137" s="256" t="str">
        <f t="shared" si="115"/>
        <v>-</v>
      </c>
      <c r="BQ137" s="256" t="str">
        <f t="shared" si="115"/>
        <v>-</v>
      </c>
      <c r="BR137" s="256" t="str">
        <f t="shared" si="115"/>
        <v>-</v>
      </c>
      <c r="BS137" s="256" t="str">
        <f t="shared" si="115"/>
        <v>-</v>
      </c>
      <c r="BT137" s="256" t="str">
        <f t="shared" si="115"/>
        <v>-</v>
      </c>
      <c r="BU137" s="265" t="s">
        <v>275</v>
      </c>
      <c r="BV137" s="265" t="s">
        <v>275</v>
      </c>
      <c r="BW137" s="245" t="str">
        <f t="shared" ref="BW137:CP137" si="127">BW37</f>
        <v>11,766</v>
      </c>
      <c r="BX137" s="256" t="str">
        <f t="shared" si="127"/>
        <v>549</v>
      </c>
      <c r="BY137" s="256" t="str">
        <f t="shared" si="127"/>
        <v>41</v>
      </c>
      <c r="BZ137" s="256" t="str">
        <f t="shared" si="127"/>
        <v>301</v>
      </c>
      <c r="CA137" s="256" t="str">
        <f t="shared" si="127"/>
        <v>284</v>
      </c>
      <c r="CB137" s="256" t="str">
        <f t="shared" si="127"/>
        <v>83</v>
      </c>
      <c r="CC137" s="256" t="str">
        <f t="shared" si="127"/>
        <v>10</v>
      </c>
      <c r="CD137" s="256" t="str">
        <f t="shared" si="127"/>
        <v>6,000</v>
      </c>
      <c r="CE137" s="256" t="str">
        <f t="shared" si="127"/>
        <v>16</v>
      </c>
      <c r="CF137" s="256" t="str">
        <f t="shared" si="127"/>
        <v>215,000</v>
      </c>
      <c r="CG137" s="256" t="str">
        <f t="shared" si="127"/>
        <v>6,200</v>
      </c>
      <c r="CH137" s="256" t="str">
        <f t="shared" si="127"/>
        <v>6,203</v>
      </c>
      <c r="CI137" s="256" t="str">
        <f t="shared" si="127"/>
        <v>114,500</v>
      </c>
      <c r="CJ137" s="256" t="str">
        <f t="shared" si="127"/>
        <v>1,119,000</v>
      </c>
      <c r="CK137" s="256" t="str">
        <f t="shared" si="127"/>
        <v>1,219,000</v>
      </c>
      <c r="CL137" s="256" t="str">
        <f t="shared" si="127"/>
        <v>-</v>
      </c>
      <c r="CM137" s="256" t="str">
        <f t="shared" si="127"/>
        <v>-</v>
      </c>
      <c r="CN137" s="256" t="str">
        <f t="shared" si="127"/>
        <v>$2,685,082</v>
      </c>
      <c r="CO137" s="256" t="str">
        <f t="shared" si="127"/>
        <v>-</v>
      </c>
      <c r="CP137" s="256" t="str">
        <f t="shared" si="127"/>
        <v>$160</v>
      </c>
      <c r="CQ137" s="265" t="s">
        <v>275</v>
      </c>
      <c r="CR137" s="265" t="s">
        <v>275</v>
      </c>
      <c r="CS137" s="245" t="str">
        <f t="shared" ref="CS137:DL137" si="128">CS37</f>
        <v>11,766</v>
      </c>
      <c r="CT137" s="256" t="str">
        <f t="shared" si="128"/>
        <v>194</v>
      </c>
      <c r="CU137" s="256" t="str">
        <f t="shared" si="128"/>
        <v>14</v>
      </c>
      <c r="CV137" s="256" t="str">
        <f t="shared" si="128"/>
        <v>279</v>
      </c>
      <c r="CW137" s="256" t="str">
        <f t="shared" si="128"/>
        <v>300</v>
      </c>
      <c r="CX137" s="256" t="str">
        <f t="shared" si="128"/>
        <v>86</v>
      </c>
      <c r="CY137" s="256" t="str">
        <f t="shared" si="128"/>
        <v>14</v>
      </c>
      <c r="CZ137" s="256" t="str">
        <f t="shared" si="128"/>
        <v>8,814</v>
      </c>
      <c r="DA137" s="256" t="str">
        <f t="shared" si="128"/>
        <v>9</v>
      </c>
      <c r="DB137" s="256" t="str">
        <f t="shared" si="128"/>
        <v>127,000</v>
      </c>
      <c r="DC137" s="256" t="str">
        <f t="shared" si="128"/>
        <v>-</v>
      </c>
      <c r="DD137" s="256" t="str">
        <f t="shared" si="128"/>
        <v>-</v>
      </c>
      <c r="DE137" s="256" t="str">
        <f t="shared" si="128"/>
        <v>-</v>
      </c>
      <c r="DF137" s="256">
        <f t="shared" si="128"/>
        <v>0</v>
      </c>
      <c r="DG137" s="256" t="str">
        <f t="shared" si="128"/>
        <v>0</v>
      </c>
      <c r="DH137" s="256" t="str">
        <f t="shared" si="128"/>
        <v>$0</v>
      </c>
      <c r="DI137" s="256" t="str">
        <f t="shared" si="128"/>
        <v>$0</v>
      </c>
      <c r="DJ137" s="256" t="str">
        <f t="shared" si="128"/>
        <v>$0</v>
      </c>
      <c r="DK137" s="256" t="str">
        <f t="shared" si="128"/>
        <v>$0</v>
      </c>
      <c r="DL137" s="256" t="str">
        <f t="shared" si="128"/>
        <v>$160</v>
      </c>
      <c r="DM137" s="265" t="s">
        <v>275</v>
      </c>
      <c r="DN137" s="265" t="s">
        <v>275</v>
      </c>
      <c r="DO137" s="245" t="str">
        <f t="shared" ref="DO137:EH137" si="129">DO37</f>
        <v>15,000</v>
      </c>
      <c r="DP137" s="256" t="str">
        <f t="shared" si="129"/>
        <v>195</v>
      </c>
      <c r="DQ137" s="256" t="str">
        <f t="shared" si="129"/>
        <v>14</v>
      </c>
      <c r="DR137" s="256" t="str">
        <f t="shared" si="129"/>
        <v>279</v>
      </c>
      <c r="DS137" s="256" t="str">
        <f t="shared" si="129"/>
        <v>300</v>
      </c>
      <c r="DT137" s="256" t="str">
        <f t="shared" si="129"/>
        <v>86</v>
      </c>
      <c r="DU137" s="256" t="str">
        <f t="shared" si="129"/>
        <v>14</v>
      </c>
      <c r="DV137" s="256" t="str">
        <f t="shared" si="129"/>
        <v>8,815</v>
      </c>
      <c r="DW137" s="256" t="str">
        <f t="shared" si="129"/>
        <v>9</v>
      </c>
      <c r="DX137" s="256" t="str">
        <f t="shared" si="129"/>
        <v>127,000</v>
      </c>
      <c r="DY137" s="256" t="str">
        <f t="shared" si="129"/>
        <v>-</v>
      </c>
      <c r="DZ137" s="256">
        <f t="shared" si="129"/>
        <v>0</v>
      </c>
      <c r="EA137" s="256" t="str">
        <f t="shared" si="129"/>
        <v>-</v>
      </c>
      <c r="EB137" s="256" t="str">
        <f t="shared" si="129"/>
        <v>-</v>
      </c>
      <c r="EC137" s="256">
        <f t="shared" si="129"/>
        <v>0</v>
      </c>
      <c r="ED137" s="256" t="str">
        <f t="shared" si="129"/>
        <v>-</v>
      </c>
      <c r="EE137" s="256" t="str">
        <f t="shared" si="129"/>
        <v>-</v>
      </c>
      <c r="EF137" s="256" t="str">
        <f t="shared" si="129"/>
        <v>-</v>
      </c>
      <c r="EG137" s="256" t="str">
        <f t="shared" si="129"/>
        <v>-</v>
      </c>
      <c r="EH137" s="256" t="str">
        <f t="shared" si="129"/>
        <v>$150</v>
      </c>
      <c r="EI137" s="265" t="s">
        <v>275</v>
      </c>
      <c r="EJ137" s="265" t="s">
        <v>275</v>
      </c>
      <c r="EK137" s="245" t="str">
        <f t="shared" ref="EK137:FD137" si="130">EK37</f>
        <v>-</v>
      </c>
      <c r="EL137" s="256" t="str">
        <f t="shared" si="130"/>
        <v>-</v>
      </c>
      <c r="EM137" s="256" t="str">
        <f t="shared" si="130"/>
        <v>-</v>
      </c>
      <c r="EN137" s="256" t="str">
        <f t="shared" si="130"/>
        <v>-</v>
      </c>
      <c r="EO137" s="256" t="str">
        <f t="shared" si="130"/>
        <v>-</v>
      </c>
      <c r="EP137" s="256" t="str">
        <f t="shared" si="130"/>
        <v>-</v>
      </c>
      <c r="EQ137" s="256" t="str">
        <f t="shared" si="130"/>
        <v>-</v>
      </c>
      <c r="ER137" s="256" t="str">
        <f t="shared" si="130"/>
        <v>-</v>
      </c>
      <c r="ES137" s="256" t="str">
        <f t="shared" si="130"/>
        <v>-</v>
      </c>
      <c r="ET137" s="256" t="str">
        <f t="shared" si="130"/>
        <v>-</v>
      </c>
      <c r="EU137" s="256" t="str">
        <f t="shared" si="130"/>
        <v>-</v>
      </c>
      <c r="EV137" s="256" t="str">
        <f t="shared" si="130"/>
        <v>-</v>
      </c>
      <c r="EW137" s="256" t="str">
        <f t="shared" si="130"/>
        <v>-</v>
      </c>
      <c r="EX137" s="256" t="str">
        <f t="shared" si="130"/>
        <v>-</v>
      </c>
      <c r="EY137" s="256" t="str">
        <f t="shared" si="130"/>
        <v>-</v>
      </c>
      <c r="EZ137" s="256" t="str">
        <f t="shared" si="130"/>
        <v>-</v>
      </c>
      <c r="FA137" s="256" t="str">
        <f t="shared" si="130"/>
        <v>-</v>
      </c>
      <c r="FB137" s="256" t="str">
        <f t="shared" si="130"/>
        <v>-</v>
      </c>
      <c r="FC137" s="256" t="str">
        <f t="shared" si="130"/>
        <v>-</v>
      </c>
      <c r="FD137" s="256" t="str">
        <f t="shared" si="130"/>
        <v>-</v>
      </c>
      <c r="FE137" s="265" t="s">
        <v>275</v>
      </c>
      <c r="FF137" s="265" t="s">
        <v>275</v>
      </c>
      <c r="FG137" s="245" t="str">
        <f t="shared" ref="FG137:FZ137" si="131">FG37</f>
        <v>12,844</v>
      </c>
      <c r="FH137" s="256" t="str">
        <f t="shared" si="131"/>
        <v>313</v>
      </c>
      <c r="FI137" s="256" t="str">
        <f t="shared" si="131"/>
        <v>23</v>
      </c>
      <c r="FJ137" s="256" t="str">
        <f t="shared" si="131"/>
        <v>286</v>
      </c>
      <c r="FK137" s="256" t="str">
        <f t="shared" si="131"/>
        <v>295</v>
      </c>
      <c r="FL137" s="256" t="str">
        <f t="shared" si="131"/>
        <v>85</v>
      </c>
      <c r="FM137" s="256" t="str">
        <f t="shared" si="131"/>
        <v>13</v>
      </c>
      <c r="FN137" s="256" t="str">
        <f t="shared" si="131"/>
        <v>7,876</v>
      </c>
      <c r="FO137" s="256" t="str">
        <f t="shared" si="131"/>
        <v>11</v>
      </c>
      <c r="FP137" s="256" t="str">
        <f t="shared" si="131"/>
        <v>156,333</v>
      </c>
      <c r="FQ137" s="256" t="str">
        <f t="shared" si="131"/>
        <v>6,200</v>
      </c>
      <c r="FR137" s="256" t="str">
        <f t="shared" si="131"/>
        <v>3,102</v>
      </c>
      <c r="FS137" s="256" t="str">
        <f t="shared" si="131"/>
        <v>114,500</v>
      </c>
      <c r="FT137" s="256" t="str">
        <f t="shared" si="131"/>
        <v>559,500</v>
      </c>
      <c r="FU137" s="256" t="str">
        <f t="shared" si="131"/>
        <v>406,333</v>
      </c>
      <c r="FV137" s="256" t="str">
        <f t="shared" si="131"/>
        <v>$0</v>
      </c>
      <c r="FW137" s="256" t="str">
        <f t="shared" si="131"/>
        <v>$0</v>
      </c>
      <c r="FX137" s="256" t="str">
        <f t="shared" si="131"/>
        <v>$1,342,541</v>
      </c>
      <c r="FY137" s="256" t="str">
        <f t="shared" si="131"/>
        <v>$0</v>
      </c>
      <c r="FZ137" s="256" t="str">
        <f t="shared" si="131"/>
        <v>$157</v>
      </c>
      <c r="GA137" s="265" t="s">
        <v>275</v>
      </c>
      <c r="GB137" s="265" t="s">
        <v>275</v>
      </c>
      <c r="GC137" s="245" t="str">
        <f t="shared" ref="GC137:GV137" si="132">GC37</f>
        <v>-</v>
      </c>
      <c r="GD137" s="256" t="str">
        <f t="shared" si="132"/>
        <v>-</v>
      </c>
      <c r="GE137" s="256" t="str">
        <f t="shared" si="132"/>
        <v>-</v>
      </c>
      <c r="GF137" s="256" t="str">
        <f t="shared" si="132"/>
        <v>-</v>
      </c>
      <c r="GG137" s="256" t="str">
        <f t="shared" si="132"/>
        <v>-</v>
      </c>
      <c r="GH137" s="256" t="str">
        <f t="shared" si="132"/>
        <v>-</v>
      </c>
      <c r="GI137" s="256" t="str">
        <f t="shared" si="132"/>
        <v>-</v>
      </c>
      <c r="GJ137" s="256" t="str">
        <f t="shared" si="132"/>
        <v>-</v>
      </c>
      <c r="GK137" s="256" t="str">
        <f t="shared" si="132"/>
        <v>-</v>
      </c>
      <c r="GL137" s="256" t="str">
        <f t="shared" si="132"/>
        <v>-</v>
      </c>
      <c r="GM137" s="256" t="str">
        <f t="shared" si="132"/>
        <v>-</v>
      </c>
      <c r="GN137" s="256" t="str">
        <f t="shared" si="132"/>
        <v>-</v>
      </c>
      <c r="GO137" s="256" t="str">
        <f t="shared" si="132"/>
        <v>-</v>
      </c>
      <c r="GP137" s="256" t="str">
        <f t="shared" si="132"/>
        <v>-</v>
      </c>
      <c r="GQ137" s="256" t="str">
        <f t="shared" si="132"/>
        <v>-</v>
      </c>
      <c r="GR137" s="256" t="str">
        <f t="shared" si="132"/>
        <v>-</v>
      </c>
      <c r="GS137" s="256" t="str">
        <f t="shared" si="132"/>
        <v>-</v>
      </c>
      <c r="GT137" s="256" t="str">
        <f t="shared" si="132"/>
        <v>-</v>
      </c>
      <c r="GU137" s="256" t="str">
        <f t="shared" si="132"/>
        <v>-</v>
      </c>
      <c r="GV137" s="256" t="str">
        <f t="shared" si="132"/>
        <v>-</v>
      </c>
      <c r="GW137" s="265" t="s">
        <v>275</v>
      </c>
      <c r="GX137" s="265" t="s">
        <v>275</v>
      </c>
      <c r="GY137" s="245" t="str">
        <f t="shared" ref="GY137:HR137" si="133">GY37</f>
        <v>-</v>
      </c>
      <c r="GZ137" s="256" t="str">
        <f t="shared" si="133"/>
        <v>-</v>
      </c>
      <c r="HA137" s="256" t="str">
        <f t="shared" si="133"/>
        <v>-</v>
      </c>
      <c r="HB137" s="256" t="str">
        <f t="shared" si="133"/>
        <v>-</v>
      </c>
      <c r="HC137" s="256" t="str">
        <f t="shared" si="133"/>
        <v>-</v>
      </c>
      <c r="HD137" s="256" t="str">
        <f t="shared" si="133"/>
        <v>-</v>
      </c>
      <c r="HE137" s="256" t="str">
        <f t="shared" si="133"/>
        <v>-</v>
      </c>
      <c r="HF137" s="256" t="str">
        <f t="shared" si="133"/>
        <v>-</v>
      </c>
      <c r="HG137" s="256" t="str">
        <f t="shared" si="133"/>
        <v>-</v>
      </c>
      <c r="HH137" s="256" t="str">
        <f t="shared" si="133"/>
        <v>-</v>
      </c>
      <c r="HI137" s="256" t="str">
        <f t="shared" si="133"/>
        <v>-</v>
      </c>
      <c r="HJ137" s="256" t="str">
        <f t="shared" si="133"/>
        <v>-</v>
      </c>
      <c r="HK137" s="256" t="str">
        <f t="shared" si="133"/>
        <v>-</v>
      </c>
      <c r="HL137" s="256" t="str">
        <f t="shared" si="133"/>
        <v>-</v>
      </c>
      <c r="HM137" s="256" t="str">
        <f t="shared" si="133"/>
        <v>-</v>
      </c>
      <c r="HN137" s="256" t="str">
        <f t="shared" si="133"/>
        <v>-</v>
      </c>
      <c r="HO137" s="256" t="str">
        <f t="shared" si="133"/>
        <v>-</v>
      </c>
      <c r="HP137" s="256" t="str">
        <f t="shared" si="133"/>
        <v>-</v>
      </c>
      <c r="HQ137" s="256" t="str">
        <f t="shared" si="133"/>
        <v>-</v>
      </c>
      <c r="HR137" s="256" t="str">
        <f t="shared" si="133"/>
        <v>-</v>
      </c>
      <c r="HS137" s="265" t="s">
        <v>275</v>
      </c>
      <c r="HT137" s="265" t="s">
        <v>275</v>
      </c>
      <c r="HU137" s="245" t="str">
        <f t="shared" ref="HU137:IN137" si="134">HU37</f>
        <v>0</v>
      </c>
      <c r="HV137" s="256" t="str">
        <f t="shared" si="134"/>
        <v>355</v>
      </c>
      <c r="HW137" s="256" t="str">
        <f t="shared" si="134"/>
        <v>27</v>
      </c>
      <c r="HX137" s="256" t="str">
        <f t="shared" si="134"/>
        <v>22</v>
      </c>
      <c r="HY137" s="256" t="str">
        <f t="shared" si="134"/>
        <v>-16</v>
      </c>
      <c r="HZ137" s="256" t="str">
        <f t="shared" si="134"/>
        <v>-3</v>
      </c>
      <c r="IA137" s="256" t="str">
        <f t="shared" si="134"/>
        <v>-4</v>
      </c>
      <c r="IB137" s="256" t="str">
        <f t="shared" si="134"/>
        <v>-2,814</v>
      </c>
      <c r="IC137" s="256" t="str">
        <f t="shared" si="134"/>
        <v>7</v>
      </c>
      <c r="ID137" s="256" t="str">
        <f t="shared" si="134"/>
        <v>88,000</v>
      </c>
      <c r="IE137" s="256" t="str">
        <f t="shared" si="134"/>
        <v>-</v>
      </c>
      <c r="IF137" s="256" t="str">
        <f t="shared" si="134"/>
        <v>-</v>
      </c>
      <c r="IG137" s="256" t="str">
        <f t="shared" si="134"/>
        <v>-</v>
      </c>
      <c r="IH137" s="256" t="str">
        <f t="shared" si="134"/>
        <v>-</v>
      </c>
      <c r="II137" s="256" t="str">
        <f t="shared" si="134"/>
        <v>-</v>
      </c>
      <c r="IJ137" s="256" t="str">
        <f t="shared" si="134"/>
        <v>-</v>
      </c>
      <c r="IK137" s="256" t="str">
        <f t="shared" si="134"/>
        <v>-</v>
      </c>
      <c r="IL137" s="256" t="str">
        <f t="shared" si="134"/>
        <v>$2,685,082</v>
      </c>
      <c r="IM137" s="256" t="str">
        <f t="shared" si="134"/>
        <v>-</v>
      </c>
      <c r="IN137" s="256" t="str">
        <f t="shared" si="134"/>
        <v>$0</v>
      </c>
      <c r="IO137" s="265" t="s">
        <v>275</v>
      </c>
      <c r="IP137" s="265" t="s">
        <v>275</v>
      </c>
      <c r="IQ137" s="245" t="str">
        <f t="shared" ref="IQ137:JJ137" si="135">IQ37</f>
        <v>-3,234</v>
      </c>
      <c r="IR137" s="256" t="str">
        <f t="shared" si="135"/>
        <v>-1</v>
      </c>
      <c r="IS137" s="256" t="str">
        <f t="shared" si="135"/>
        <v>0</v>
      </c>
      <c r="IT137" s="256" t="str">
        <f t="shared" si="135"/>
        <v>0</v>
      </c>
      <c r="IU137" s="256" t="str">
        <f t="shared" si="135"/>
        <v>0</v>
      </c>
      <c r="IV137" s="256" t="str">
        <f t="shared" si="135"/>
        <v>0</v>
      </c>
      <c r="IW137" s="256" t="str">
        <f t="shared" si="135"/>
        <v>0</v>
      </c>
      <c r="IX137" s="256" t="str">
        <f t="shared" si="135"/>
        <v>-1</v>
      </c>
      <c r="IY137" s="256" t="str">
        <f t="shared" si="135"/>
        <v>0</v>
      </c>
      <c r="IZ137" s="256" t="str">
        <f t="shared" si="135"/>
        <v>0</v>
      </c>
      <c r="JA137" s="256" t="str">
        <f t="shared" si="135"/>
        <v>-</v>
      </c>
      <c r="JB137" s="256" t="str">
        <f t="shared" si="135"/>
        <v>-</v>
      </c>
      <c r="JC137" s="256" t="str">
        <f t="shared" si="135"/>
        <v>-</v>
      </c>
      <c r="JD137" s="256" t="str">
        <f t="shared" si="135"/>
        <v>-</v>
      </c>
      <c r="JE137" s="256" t="str">
        <f t="shared" si="135"/>
        <v>-</v>
      </c>
      <c r="JF137" s="256" t="str">
        <f t="shared" si="135"/>
        <v>-</v>
      </c>
      <c r="JG137" s="256" t="str">
        <f t="shared" si="135"/>
        <v>-</v>
      </c>
      <c r="JH137" s="256" t="str">
        <f t="shared" si="135"/>
        <v>-</v>
      </c>
      <c r="JI137" s="256" t="str">
        <f t="shared" si="135"/>
        <v>-</v>
      </c>
      <c r="JJ137" s="256" t="str">
        <f t="shared" si="135"/>
        <v>$10</v>
      </c>
      <c r="JK137" s="265" t="s">
        <v>275</v>
      </c>
      <c r="JL137" s="265" t="s">
        <v>275</v>
      </c>
      <c r="JM137" s="245" t="str">
        <f t="shared" ref="JM137:KF137" si="136">JM37</f>
        <v>-</v>
      </c>
      <c r="JN137" s="256" t="str">
        <f t="shared" si="136"/>
        <v>-</v>
      </c>
      <c r="JO137" s="256" t="str">
        <f t="shared" si="136"/>
        <v>-</v>
      </c>
      <c r="JP137" s="256" t="str">
        <f t="shared" si="136"/>
        <v>-</v>
      </c>
      <c r="JQ137" s="256" t="str">
        <f t="shared" si="136"/>
        <v>-</v>
      </c>
      <c r="JR137" s="256" t="str">
        <f t="shared" si="136"/>
        <v>-</v>
      </c>
      <c r="JS137" s="256" t="str">
        <f t="shared" si="136"/>
        <v>-</v>
      </c>
      <c r="JT137" s="256" t="str">
        <f t="shared" si="136"/>
        <v>-</v>
      </c>
      <c r="JU137" s="256" t="str">
        <f t="shared" si="136"/>
        <v>-</v>
      </c>
      <c r="JV137" s="256" t="str">
        <f t="shared" si="136"/>
        <v>-</v>
      </c>
      <c r="JW137" s="256" t="str">
        <f t="shared" si="136"/>
        <v>-</v>
      </c>
      <c r="JX137" s="256" t="str">
        <f t="shared" si="136"/>
        <v>-</v>
      </c>
      <c r="JY137" s="256" t="str">
        <f t="shared" si="136"/>
        <v>-</v>
      </c>
      <c r="JZ137" s="256" t="str">
        <f t="shared" si="136"/>
        <v>-</v>
      </c>
      <c r="KA137" s="256" t="str">
        <f t="shared" si="136"/>
        <v>-</v>
      </c>
      <c r="KB137" s="256" t="str">
        <f t="shared" si="136"/>
        <v>-</v>
      </c>
      <c r="KC137" s="256" t="str">
        <f t="shared" si="136"/>
        <v>-</v>
      </c>
      <c r="KD137" s="256" t="str">
        <f t="shared" si="136"/>
        <v>-</v>
      </c>
      <c r="KE137" s="256" t="str">
        <f t="shared" si="136"/>
        <v>-</v>
      </c>
      <c r="KF137" s="256" t="str">
        <f t="shared" si="136"/>
        <v>-</v>
      </c>
      <c r="KG137" s="265" t="s">
        <v>275</v>
      </c>
      <c r="KH137" s="265" t="s">
        <v>275</v>
      </c>
    </row>
    <row r="138" spans="1:294" s="2" customFormat="1" ht="12.75" customHeight="1" x14ac:dyDescent="0.2">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245" t="s">
        <v>153</v>
      </c>
      <c r="AD138" s="254" t="str">
        <f t="shared" ca="1" si="113"/>
        <v>$81</v>
      </c>
      <c r="AE138" s="256" t="str">
        <f t="shared" ref="AE138:AE169" si="137">AE38</f>
        <v>14,000</v>
      </c>
      <c r="AF138" s="256" t="str">
        <f t="shared" ref="AF138:AS138" si="138">AF38</f>
        <v>525</v>
      </c>
      <c r="AG138" s="256" t="str">
        <f t="shared" si="138"/>
        <v>0</v>
      </c>
      <c r="AH138" s="256" t="str">
        <f t="shared" si="138"/>
        <v>193</v>
      </c>
      <c r="AI138" s="256" t="str">
        <f t="shared" si="138"/>
        <v>6</v>
      </c>
      <c r="AJ138" s="256" t="str">
        <f t="shared" si="138"/>
        <v>2</v>
      </c>
      <c r="AK138" s="256" t="str">
        <f t="shared" si="138"/>
        <v>41</v>
      </c>
      <c r="AL138" s="256" t="str">
        <f t="shared" si="138"/>
        <v>80,250</v>
      </c>
      <c r="AM138" s="256" t="str">
        <f t="shared" si="138"/>
        <v>37</v>
      </c>
      <c r="AN138" s="256" t="str">
        <f t="shared" si="138"/>
        <v>391,000</v>
      </c>
      <c r="AO138" s="256" t="str">
        <f t="shared" si="138"/>
        <v>18,000</v>
      </c>
      <c r="AP138" s="256" t="str">
        <f t="shared" si="138"/>
        <v>18,007</v>
      </c>
      <c r="AQ138" s="256" t="str">
        <f t="shared" si="138"/>
        <v>20</v>
      </c>
      <c r="AR138" s="256" t="str">
        <f t="shared" si="138"/>
        <v>150,000</v>
      </c>
      <c r="AS138" s="256" t="str">
        <f t="shared" si="138"/>
        <v>187,000</v>
      </c>
      <c r="AT138" s="256" t="str">
        <f t="shared" ref="AT138:AX147" si="139">AT38</f>
        <v>$1,000,000</v>
      </c>
      <c r="AU138" s="256" t="str">
        <f t="shared" si="139"/>
        <v>$1,500,000</v>
      </c>
      <c r="AV138" s="256" t="str">
        <f t="shared" si="139"/>
        <v>$1,300,000</v>
      </c>
      <c r="AW138" s="256" t="str">
        <f t="shared" si="139"/>
        <v>$4,000,000</v>
      </c>
      <c r="AX138" s="256" t="str">
        <f t="shared" si="139"/>
        <v>$81</v>
      </c>
      <c r="AY138" s="265" t="s">
        <v>275</v>
      </c>
      <c r="AZ138" s="265"/>
      <c r="BA138" s="245" t="str">
        <f t="shared" si="115"/>
        <v>14,000</v>
      </c>
      <c r="BB138" s="256" t="str">
        <f t="shared" si="115"/>
        <v>435</v>
      </c>
      <c r="BC138" s="256" t="str">
        <f t="shared" si="115"/>
        <v>0</v>
      </c>
      <c r="BD138" s="256" t="str">
        <f t="shared" si="115"/>
        <v>390</v>
      </c>
      <c r="BE138" s="256" t="str">
        <f t="shared" si="115"/>
        <v>12</v>
      </c>
      <c r="BF138" s="256" t="str">
        <f t="shared" si="115"/>
        <v>4</v>
      </c>
      <c r="BG138" s="256" t="str">
        <f t="shared" si="115"/>
        <v>41</v>
      </c>
      <c r="BH138" s="256" t="str">
        <f t="shared" si="115"/>
        <v>80,250</v>
      </c>
      <c r="BI138" s="256" t="str">
        <f t="shared" si="115"/>
        <v>41</v>
      </c>
      <c r="BJ138" s="256" t="str">
        <f t="shared" si="115"/>
        <v>459,000</v>
      </c>
      <c r="BK138" s="256" t="str">
        <f t="shared" si="115"/>
        <v>33,875</v>
      </c>
      <c r="BL138" s="256" t="str">
        <f t="shared" si="115"/>
        <v>33,882</v>
      </c>
      <c r="BM138" s="256" t="str">
        <f t="shared" si="115"/>
        <v>30,858</v>
      </c>
      <c r="BN138" s="256" t="str">
        <f t="shared" si="115"/>
        <v>195,874</v>
      </c>
      <c r="BO138" s="256" t="str">
        <f t="shared" si="115"/>
        <v>484,931</v>
      </c>
      <c r="BP138" s="256" t="str">
        <f t="shared" si="115"/>
        <v>$4,643,082</v>
      </c>
      <c r="BQ138" s="256" t="str">
        <f t="shared" si="115"/>
        <v>$3,933,676</v>
      </c>
      <c r="BR138" s="256" t="str">
        <f t="shared" si="115"/>
        <v>$4,816,676</v>
      </c>
      <c r="BS138" s="256" t="str">
        <f t="shared" si="115"/>
        <v>$13,393,434</v>
      </c>
      <c r="BT138" s="256" t="str">
        <f t="shared" si="115"/>
        <v>$81</v>
      </c>
      <c r="BU138" s="265" t="s">
        <v>275</v>
      </c>
      <c r="BV138" s="265" t="s">
        <v>275</v>
      </c>
      <c r="BW138" s="245" t="str">
        <f t="shared" ref="BW138:CP138" si="140">BW38</f>
        <v>14,000</v>
      </c>
      <c r="BX138" s="256" t="str">
        <f t="shared" si="140"/>
        <v>548</v>
      </c>
      <c r="BY138" s="256" t="str">
        <f t="shared" si="140"/>
        <v>0</v>
      </c>
      <c r="BZ138" s="256" t="str">
        <f t="shared" si="140"/>
        <v>193</v>
      </c>
      <c r="CA138" s="256" t="str">
        <f t="shared" si="140"/>
        <v>6</v>
      </c>
      <c r="CB138" s="256" t="str">
        <f t="shared" si="140"/>
        <v>2</v>
      </c>
      <c r="CC138" s="256" t="str">
        <f t="shared" si="140"/>
        <v>41</v>
      </c>
      <c r="CD138" s="256" t="str">
        <f t="shared" si="140"/>
        <v>80,250</v>
      </c>
      <c r="CE138" s="256" t="str">
        <f t="shared" si="140"/>
        <v>37</v>
      </c>
      <c r="CF138" s="256" t="str">
        <f t="shared" si="140"/>
        <v>391,000</v>
      </c>
      <c r="CG138" s="256" t="str">
        <f t="shared" si="140"/>
        <v>19,000</v>
      </c>
      <c r="CH138" s="256" t="str">
        <f t="shared" si="140"/>
        <v>19,008</v>
      </c>
      <c r="CI138" s="256" t="str">
        <f t="shared" si="140"/>
        <v>27</v>
      </c>
      <c r="CJ138" s="256" t="str">
        <f t="shared" si="140"/>
        <v>160,493</v>
      </c>
      <c r="CK138" s="256" t="str">
        <f t="shared" si="140"/>
        <v>198,956</v>
      </c>
      <c r="CL138" s="256" t="str">
        <f t="shared" si="140"/>
        <v>$1,030,539</v>
      </c>
      <c r="CM138" s="256" t="str">
        <f t="shared" si="140"/>
        <v>$1,720,717</v>
      </c>
      <c r="CN138" s="256" t="str">
        <f t="shared" si="140"/>
        <v>$1,420,645</v>
      </c>
      <c r="CO138" s="256" t="str">
        <f t="shared" si="140"/>
        <v>$4,171,902</v>
      </c>
      <c r="CP138" s="256" t="str">
        <f t="shared" si="140"/>
        <v>$125</v>
      </c>
      <c r="CQ138" s="265" t="s">
        <v>275</v>
      </c>
      <c r="CR138" s="265" t="s">
        <v>275</v>
      </c>
      <c r="CS138" s="245" t="str">
        <f t="shared" ref="CS138:DL138" si="141">CS38</f>
        <v>14,000</v>
      </c>
      <c r="CT138" s="256" t="str">
        <f t="shared" si="141"/>
        <v>395</v>
      </c>
      <c r="CU138" s="256" t="str">
        <f t="shared" si="141"/>
        <v>-</v>
      </c>
      <c r="CV138" s="256" t="str">
        <f t="shared" si="141"/>
        <v>195</v>
      </c>
      <c r="CW138" s="256" t="str">
        <f t="shared" si="141"/>
        <v>7</v>
      </c>
      <c r="CX138" s="256" t="str">
        <f t="shared" si="141"/>
        <v>3</v>
      </c>
      <c r="CY138" s="256" t="str">
        <f t="shared" si="141"/>
        <v>32</v>
      </c>
      <c r="CZ138" s="256" t="str">
        <f t="shared" si="141"/>
        <v>79,000</v>
      </c>
      <c r="DA138" s="256" t="str">
        <f t="shared" si="141"/>
        <v>34</v>
      </c>
      <c r="DB138" s="256" t="str">
        <f t="shared" si="141"/>
        <v>381,000</v>
      </c>
      <c r="DC138" s="256" t="str">
        <f t="shared" si="141"/>
        <v>49,000</v>
      </c>
      <c r="DD138" s="256" t="str">
        <f t="shared" si="141"/>
        <v>49,005</v>
      </c>
      <c r="DE138" s="256" t="str">
        <f t="shared" si="141"/>
        <v>20</v>
      </c>
      <c r="DF138" s="256" t="str">
        <f t="shared" si="141"/>
        <v>210,000</v>
      </c>
      <c r="DG138" s="256" t="str">
        <f t="shared" si="141"/>
        <v>402,000</v>
      </c>
      <c r="DH138" s="256" t="str">
        <f t="shared" si="141"/>
        <v>$2,500,000</v>
      </c>
      <c r="DI138" s="256" t="str">
        <f t="shared" si="141"/>
        <v>$3,157,000</v>
      </c>
      <c r="DJ138" s="256" t="str">
        <f t="shared" si="141"/>
        <v>$3,022,000</v>
      </c>
      <c r="DK138" s="256" t="str">
        <f t="shared" si="141"/>
        <v>$8,679,000</v>
      </c>
      <c r="DL138" s="256" t="str">
        <f t="shared" si="141"/>
        <v>$125</v>
      </c>
      <c r="DM138" s="265" t="s">
        <v>275</v>
      </c>
      <c r="DN138" s="265" t="s">
        <v>275</v>
      </c>
      <c r="DO138" s="245" t="str">
        <f t="shared" ref="DO138:EH138" si="142">DO38</f>
        <v>14,000</v>
      </c>
      <c r="DP138" s="256" t="str">
        <f t="shared" si="142"/>
        <v>447</v>
      </c>
      <c r="DQ138" s="256">
        <f t="shared" si="142"/>
        <v>0</v>
      </c>
      <c r="DR138" s="256" t="str">
        <f t="shared" si="142"/>
        <v>197</v>
      </c>
      <c r="DS138" s="256" t="str">
        <f t="shared" si="142"/>
        <v>8</v>
      </c>
      <c r="DT138" s="256" t="str">
        <f t="shared" si="142"/>
        <v>2</v>
      </c>
      <c r="DU138" s="256" t="str">
        <f t="shared" si="142"/>
        <v>32</v>
      </c>
      <c r="DV138" s="256" t="str">
        <f t="shared" si="142"/>
        <v>80</v>
      </c>
      <c r="DW138" s="256" t="str">
        <f t="shared" si="142"/>
        <v>32</v>
      </c>
      <c r="DX138" s="256" t="str">
        <f t="shared" si="142"/>
        <v>361,000</v>
      </c>
      <c r="DY138" s="256" t="str">
        <f t="shared" si="142"/>
        <v>22</v>
      </c>
      <c r="DZ138" s="256" t="str">
        <f t="shared" si="142"/>
        <v>29</v>
      </c>
      <c r="EA138" s="256" t="str">
        <f t="shared" si="142"/>
        <v>17</v>
      </c>
      <c r="EB138" s="256" t="str">
        <f t="shared" si="142"/>
        <v>82,000</v>
      </c>
      <c r="EC138" s="256" t="str">
        <f t="shared" si="142"/>
        <v>194,000</v>
      </c>
      <c r="ED138" s="256" t="str">
        <f t="shared" si="142"/>
        <v>$2,500,000</v>
      </c>
      <c r="EE138" s="256" t="str">
        <f t="shared" si="142"/>
        <v>$2,800,000</v>
      </c>
      <c r="EF138" s="256" t="str">
        <f t="shared" si="142"/>
        <v>$2,800,000</v>
      </c>
      <c r="EG138" s="256" t="str">
        <f t="shared" si="142"/>
        <v>$7,800,000</v>
      </c>
      <c r="EH138" s="256" t="str">
        <f t="shared" si="142"/>
        <v>$125</v>
      </c>
      <c r="EI138" s="265" t="s">
        <v>275</v>
      </c>
      <c r="EJ138" s="265" t="s">
        <v>275</v>
      </c>
      <c r="EK138" s="245" t="str">
        <f t="shared" ref="EK138:FD138" si="143">EK38</f>
        <v>14,000</v>
      </c>
      <c r="EL138" s="256" t="str">
        <f t="shared" si="143"/>
        <v>315</v>
      </c>
      <c r="EM138" s="256" t="str">
        <f t="shared" si="143"/>
        <v>98</v>
      </c>
      <c r="EN138" s="256" t="str">
        <f t="shared" si="143"/>
        <v>200</v>
      </c>
      <c r="EO138" s="256" t="str">
        <f t="shared" si="143"/>
        <v>7</v>
      </c>
      <c r="EP138" s="256" t="str">
        <f t="shared" si="143"/>
        <v>2</v>
      </c>
      <c r="EQ138" s="256" t="str">
        <f t="shared" si="143"/>
        <v>32</v>
      </c>
      <c r="ER138" s="256" t="str">
        <f t="shared" si="143"/>
        <v>80</v>
      </c>
      <c r="ES138" s="256" t="str">
        <f t="shared" si="143"/>
        <v>32</v>
      </c>
      <c r="ET138" s="256" t="str">
        <f t="shared" si="143"/>
        <v>361,000</v>
      </c>
      <c r="EU138" s="256" t="str">
        <f t="shared" si="143"/>
        <v>13,000</v>
      </c>
      <c r="EV138" s="256" t="str">
        <f t="shared" si="143"/>
        <v>13,000</v>
      </c>
      <c r="EW138" s="256">
        <f t="shared" si="143"/>
        <v>0</v>
      </c>
      <c r="EX138" s="256" t="str">
        <f t="shared" si="143"/>
        <v>15,000</v>
      </c>
      <c r="EY138" s="256" t="str">
        <f t="shared" si="143"/>
        <v>95,000</v>
      </c>
      <c r="EZ138" s="256" t="str">
        <f t="shared" si="143"/>
        <v>$1,900,000</v>
      </c>
      <c r="FA138" s="256" t="str">
        <f t="shared" si="143"/>
        <v>$2,300,000</v>
      </c>
      <c r="FB138" s="256" t="str">
        <f t="shared" si="143"/>
        <v>$1,600,000</v>
      </c>
      <c r="FC138" s="256" t="str">
        <f t="shared" si="143"/>
        <v>$5,800,000</v>
      </c>
      <c r="FD138" s="256" t="str">
        <f t="shared" si="143"/>
        <v>$125</v>
      </c>
      <c r="FE138" s="265" t="s">
        <v>275</v>
      </c>
      <c r="FF138" s="265" t="s">
        <v>275</v>
      </c>
      <c r="FG138" s="245" t="str">
        <f t="shared" ref="FG138:FZ138" si="144">FG38</f>
        <v>14,000</v>
      </c>
      <c r="FH138" s="256" t="str">
        <f t="shared" si="144"/>
        <v>470</v>
      </c>
      <c r="FI138" s="256" t="str">
        <f t="shared" si="144"/>
        <v>0</v>
      </c>
      <c r="FJ138" s="256" t="str">
        <f t="shared" si="144"/>
        <v>234</v>
      </c>
      <c r="FK138" s="256" t="str">
        <f t="shared" si="144"/>
        <v>8</v>
      </c>
      <c r="FL138" s="256" t="str">
        <f t="shared" si="144"/>
        <v>3</v>
      </c>
      <c r="FM138" s="256" t="str">
        <f t="shared" si="144"/>
        <v>37</v>
      </c>
      <c r="FN138" s="256" t="str">
        <f t="shared" si="144"/>
        <v>63,966</v>
      </c>
      <c r="FO138" s="256" t="str">
        <f t="shared" si="144"/>
        <v>36</v>
      </c>
      <c r="FP138" s="256" t="str">
        <f t="shared" si="144"/>
        <v>396,600</v>
      </c>
      <c r="FQ138" s="256" t="str">
        <f t="shared" si="144"/>
        <v>23,979</v>
      </c>
      <c r="FR138" s="256" t="str">
        <f t="shared" si="144"/>
        <v>23,986</v>
      </c>
      <c r="FS138" s="256" t="str">
        <f t="shared" si="144"/>
        <v>6,188</v>
      </c>
      <c r="FT138" s="256" t="str">
        <f t="shared" si="144"/>
        <v>159,673</v>
      </c>
      <c r="FU138" s="256" t="str">
        <f t="shared" si="144"/>
        <v>293,377</v>
      </c>
      <c r="FV138" s="256" t="str">
        <f t="shared" si="144"/>
        <v>$2,334,724</v>
      </c>
      <c r="FW138" s="256" t="str">
        <f t="shared" si="144"/>
        <v>$2,622,279</v>
      </c>
      <c r="FX138" s="256" t="str">
        <f t="shared" si="144"/>
        <v>$2,671,864</v>
      </c>
      <c r="FY138" s="256" t="str">
        <f t="shared" si="144"/>
        <v>$7,608,867</v>
      </c>
      <c r="FZ138" s="256" t="str">
        <f t="shared" si="144"/>
        <v>$107</v>
      </c>
      <c r="GA138" s="265" t="s">
        <v>275</v>
      </c>
      <c r="GB138" s="265" t="s">
        <v>275</v>
      </c>
      <c r="GC138" s="245" t="str">
        <f t="shared" ref="GC138:GV138" si="145">GC38</f>
        <v>0</v>
      </c>
      <c r="GD138" s="256" t="str">
        <f t="shared" si="145"/>
        <v>90</v>
      </c>
      <c r="GE138" s="256" t="str">
        <f t="shared" si="145"/>
        <v>0</v>
      </c>
      <c r="GF138" s="256" t="str">
        <f t="shared" si="145"/>
        <v>-197</v>
      </c>
      <c r="GG138" s="256" t="str">
        <f t="shared" si="145"/>
        <v>-6</v>
      </c>
      <c r="GH138" s="256" t="str">
        <f t="shared" si="145"/>
        <v>-2</v>
      </c>
      <c r="GI138" s="256" t="str">
        <f t="shared" si="145"/>
        <v>0</v>
      </c>
      <c r="GJ138" s="256" t="str">
        <f t="shared" si="145"/>
        <v>0</v>
      </c>
      <c r="GK138" s="256" t="str">
        <f t="shared" si="145"/>
        <v>-4</v>
      </c>
      <c r="GL138" s="256" t="str">
        <f t="shared" si="145"/>
        <v>-68,000</v>
      </c>
      <c r="GM138" s="256" t="str">
        <f t="shared" si="145"/>
        <v>-15,875</v>
      </c>
      <c r="GN138" s="256" t="str">
        <f t="shared" si="145"/>
        <v>-15,875</v>
      </c>
      <c r="GO138" s="256" t="str">
        <f t="shared" si="145"/>
        <v>-30,838</v>
      </c>
      <c r="GP138" s="256" t="str">
        <f t="shared" si="145"/>
        <v>-45,874</v>
      </c>
      <c r="GQ138" s="256" t="str">
        <f t="shared" si="145"/>
        <v>-297,931</v>
      </c>
      <c r="GR138" s="256" t="str">
        <f t="shared" si="145"/>
        <v>-$3,643,082</v>
      </c>
      <c r="GS138" s="256" t="str">
        <f t="shared" si="145"/>
        <v>-$2,433,676</v>
      </c>
      <c r="GT138" s="256" t="str">
        <f t="shared" si="145"/>
        <v>-$3,516,676</v>
      </c>
      <c r="GU138" s="256" t="str">
        <f t="shared" si="145"/>
        <v>-$9,393,434</v>
      </c>
      <c r="GV138" s="256" t="str">
        <f t="shared" si="145"/>
        <v>$0</v>
      </c>
      <c r="GW138" s="265" t="s">
        <v>275</v>
      </c>
      <c r="GX138" s="265" t="s">
        <v>275</v>
      </c>
      <c r="GY138" s="245" t="str">
        <f t="shared" ref="GY138:HR138" si="146">GY38</f>
        <v>0</v>
      </c>
      <c r="GZ138" s="256" t="str">
        <f t="shared" si="146"/>
        <v>-113</v>
      </c>
      <c r="HA138" s="256" t="str">
        <f t="shared" si="146"/>
        <v>0</v>
      </c>
      <c r="HB138" s="256" t="str">
        <f t="shared" si="146"/>
        <v>197</v>
      </c>
      <c r="HC138" s="256" t="str">
        <f t="shared" si="146"/>
        <v>6</v>
      </c>
      <c r="HD138" s="256" t="str">
        <f t="shared" si="146"/>
        <v>2</v>
      </c>
      <c r="HE138" s="256" t="str">
        <f t="shared" si="146"/>
        <v>0</v>
      </c>
      <c r="HF138" s="256" t="str">
        <f t="shared" si="146"/>
        <v>0</v>
      </c>
      <c r="HG138" s="256" t="str">
        <f t="shared" si="146"/>
        <v>4</v>
      </c>
      <c r="HH138" s="256" t="str">
        <f t="shared" si="146"/>
        <v>68,000</v>
      </c>
      <c r="HI138" s="256" t="str">
        <f t="shared" si="146"/>
        <v>14,875</v>
      </c>
      <c r="HJ138" s="256" t="str">
        <f t="shared" si="146"/>
        <v>14,874</v>
      </c>
      <c r="HK138" s="256" t="str">
        <f t="shared" si="146"/>
        <v>30,831</v>
      </c>
      <c r="HL138" s="256" t="str">
        <f t="shared" si="146"/>
        <v>35,381</v>
      </c>
      <c r="HM138" s="256" t="str">
        <f t="shared" si="146"/>
        <v>285,975</v>
      </c>
      <c r="HN138" s="256" t="str">
        <f t="shared" si="146"/>
        <v>$3,612,543</v>
      </c>
      <c r="HO138" s="256" t="str">
        <f t="shared" si="146"/>
        <v>$2,212,959</v>
      </c>
      <c r="HP138" s="256" t="str">
        <f t="shared" si="146"/>
        <v>$3,396,031</v>
      </c>
      <c r="HQ138" s="256" t="str">
        <f t="shared" si="146"/>
        <v>$9,221,532</v>
      </c>
      <c r="HR138" s="256" t="str">
        <f t="shared" si="146"/>
        <v>-$44</v>
      </c>
      <c r="HS138" s="265" t="s">
        <v>275</v>
      </c>
      <c r="HT138" s="265" t="s">
        <v>275</v>
      </c>
      <c r="HU138" s="245" t="str">
        <f t="shared" ref="HU138:IN138" si="147">HU38</f>
        <v>0</v>
      </c>
      <c r="HV138" s="256" t="str">
        <f t="shared" si="147"/>
        <v>153</v>
      </c>
      <c r="HW138" s="256" t="str">
        <f t="shared" si="147"/>
        <v>-</v>
      </c>
      <c r="HX138" s="256" t="str">
        <f t="shared" si="147"/>
        <v>-2</v>
      </c>
      <c r="HY138" s="256" t="str">
        <f t="shared" si="147"/>
        <v>-1</v>
      </c>
      <c r="HZ138" s="256" t="str">
        <f t="shared" si="147"/>
        <v>-1</v>
      </c>
      <c r="IA138" s="256" t="str">
        <f t="shared" si="147"/>
        <v>9</v>
      </c>
      <c r="IB138" s="256" t="str">
        <f t="shared" si="147"/>
        <v>1,250</v>
      </c>
      <c r="IC138" s="256" t="str">
        <f t="shared" si="147"/>
        <v>3</v>
      </c>
      <c r="ID138" s="256" t="str">
        <f t="shared" si="147"/>
        <v>10,000</v>
      </c>
      <c r="IE138" s="256" t="str">
        <f t="shared" si="147"/>
        <v>-30,000</v>
      </c>
      <c r="IF138" s="256" t="str">
        <f t="shared" si="147"/>
        <v>-29,997</v>
      </c>
      <c r="IG138" s="256" t="str">
        <f t="shared" si="147"/>
        <v>7</v>
      </c>
      <c r="IH138" s="256" t="str">
        <f t="shared" si="147"/>
        <v>-49,507</v>
      </c>
      <c r="II138" s="256" t="str">
        <f t="shared" si="147"/>
        <v>-203,044</v>
      </c>
      <c r="IJ138" s="256" t="str">
        <f t="shared" si="147"/>
        <v>-$1,469,461</v>
      </c>
      <c r="IK138" s="256" t="str">
        <f t="shared" si="147"/>
        <v>-$1,436,283</v>
      </c>
      <c r="IL138" s="256" t="str">
        <f t="shared" si="147"/>
        <v>-$1,601,355</v>
      </c>
      <c r="IM138" s="256" t="str">
        <f t="shared" si="147"/>
        <v>-$4,507,098</v>
      </c>
      <c r="IN138" s="256" t="str">
        <f t="shared" si="147"/>
        <v>$0</v>
      </c>
      <c r="IO138" s="265" t="s">
        <v>275</v>
      </c>
      <c r="IP138" s="265" t="s">
        <v>275</v>
      </c>
      <c r="IQ138" s="245" t="str">
        <f t="shared" ref="IQ138:JJ138" si="148">IQ38</f>
        <v>0</v>
      </c>
      <c r="IR138" s="256" t="str">
        <f t="shared" si="148"/>
        <v>-52</v>
      </c>
      <c r="IS138" s="256" t="str">
        <f t="shared" si="148"/>
        <v>-</v>
      </c>
      <c r="IT138" s="256" t="str">
        <f t="shared" si="148"/>
        <v>-2</v>
      </c>
      <c r="IU138" s="256" t="str">
        <f t="shared" si="148"/>
        <v>-1</v>
      </c>
      <c r="IV138" s="256" t="str">
        <f t="shared" si="148"/>
        <v>1</v>
      </c>
      <c r="IW138" s="256" t="str">
        <f t="shared" si="148"/>
        <v>0</v>
      </c>
      <c r="IX138" s="256" t="str">
        <f t="shared" si="148"/>
        <v>78,920</v>
      </c>
      <c r="IY138" s="256" t="str">
        <f t="shared" si="148"/>
        <v>2</v>
      </c>
      <c r="IZ138" s="256" t="str">
        <f t="shared" si="148"/>
        <v>20,000</v>
      </c>
      <c r="JA138" s="256" t="str">
        <f t="shared" si="148"/>
        <v>48,978</v>
      </c>
      <c r="JB138" s="256" t="str">
        <f t="shared" si="148"/>
        <v>48,976</v>
      </c>
      <c r="JC138" s="256" t="str">
        <f t="shared" si="148"/>
        <v>3</v>
      </c>
      <c r="JD138" s="256" t="str">
        <f t="shared" si="148"/>
        <v>128,000</v>
      </c>
      <c r="JE138" s="256" t="str">
        <f t="shared" si="148"/>
        <v>208,000</v>
      </c>
      <c r="JF138" s="256" t="str">
        <f t="shared" si="148"/>
        <v>$0</v>
      </c>
      <c r="JG138" s="256" t="str">
        <f t="shared" si="148"/>
        <v>$357,000</v>
      </c>
      <c r="JH138" s="256" t="str">
        <f t="shared" si="148"/>
        <v>$222,000</v>
      </c>
      <c r="JI138" s="256" t="str">
        <f t="shared" si="148"/>
        <v>$879,000</v>
      </c>
      <c r="JJ138" s="256" t="str">
        <f t="shared" si="148"/>
        <v>$0</v>
      </c>
      <c r="JK138" s="265" t="s">
        <v>275</v>
      </c>
      <c r="JL138" s="265" t="s">
        <v>275</v>
      </c>
      <c r="JM138" s="245" t="str">
        <f t="shared" ref="JM138:KF138" si="149">JM38</f>
        <v>0</v>
      </c>
      <c r="JN138" s="256" t="str">
        <f t="shared" si="149"/>
        <v>132</v>
      </c>
      <c r="JO138" s="256" t="str">
        <f t="shared" si="149"/>
        <v>-98</v>
      </c>
      <c r="JP138" s="256" t="str">
        <f t="shared" si="149"/>
        <v>-3</v>
      </c>
      <c r="JQ138" s="256" t="str">
        <f t="shared" si="149"/>
        <v>1</v>
      </c>
      <c r="JR138" s="256" t="str">
        <f t="shared" si="149"/>
        <v>0</v>
      </c>
      <c r="JS138" s="256" t="str">
        <f t="shared" si="149"/>
        <v>0</v>
      </c>
      <c r="JT138" s="256" t="str">
        <f t="shared" si="149"/>
        <v>0</v>
      </c>
      <c r="JU138" s="256" t="str">
        <f t="shared" si="149"/>
        <v>0</v>
      </c>
      <c r="JV138" s="256" t="str">
        <f t="shared" si="149"/>
        <v>0</v>
      </c>
      <c r="JW138" s="256" t="str">
        <f t="shared" si="149"/>
        <v>-12,978</v>
      </c>
      <c r="JX138" s="256" t="str">
        <f t="shared" si="149"/>
        <v>-12,971</v>
      </c>
      <c r="JY138" s="256" t="str">
        <f t="shared" si="149"/>
        <v>17</v>
      </c>
      <c r="JZ138" s="256" t="str">
        <f t="shared" si="149"/>
        <v>67,000</v>
      </c>
      <c r="KA138" s="256" t="str">
        <f t="shared" si="149"/>
        <v>99,000</v>
      </c>
      <c r="KB138" s="256" t="str">
        <f t="shared" si="149"/>
        <v>$600,000</v>
      </c>
      <c r="KC138" s="256" t="str">
        <f t="shared" si="149"/>
        <v>$500,000</v>
      </c>
      <c r="KD138" s="256" t="str">
        <f t="shared" si="149"/>
        <v>$1,200,000</v>
      </c>
      <c r="KE138" s="256" t="str">
        <f t="shared" si="149"/>
        <v>$2,000,000</v>
      </c>
      <c r="KF138" s="256" t="str">
        <f t="shared" si="149"/>
        <v>$0</v>
      </c>
      <c r="KG138" s="265" t="s">
        <v>275</v>
      </c>
      <c r="KH138" s="265" t="s">
        <v>275</v>
      </c>
    </row>
    <row r="139" spans="1:294" s="2" customFormat="1" ht="12.75" customHeight="1" x14ac:dyDescent="0.2">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245" t="s">
        <v>154</v>
      </c>
      <c r="AD139" s="254" t="str">
        <f t="shared" ca="1" si="113"/>
        <v>-</v>
      </c>
      <c r="AE139" s="256" t="str">
        <f t="shared" si="137"/>
        <v>-</v>
      </c>
      <c r="AF139" s="256" t="str">
        <f t="shared" ref="AF139:AS139" si="150">AF39</f>
        <v>-</v>
      </c>
      <c r="AG139" s="256" t="str">
        <f t="shared" si="150"/>
        <v>-</v>
      </c>
      <c r="AH139" s="256" t="str">
        <f t="shared" si="150"/>
        <v>-</v>
      </c>
      <c r="AI139" s="256" t="str">
        <f t="shared" si="150"/>
        <v>-</v>
      </c>
      <c r="AJ139" s="256" t="str">
        <f t="shared" si="150"/>
        <v>-</v>
      </c>
      <c r="AK139" s="256" t="str">
        <f t="shared" si="150"/>
        <v>-</v>
      </c>
      <c r="AL139" s="256" t="str">
        <f t="shared" si="150"/>
        <v>-</v>
      </c>
      <c r="AM139" s="256" t="str">
        <f t="shared" si="150"/>
        <v>-</v>
      </c>
      <c r="AN139" s="256" t="str">
        <f t="shared" si="150"/>
        <v>-</v>
      </c>
      <c r="AO139" s="256" t="str">
        <f t="shared" si="150"/>
        <v>-</v>
      </c>
      <c r="AP139" s="256" t="str">
        <f t="shared" si="150"/>
        <v>-</v>
      </c>
      <c r="AQ139" s="256" t="str">
        <f t="shared" si="150"/>
        <v>-</v>
      </c>
      <c r="AR139" s="256" t="str">
        <f t="shared" si="150"/>
        <v>-</v>
      </c>
      <c r="AS139" s="256" t="str">
        <f t="shared" si="150"/>
        <v>-</v>
      </c>
      <c r="AT139" s="256" t="str">
        <f t="shared" si="139"/>
        <v>-</v>
      </c>
      <c r="AU139" s="256" t="str">
        <f t="shared" si="139"/>
        <v>-</v>
      </c>
      <c r="AV139" s="256" t="str">
        <f t="shared" si="139"/>
        <v>-</v>
      </c>
      <c r="AW139" s="256" t="str">
        <f t="shared" si="139"/>
        <v>-</v>
      </c>
      <c r="AX139" s="256" t="str">
        <f t="shared" si="139"/>
        <v>-</v>
      </c>
      <c r="AY139" s="265" t="s">
        <v>275</v>
      </c>
      <c r="AZ139" s="265"/>
      <c r="BA139" s="245" t="str">
        <f t="shared" ref="BA139:BT139" si="151">BA39</f>
        <v>-</v>
      </c>
      <c r="BB139" s="256" t="str">
        <f t="shared" si="151"/>
        <v>-</v>
      </c>
      <c r="BC139" s="256" t="str">
        <f t="shared" si="151"/>
        <v>-</v>
      </c>
      <c r="BD139" s="256" t="str">
        <f t="shared" si="151"/>
        <v>-</v>
      </c>
      <c r="BE139" s="256" t="str">
        <f t="shared" si="151"/>
        <v>-</v>
      </c>
      <c r="BF139" s="256" t="str">
        <f t="shared" si="151"/>
        <v>-</v>
      </c>
      <c r="BG139" s="256" t="str">
        <f t="shared" si="151"/>
        <v>-</v>
      </c>
      <c r="BH139" s="256" t="str">
        <f t="shared" si="151"/>
        <v>-</v>
      </c>
      <c r="BI139" s="256" t="str">
        <f t="shared" si="151"/>
        <v>-</v>
      </c>
      <c r="BJ139" s="256" t="str">
        <f t="shared" si="151"/>
        <v>-</v>
      </c>
      <c r="BK139" s="256" t="str">
        <f t="shared" si="151"/>
        <v>-</v>
      </c>
      <c r="BL139" s="256" t="str">
        <f t="shared" si="151"/>
        <v>-</v>
      </c>
      <c r="BM139" s="256" t="str">
        <f t="shared" si="151"/>
        <v>-</v>
      </c>
      <c r="BN139" s="256" t="str">
        <f t="shared" si="151"/>
        <v>-</v>
      </c>
      <c r="BO139" s="256" t="str">
        <f t="shared" si="151"/>
        <v>-</v>
      </c>
      <c r="BP139" s="256" t="str">
        <f t="shared" si="151"/>
        <v>-</v>
      </c>
      <c r="BQ139" s="256" t="str">
        <f t="shared" si="151"/>
        <v>-</v>
      </c>
      <c r="BR139" s="256" t="str">
        <f t="shared" si="151"/>
        <v>-</v>
      </c>
      <c r="BS139" s="256" t="str">
        <f t="shared" si="151"/>
        <v>-</v>
      </c>
      <c r="BT139" s="256" t="str">
        <f t="shared" si="151"/>
        <v>-</v>
      </c>
      <c r="BU139" s="265" t="s">
        <v>275</v>
      </c>
      <c r="BV139" s="265" t="s">
        <v>275</v>
      </c>
      <c r="BW139" s="245" t="str">
        <f t="shared" ref="BW139:CP139" si="152">BW39</f>
        <v>-</v>
      </c>
      <c r="BX139" s="256" t="str">
        <f t="shared" si="152"/>
        <v>-</v>
      </c>
      <c r="BY139" s="256" t="str">
        <f t="shared" si="152"/>
        <v>-</v>
      </c>
      <c r="BZ139" s="256" t="str">
        <f t="shared" si="152"/>
        <v>-</v>
      </c>
      <c r="CA139" s="256" t="str">
        <f t="shared" si="152"/>
        <v>-</v>
      </c>
      <c r="CB139" s="256" t="str">
        <f t="shared" si="152"/>
        <v>-</v>
      </c>
      <c r="CC139" s="256" t="str">
        <f t="shared" si="152"/>
        <v>-</v>
      </c>
      <c r="CD139" s="256" t="str">
        <f t="shared" si="152"/>
        <v>-</v>
      </c>
      <c r="CE139" s="256" t="str">
        <f t="shared" si="152"/>
        <v>-</v>
      </c>
      <c r="CF139" s="256" t="str">
        <f t="shared" si="152"/>
        <v>-</v>
      </c>
      <c r="CG139" s="256" t="str">
        <f t="shared" si="152"/>
        <v>-</v>
      </c>
      <c r="CH139" s="256" t="str">
        <f t="shared" si="152"/>
        <v>-</v>
      </c>
      <c r="CI139" s="256" t="str">
        <f t="shared" si="152"/>
        <v>-</v>
      </c>
      <c r="CJ139" s="256" t="str">
        <f t="shared" si="152"/>
        <v>-</v>
      </c>
      <c r="CK139" s="256" t="str">
        <f t="shared" si="152"/>
        <v>-</v>
      </c>
      <c r="CL139" s="256" t="str">
        <f t="shared" si="152"/>
        <v>-</v>
      </c>
      <c r="CM139" s="256" t="str">
        <f t="shared" si="152"/>
        <v>-</v>
      </c>
      <c r="CN139" s="256" t="str">
        <f t="shared" si="152"/>
        <v>-</v>
      </c>
      <c r="CO139" s="256" t="str">
        <f t="shared" si="152"/>
        <v>-</v>
      </c>
      <c r="CP139" s="256" t="str">
        <f t="shared" si="152"/>
        <v>-</v>
      </c>
      <c r="CQ139" s="265" t="s">
        <v>275</v>
      </c>
      <c r="CR139" s="265" t="s">
        <v>275</v>
      </c>
      <c r="CS139" s="245" t="str">
        <f t="shared" ref="CS139:DL139" si="153">CS39</f>
        <v>-</v>
      </c>
      <c r="CT139" s="256" t="str">
        <f t="shared" si="153"/>
        <v>-</v>
      </c>
      <c r="CU139" s="256" t="str">
        <f t="shared" si="153"/>
        <v>-</v>
      </c>
      <c r="CV139" s="256" t="str">
        <f t="shared" si="153"/>
        <v>-</v>
      </c>
      <c r="CW139" s="256" t="str">
        <f t="shared" si="153"/>
        <v>-</v>
      </c>
      <c r="CX139" s="256" t="str">
        <f t="shared" si="153"/>
        <v>-</v>
      </c>
      <c r="CY139" s="256" t="str">
        <f t="shared" si="153"/>
        <v>-</v>
      </c>
      <c r="CZ139" s="256" t="str">
        <f t="shared" si="153"/>
        <v>-</v>
      </c>
      <c r="DA139" s="256" t="str">
        <f t="shared" si="153"/>
        <v>-</v>
      </c>
      <c r="DB139" s="256" t="str">
        <f t="shared" si="153"/>
        <v>-</v>
      </c>
      <c r="DC139" s="256" t="str">
        <f t="shared" si="153"/>
        <v>-</v>
      </c>
      <c r="DD139" s="256" t="str">
        <f t="shared" si="153"/>
        <v>-</v>
      </c>
      <c r="DE139" s="256" t="str">
        <f t="shared" si="153"/>
        <v>-</v>
      </c>
      <c r="DF139" s="256" t="str">
        <f t="shared" si="153"/>
        <v>-</v>
      </c>
      <c r="DG139" s="256" t="str">
        <f t="shared" si="153"/>
        <v>-</v>
      </c>
      <c r="DH139" s="256" t="str">
        <f t="shared" si="153"/>
        <v>-</v>
      </c>
      <c r="DI139" s="256" t="str">
        <f t="shared" si="153"/>
        <v>-</v>
      </c>
      <c r="DJ139" s="256" t="str">
        <f t="shared" si="153"/>
        <v>-</v>
      </c>
      <c r="DK139" s="256" t="str">
        <f t="shared" si="153"/>
        <v>-</v>
      </c>
      <c r="DL139" s="256" t="str">
        <f t="shared" si="153"/>
        <v>-</v>
      </c>
      <c r="DM139" s="265" t="s">
        <v>275</v>
      </c>
      <c r="DN139" s="265" t="s">
        <v>275</v>
      </c>
      <c r="DO139" s="245" t="str">
        <f t="shared" ref="DO139:EH139" si="154">DO39</f>
        <v>-</v>
      </c>
      <c r="DP139" s="256" t="str">
        <f t="shared" si="154"/>
        <v>-</v>
      </c>
      <c r="DQ139" s="256" t="str">
        <f t="shared" si="154"/>
        <v>-</v>
      </c>
      <c r="DR139" s="256" t="str">
        <f t="shared" si="154"/>
        <v>-</v>
      </c>
      <c r="DS139" s="256" t="str">
        <f t="shared" si="154"/>
        <v>-</v>
      </c>
      <c r="DT139" s="256" t="str">
        <f t="shared" si="154"/>
        <v>-</v>
      </c>
      <c r="DU139" s="256" t="str">
        <f t="shared" si="154"/>
        <v>-</v>
      </c>
      <c r="DV139" s="256" t="str">
        <f t="shared" si="154"/>
        <v>-</v>
      </c>
      <c r="DW139" s="256" t="str">
        <f t="shared" si="154"/>
        <v>-</v>
      </c>
      <c r="DX139" s="256" t="str">
        <f t="shared" si="154"/>
        <v>-</v>
      </c>
      <c r="DY139" s="256" t="str">
        <f t="shared" si="154"/>
        <v>-</v>
      </c>
      <c r="DZ139" s="256" t="str">
        <f t="shared" si="154"/>
        <v>-</v>
      </c>
      <c r="EA139" s="256" t="str">
        <f t="shared" si="154"/>
        <v>-</v>
      </c>
      <c r="EB139" s="256" t="str">
        <f t="shared" si="154"/>
        <v>-</v>
      </c>
      <c r="EC139" s="256" t="str">
        <f t="shared" si="154"/>
        <v>-</v>
      </c>
      <c r="ED139" s="256" t="str">
        <f t="shared" si="154"/>
        <v>-</v>
      </c>
      <c r="EE139" s="256" t="str">
        <f t="shared" si="154"/>
        <v>-</v>
      </c>
      <c r="EF139" s="256" t="str">
        <f t="shared" si="154"/>
        <v>-</v>
      </c>
      <c r="EG139" s="256" t="str">
        <f t="shared" si="154"/>
        <v>-</v>
      </c>
      <c r="EH139" s="256" t="str">
        <f t="shared" si="154"/>
        <v>-</v>
      </c>
      <c r="EI139" s="265" t="s">
        <v>275</v>
      </c>
      <c r="EJ139" s="265" t="s">
        <v>275</v>
      </c>
      <c r="EK139" s="245" t="str">
        <f t="shared" ref="EK139:FD139" si="155">EK39</f>
        <v>37,650</v>
      </c>
      <c r="EL139" s="256" t="str">
        <f t="shared" si="155"/>
        <v>375</v>
      </c>
      <c r="EM139" s="256">
        <f t="shared" si="155"/>
        <v>0</v>
      </c>
      <c r="EN139" s="256" t="str">
        <f t="shared" si="155"/>
        <v>88</v>
      </c>
      <c r="EO139" s="256" t="str">
        <f t="shared" si="155"/>
        <v>30</v>
      </c>
      <c r="EP139" s="256">
        <f t="shared" si="155"/>
        <v>0</v>
      </c>
      <c r="EQ139" s="256" t="str">
        <f t="shared" si="155"/>
        <v>90</v>
      </c>
      <c r="ER139" s="256" t="str">
        <f t="shared" si="155"/>
        <v>31,600</v>
      </c>
      <c r="ES139" s="256" t="str">
        <f t="shared" si="155"/>
        <v>80</v>
      </c>
      <c r="ET139" s="256" t="str">
        <f t="shared" si="155"/>
        <v>400,000</v>
      </c>
      <c r="EU139" s="256" t="str">
        <f t="shared" si="155"/>
        <v>150</v>
      </c>
      <c r="EV139" s="256" t="str">
        <f t="shared" si="155"/>
        <v>60,970</v>
      </c>
      <c r="EW139" s="256" t="str">
        <f t="shared" si="155"/>
        <v>20,000</v>
      </c>
      <c r="EX139" s="256" t="str">
        <f t="shared" si="155"/>
        <v>500,000</v>
      </c>
      <c r="EY139" s="256" t="str">
        <f t="shared" si="155"/>
        <v>730,701</v>
      </c>
      <c r="EZ139" s="256" t="str">
        <f t="shared" si="155"/>
        <v>-</v>
      </c>
      <c r="FA139" s="256" t="str">
        <f t="shared" si="155"/>
        <v>-</v>
      </c>
      <c r="FB139" s="256" t="str">
        <f t="shared" si="155"/>
        <v>$6,666,845</v>
      </c>
      <c r="FC139" s="256" t="str">
        <f t="shared" si="155"/>
        <v>$14,951,604</v>
      </c>
      <c r="FD139" s="256" t="str">
        <f t="shared" si="155"/>
        <v>$130</v>
      </c>
      <c r="FE139" s="265" t="s">
        <v>275</v>
      </c>
      <c r="FF139" s="265" t="s">
        <v>275</v>
      </c>
      <c r="FG139" s="245" t="str">
        <f t="shared" ref="FG139:FZ139" si="156">FG39</f>
        <v>-</v>
      </c>
      <c r="FH139" s="256" t="str">
        <f t="shared" si="156"/>
        <v>-</v>
      </c>
      <c r="FI139" s="256" t="str">
        <f t="shared" si="156"/>
        <v>-</v>
      </c>
      <c r="FJ139" s="256" t="str">
        <f t="shared" si="156"/>
        <v>-</v>
      </c>
      <c r="FK139" s="256" t="str">
        <f t="shared" si="156"/>
        <v>-</v>
      </c>
      <c r="FL139" s="256" t="str">
        <f t="shared" si="156"/>
        <v>-</v>
      </c>
      <c r="FM139" s="256" t="str">
        <f t="shared" si="156"/>
        <v>-</v>
      </c>
      <c r="FN139" s="256" t="str">
        <f t="shared" si="156"/>
        <v>-</v>
      </c>
      <c r="FO139" s="256" t="str">
        <f t="shared" si="156"/>
        <v>-</v>
      </c>
      <c r="FP139" s="256" t="str">
        <f t="shared" si="156"/>
        <v>-</v>
      </c>
      <c r="FQ139" s="256" t="str">
        <f t="shared" si="156"/>
        <v>-</v>
      </c>
      <c r="FR139" s="256" t="str">
        <f t="shared" si="156"/>
        <v>-</v>
      </c>
      <c r="FS139" s="256" t="str">
        <f t="shared" si="156"/>
        <v>-</v>
      </c>
      <c r="FT139" s="256" t="str">
        <f t="shared" si="156"/>
        <v>-</v>
      </c>
      <c r="FU139" s="256" t="str">
        <f t="shared" si="156"/>
        <v>-</v>
      </c>
      <c r="FV139" s="256" t="str">
        <f t="shared" si="156"/>
        <v>-</v>
      </c>
      <c r="FW139" s="256" t="str">
        <f t="shared" si="156"/>
        <v>-</v>
      </c>
      <c r="FX139" s="256" t="str">
        <f t="shared" si="156"/>
        <v>-</v>
      </c>
      <c r="FY139" s="256" t="str">
        <f t="shared" si="156"/>
        <v>-</v>
      </c>
      <c r="FZ139" s="256" t="str">
        <f t="shared" si="156"/>
        <v>-</v>
      </c>
      <c r="GA139" s="265" t="s">
        <v>275</v>
      </c>
      <c r="GB139" s="265" t="s">
        <v>275</v>
      </c>
      <c r="GC139" s="245" t="str">
        <f t="shared" ref="GC139:GV139" si="157">GC39</f>
        <v>-</v>
      </c>
      <c r="GD139" s="256" t="str">
        <f t="shared" si="157"/>
        <v>-</v>
      </c>
      <c r="GE139" s="256" t="str">
        <f t="shared" si="157"/>
        <v>-</v>
      </c>
      <c r="GF139" s="256" t="str">
        <f t="shared" si="157"/>
        <v>-</v>
      </c>
      <c r="GG139" s="256" t="str">
        <f t="shared" si="157"/>
        <v>-</v>
      </c>
      <c r="GH139" s="256" t="str">
        <f t="shared" si="157"/>
        <v>-</v>
      </c>
      <c r="GI139" s="256" t="str">
        <f t="shared" si="157"/>
        <v>-</v>
      </c>
      <c r="GJ139" s="256" t="str">
        <f t="shared" si="157"/>
        <v>-</v>
      </c>
      <c r="GK139" s="256" t="str">
        <f t="shared" si="157"/>
        <v>-</v>
      </c>
      <c r="GL139" s="256" t="str">
        <f t="shared" si="157"/>
        <v>-</v>
      </c>
      <c r="GM139" s="256" t="str">
        <f t="shared" si="157"/>
        <v>-</v>
      </c>
      <c r="GN139" s="256" t="str">
        <f t="shared" si="157"/>
        <v>-</v>
      </c>
      <c r="GO139" s="256" t="str">
        <f t="shared" si="157"/>
        <v>-</v>
      </c>
      <c r="GP139" s="256" t="str">
        <f t="shared" si="157"/>
        <v>-</v>
      </c>
      <c r="GQ139" s="256" t="str">
        <f t="shared" si="157"/>
        <v>-</v>
      </c>
      <c r="GR139" s="256" t="str">
        <f t="shared" si="157"/>
        <v>-</v>
      </c>
      <c r="GS139" s="256" t="str">
        <f t="shared" si="157"/>
        <v>-</v>
      </c>
      <c r="GT139" s="256" t="str">
        <f t="shared" si="157"/>
        <v>-</v>
      </c>
      <c r="GU139" s="256" t="str">
        <f t="shared" si="157"/>
        <v>-</v>
      </c>
      <c r="GV139" s="256" t="str">
        <f t="shared" si="157"/>
        <v>-</v>
      </c>
      <c r="GW139" s="265" t="s">
        <v>275</v>
      </c>
      <c r="GX139" s="265" t="s">
        <v>275</v>
      </c>
      <c r="GY139" s="245" t="str">
        <f t="shared" ref="GY139:HR139" si="158">GY39</f>
        <v>-</v>
      </c>
      <c r="GZ139" s="256" t="str">
        <f t="shared" si="158"/>
        <v>-</v>
      </c>
      <c r="HA139" s="256" t="str">
        <f t="shared" si="158"/>
        <v>-</v>
      </c>
      <c r="HB139" s="256" t="str">
        <f t="shared" si="158"/>
        <v>-</v>
      </c>
      <c r="HC139" s="256" t="str">
        <f t="shared" si="158"/>
        <v>-</v>
      </c>
      <c r="HD139" s="256" t="str">
        <f t="shared" si="158"/>
        <v>-</v>
      </c>
      <c r="HE139" s="256" t="str">
        <f t="shared" si="158"/>
        <v>-</v>
      </c>
      <c r="HF139" s="256" t="str">
        <f t="shared" si="158"/>
        <v>-</v>
      </c>
      <c r="HG139" s="256" t="str">
        <f t="shared" si="158"/>
        <v>-</v>
      </c>
      <c r="HH139" s="256" t="str">
        <f t="shared" si="158"/>
        <v>-</v>
      </c>
      <c r="HI139" s="256" t="str">
        <f t="shared" si="158"/>
        <v>-</v>
      </c>
      <c r="HJ139" s="256" t="str">
        <f t="shared" si="158"/>
        <v>-</v>
      </c>
      <c r="HK139" s="256" t="str">
        <f t="shared" si="158"/>
        <v>-</v>
      </c>
      <c r="HL139" s="256" t="str">
        <f t="shared" si="158"/>
        <v>-</v>
      </c>
      <c r="HM139" s="256" t="str">
        <f t="shared" si="158"/>
        <v>-</v>
      </c>
      <c r="HN139" s="256" t="str">
        <f t="shared" si="158"/>
        <v>-</v>
      </c>
      <c r="HO139" s="256" t="str">
        <f t="shared" si="158"/>
        <v>-</v>
      </c>
      <c r="HP139" s="256" t="str">
        <f t="shared" si="158"/>
        <v>-</v>
      </c>
      <c r="HQ139" s="256" t="str">
        <f t="shared" si="158"/>
        <v>-</v>
      </c>
      <c r="HR139" s="256" t="str">
        <f t="shared" si="158"/>
        <v>-</v>
      </c>
      <c r="HS139" s="265" t="s">
        <v>275</v>
      </c>
      <c r="HT139" s="265" t="s">
        <v>275</v>
      </c>
      <c r="HU139" s="245" t="str">
        <f t="shared" ref="HU139:IN139" si="159">HU39</f>
        <v>-</v>
      </c>
      <c r="HV139" s="256" t="str">
        <f t="shared" si="159"/>
        <v>-</v>
      </c>
      <c r="HW139" s="256" t="str">
        <f t="shared" si="159"/>
        <v>-</v>
      </c>
      <c r="HX139" s="256" t="str">
        <f t="shared" si="159"/>
        <v>-</v>
      </c>
      <c r="HY139" s="256" t="str">
        <f t="shared" si="159"/>
        <v>-</v>
      </c>
      <c r="HZ139" s="256" t="str">
        <f t="shared" si="159"/>
        <v>-</v>
      </c>
      <c r="IA139" s="256" t="str">
        <f t="shared" si="159"/>
        <v>-</v>
      </c>
      <c r="IB139" s="256" t="str">
        <f t="shared" si="159"/>
        <v>-</v>
      </c>
      <c r="IC139" s="256" t="str">
        <f t="shared" si="159"/>
        <v>-</v>
      </c>
      <c r="ID139" s="256" t="str">
        <f t="shared" si="159"/>
        <v>-</v>
      </c>
      <c r="IE139" s="256" t="str">
        <f t="shared" si="159"/>
        <v>-</v>
      </c>
      <c r="IF139" s="256" t="str">
        <f t="shared" si="159"/>
        <v>-</v>
      </c>
      <c r="IG139" s="256" t="str">
        <f t="shared" si="159"/>
        <v>-</v>
      </c>
      <c r="IH139" s="256" t="str">
        <f t="shared" si="159"/>
        <v>-</v>
      </c>
      <c r="II139" s="256" t="str">
        <f t="shared" si="159"/>
        <v>-</v>
      </c>
      <c r="IJ139" s="256" t="str">
        <f t="shared" si="159"/>
        <v>-</v>
      </c>
      <c r="IK139" s="256" t="str">
        <f t="shared" si="159"/>
        <v>-</v>
      </c>
      <c r="IL139" s="256" t="str">
        <f t="shared" si="159"/>
        <v>-</v>
      </c>
      <c r="IM139" s="256" t="str">
        <f t="shared" si="159"/>
        <v>-</v>
      </c>
      <c r="IN139" s="256" t="str">
        <f t="shared" si="159"/>
        <v>-</v>
      </c>
      <c r="IO139" s="265" t="s">
        <v>275</v>
      </c>
      <c r="IP139" s="265" t="s">
        <v>275</v>
      </c>
      <c r="IQ139" s="245" t="str">
        <f t="shared" ref="IQ139:JJ139" si="160">IQ39</f>
        <v>-</v>
      </c>
      <c r="IR139" s="256" t="str">
        <f t="shared" si="160"/>
        <v>-</v>
      </c>
      <c r="IS139" s="256" t="str">
        <f t="shared" si="160"/>
        <v>-</v>
      </c>
      <c r="IT139" s="256" t="str">
        <f t="shared" si="160"/>
        <v>-</v>
      </c>
      <c r="IU139" s="256" t="str">
        <f t="shared" si="160"/>
        <v>-</v>
      </c>
      <c r="IV139" s="256" t="str">
        <f t="shared" si="160"/>
        <v>-</v>
      </c>
      <c r="IW139" s="256" t="str">
        <f t="shared" si="160"/>
        <v>-</v>
      </c>
      <c r="IX139" s="256" t="str">
        <f t="shared" si="160"/>
        <v>-</v>
      </c>
      <c r="IY139" s="256" t="str">
        <f t="shared" si="160"/>
        <v>-</v>
      </c>
      <c r="IZ139" s="256" t="str">
        <f t="shared" si="160"/>
        <v>-</v>
      </c>
      <c r="JA139" s="256" t="str">
        <f t="shared" si="160"/>
        <v>-</v>
      </c>
      <c r="JB139" s="256" t="str">
        <f t="shared" si="160"/>
        <v>-</v>
      </c>
      <c r="JC139" s="256" t="str">
        <f t="shared" si="160"/>
        <v>-</v>
      </c>
      <c r="JD139" s="256" t="str">
        <f t="shared" si="160"/>
        <v>-</v>
      </c>
      <c r="JE139" s="256" t="str">
        <f t="shared" si="160"/>
        <v>-</v>
      </c>
      <c r="JF139" s="256" t="str">
        <f t="shared" si="160"/>
        <v>-</v>
      </c>
      <c r="JG139" s="256" t="str">
        <f t="shared" si="160"/>
        <v>-</v>
      </c>
      <c r="JH139" s="256" t="str">
        <f t="shared" si="160"/>
        <v>-</v>
      </c>
      <c r="JI139" s="256" t="str">
        <f t="shared" si="160"/>
        <v>-</v>
      </c>
      <c r="JJ139" s="256" t="str">
        <f t="shared" si="160"/>
        <v>-</v>
      </c>
      <c r="JK139" s="265" t="s">
        <v>275</v>
      </c>
      <c r="JL139" s="265" t="s">
        <v>275</v>
      </c>
      <c r="JM139" s="245" t="str">
        <f t="shared" ref="JM139:KF139" si="161">JM39</f>
        <v>-</v>
      </c>
      <c r="JN139" s="256" t="str">
        <f t="shared" si="161"/>
        <v>-</v>
      </c>
      <c r="JO139" s="256" t="str">
        <f t="shared" si="161"/>
        <v>-</v>
      </c>
      <c r="JP139" s="256" t="str">
        <f t="shared" si="161"/>
        <v>-</v>
      </c>
      <c r="JQ139" s="256" t="str">
        <f t="shared" si="161"/>
        <v>-</v>
      </c>
      <c r="JR139" s="256" t="str">
        <f t="shared" si="161"/>
        <v>-</v>
      </c>
      <c r="JS139" s="256" t="str">
        <f t="shared" si="161"/>
        <v>-</v>
      </c>
      <c r="JT139" s="256" t="str">
        <f t="shared" si="161"/>
        <v>-</v>
      </c>
      <c r="JU139" s="256" t="str">
        <f t="shared" si="161"/>
        <v>-</v>
      </c>
      <c r="JV139" s="256" t="str">
        <f t="shared" si="161"/>
        <v>-</v>
      </c>
      <c r="JW139" s="256" t="str">
        <f t="shared" si="161"/>
        <v>-</v>
      </c>
      <c r="JX139" s="256" t="str">
        <f t="shared" si="161"/>
        <v>-</v>
      </c>
      <c r="JY139" s="256" t="str">
        <f t="shared" si="161"/>
        <v>-</v>
      </c>
      <c r="JZ139" s="256" t="str">
        <f t="shared" si="161"/>
        <v>-</v>
      </c>
      <c r="KA139" s="256" t="str">
        <f t="shared" si="161"/>
        <v>-</v>
      </c>
      <c r="KB139" s="256" t="str">
        <f t="shared" si="161"/>
        <v>-</v>
      </c>
      <c r="KC139" s="256" t="str">
        <f t="shared" si="161"/>
        <v>-</v>
      </c>
      <c r="KD139" s="256" t="str">
        <f t="shared" si="161"/>
        <v>-</v>
      </c>
      <c r="KE139" s="256" t="str">
        <f t="shared" si="161"/>
        <v>-</v>
      </c>
      <c r="KF139" s="256" t="str">
        <f t="shared" si="161"/>
        <v>-</v>
      </c>
      <c r="KG139" s="265" t="s">
        <v>275</v>
      </c>
      <c r="KH139" s="265" t="s">
        <v>275</v>
      </c>
    </row>
    <row r="140" spans="1:294" s="2" customFormat="1" ht="12.75" customHeight="1" x14ac:dyDescent="0.2">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245" t="s">
        <v>131</v>
      </c>
      <c r="AD140" s="254" t="str">
        <f t="shared" ca="1" si="113"/>
        <v>$125</v>
      </c>
      <c r="AE140" s="256" t="str">
        <f t="shared" si="137"/>
        <v>50,697</v>
      </c>
      <c r="AF140" s="256" t="str">
        <f t="shared" ref="AF140:AS140" si="162">AF40</f>
        <v>6,014</v>
      </c>
      <c r="AG140" s="256" t="str">
        <f t="shared" si="162"/>
        <v>600</v>
      </c>
      <c r="AH140" s="256" t="str">
        <f t="shared" si="162"/>
        <v>1,081</v>
      </c>
      <c r="AI140" s="256" t="str">
        <f t="shared" si="162"/>
        <v>193</v>
      </c>
      <c r="AJ140" s="256" t="str">
        <f t="shared" si="162"/>
        <v>77</v>
      </c>
      <c r="AK140" s="256" t="str">
        <f t="shared" si="162"/>
        <v>58</v>
      </c>
      <c r="AL140" s="256" t="str">
        <f t="shared" si="162"/>
        <v>11,500</v>
      </c>
      <c r="AM140" s="256" t="str">
        <f t="shared" si="162"/>
        <v>19</v>
      </c>
      <c r="AN140" s="256" t="str">
        <f t="shared" si="162"/>
        <v>9,500</v>
      </c>
      <c r="AO140" s="256" t="str">
        <f t="shared" si="162"/>
        <v>18,000</v>
      </c>
      <c r="AP140" s="256" t="str">
        <f t="shared" si="162"/>
        <v>22,000</v>
      </c>
      <c r="AQ140" s="256" t="str">
        <f t="shared" si="162"/>
        <v>95,000</v>
      </c>
      <c r="AR140" s="256" t="str">
        <f t="shared" si="162"/>
        <v>1,230,000</v>
      </c>
      <c r="AS140" s="256" t="str">
        <f t="shared" si="162"/>
        <v>1,230,000</v>
      </c>
      <c r="AT140" s="256" t="str">
        <f t="shared" si="139"/>
        <v>$45,000</v>
      </c>
      <c r="AU140" s="256" t="str">
        <f t="shared" si="139"/>
        <v>$7,000</v>
      </c>
      <c r="AV140" s="256" t="str">
        <f t="shared" si="139"/>
        <v>$5,639,485</v>
      </c>
      <c r="AW140" s="256" t="str">
        <f t="shared" si="139"/>
        <v>$29,445,000</v>
      </c>
      <c r="AX140" s="256" t="str">
        <f t="shared" si="139"/>
        <v>$125</v>
      </c>
      <c r="AY140" s="265" t="s">
        <v>275</v>
      </c>
      <c r="AZ140" s="265"/>
      <c r="BA140" s="245" t="str">
        <f t="shared" ref="BA140:BT140" si="163">BA40</f>
        <v>50,679</v>
      </c>
      <c r="BB140" s="256" t="str">
        <f t="shared" si="163"/>
        <v>6,014</v>
      </c>
      <c r="BC140" s="256" t="str">
        <f t="shared" si="163"/>
        <v>525</v>
      </c>
      <c r="BD140" s="256" t="str">
        <f t="shared" si="163"/>
        <v>809</v>
      </c>
      <c r="BE140" s="256" t="str">
        <f t="shared" si="163"/>
        <v>193</v>
      </c>
      <c r="BF140" s="256" t="str">
        <f t="shared" si="163"/>
        <v>77</v>
      </c>
      <c r="BG140" s="256" t="str">
        <f t="shared" si="163"/>
        <v>200</v>
      </c>
      <c r="BH140" s="256" t="str">
        <f t="shared" si="163"/>
        <v>10,000</v>
      </c>
      <c r="BI140" s="256" t="str">
        <f t="shared" si="163"/>
        <v>19</v>
      </c>
      <c r="BJ140" s="256" t="str">
        <f t="shared" si="163"/>
        <v>95,000</v>
      </c>
      <c r="BK140" s="256" t="str">
        <f t="shared" si="163"/>
        <v>18,180</v>
      </c>
      <c r="BL140" s="256" t="str">
        <f t="shared" si="163"/>
        <v>18,180</v>
      </c>
      <c r="BM140" s="256" t="str">
        <f t="shared" si="163"/>
        <v>105,146</v>
      </c>
      <c r="BN140" s="256" t="str">
        <f t="shared" si="163"/>
        <v>1,227,038</v>
      </c>
      <c r="BO140" s="256" t="str">
        <f t="shared" si="163"/>
        <v>1,242,708</v>
      </c>
      <c r="BP140" s="256" t="str">
        <f t="shared" si="163"/>
        <v>$39,760,667</v>
      </c>
      <c r="BQ140" s="256" t="str">
        <f t="shared" si="163"/>
        <v>$5,681,231</v>
      </c>
      <c r="BR140" s="256" t="str">
        <f t="shared" si="163"/>
        <v>$6,755,090</v>
      </c>
      <c r="BS140" s="256" t="str">
        <f t="shared" si="163"/>
        <v>-</v>
      </c>
      <c r="BT140" s="256" t="str">
        <f t="shared" si="163"/>
        <v>$125</v>
      </c>
      <c r="BU140" s="265" t="s">
        <v>275</v>
      </c>
      <c r="BV140" s="265" t="s">
        <v>275</v>
      </c>
      <c r="BW140" s="245" t="str">
        <f t="shared" ref="BW140:CP140" si="164">BW40</f>
        <v>50,679</v>
      </c>
      <c r="BX140" s="256" t="str">
        <f t="shared" si="164"/>
        <v>6,014</v>
      </c>
      <c r="BY140" s="256" t="str">
        <f t="shared" si="164"/>
        <v>600</v>
      </c>
      <c r="BZ140" s="256" t="str">
        <f t="shared" si="164"/>
        <v>1,081</v>
      </c>
      <c r="CA140" s="256" t="str">
        <f t="shared" si="164"/>
        <v>193</v>
      </c>
      <c r="CB140" s="256" t="str">
        <f t="shared" si="164"/>
        <v>77</v>
      </c>
      <c r="CC140" s="256" t="str">
        <f t="shared" si="164"/>
        <v>200</v>
      </c>
      <c r="CD140" s="256" t="str">
        <f t="shared" si="164"/>
        <v>10,000</v>
      </c>
      <c r="CE140" s="256" t="str">
        <f t="shared" si="164"/>
        <v>16</v>
      </c>
      <c r="CF140" s="256" t="str">
        <f t="shared" si="164"/>
        <v>80,000</v>
      </c>
      <c r="CG140" s="256" t="str">
        <f t="shared" si="164"/>
        <v>25,000</v>
      </c>
      <c r="CH140" s="256" t="str">
        <f t="shared" si="164"/>
        <v>35,000</v>
      </c>
      <c r="CI140" s="256" t="str">
        <f t="shared" si="164"/>
        <v>112,000</v>
      </c>
      <c r="CJ140" s="256" t="str">
        <f t="shared" si="164"/>
        <v>900,000</v>
      </c>
      <c r="CK140" s="256" t="str">
        <f t="shared" si="164"/>
        <v>1,350,000</v>
      </c>
      <c r="CL140" s="256" t="str">
        <f t="shared" si="164"/>
        <v>$49,295,797</v>
      </c>
      <c r="CM140" s="256" t="str">
        <f t="shared" si="164"/>
        <v>$8,352,501</v>
      </c>
      <c r="CN140" s="256" t="str">
        <f t="shared" si="164"/>
        <v>$6,239,395</v>
      </c>
      <c r="CO140" s="256" t="str">
        <f t="shared" si="164"/>
        <v>$33,374,541</v>
      </c>
      <c r="CP140" s="256" t="str">
        <f t="shared" si="164"/>
        <v>$125</v>
      </c>
      <c r="CQ140" s="265" t="s">
        <v>275</v>
      </c>
      <c r="CR140" s="265" t="s">
        <v>275</v>
      </c>
      <c r="CS140" s="245" t="str">
        <f t="shared" ref="CS140:DL140" si="165">CS40</f>
        <v>9,060</v>
      </c>
      <c r="CT140" s="256" t="str">
        <f t="shared" si="165"/>
        <v>1,945</v>
      </c>
      <c r="CU140" s="256" t="str">
        <f t="shared" si="165"/>
        <v>600</v>
      </c>
      <c r="CV140" s="256" t="str">
        <f t="shared" si="165"/>
        <v>1,025</v>
      </c>
      <c r="CW140" s="256" t="str">
        <f t="shared" si="165"/>
        <v>193</v>
      </c>
      <c r="CX140" s="256" t="str">
        <f t="shared" si="165"/>
        <v>77</v>
      </c>
      <c r="CY140" s="256" t="str">
        <f t="shared" si="165"/>
        <v>250</v>
      </c>
      <c r="CZ140" s="256" t="str">
        <f t="shared" si="165"/>
        <v>10,000</v>
      </c>
      <c r="DA140" s="256" t="str">
        <f t="shared" si="165"/>
        <v>12</v>
      </c>
      <c r="DB140" s="256" t="str">
        <f t="shared" si="165"/>
        <v>60,000</v>
      </c>
      <c r="DC140" s="256" t="str">
        <f t="shared" si="165"/>
        <v>20,636</v>
      </c>
      <c r="DD140" s="256" t="str">
        <f t="shared" si="165"/>
        <v>40,737</v>
      </c>
      <c r="DE140" s="256" t="str">
        <f t="shared" si="165"/>
        <v>111,922</v>
      </c>
      <c r="DF140" s="256" t="str">
        <f t="shared" si="165"/>
        <v>845,276</v>
      </c>
      <c r="DG140" s="256" t="str">
        <f t="shared" si="165"/>
        <v>845,276</v>
      </c>
      <c r="DH140" s="256" t="str">
        <f t="shared" si="165"/>
        <v>$49,295,797</v>
      </c>
      <c r="DI140" s="256" t="str">
        <f t="shared" si="165"/>
        <v>$8,352,501</v>
      </c>
      <c r="DJ140" s="256" t="str">
        <f t="shared" si="165"/>
        <v>$6,239,395</v>
      </c>
      <c r="DK140" s="256" t="str">
        <f t="shared" si="165"/>
        <v>$63,887,693</v>
      </c>
      <c r="DL140" s="256" t="str">
        <f t="shared" si="165"/>
        <v>-</v>
      </c>
      <c r="DM140" s="265" t="s">
        <v>275</v>
      </c>
      <c r="DN140" s="265" t="s">
        <v>275</v>
      </c>
      <c r="DO140" s="245" t="str">
        <f t="shared" ref="DO140:EH140" si="166">DO40</f>
        <v>50,679</v>
      </c>
      <c r="DP140" s="256" t="str">
        <f t="shared" si="166"/>
        <v>1,945</v>
      </c>
      <c r="DQ140" s="256" t="str">
        <f t="shared" si="166"/>
        <v>600</v>
      </c>
      <c r="DR140" s="256" t="str">
        <f t="shared" si="166"/>
        <v>1,025</v>
      </c>
      <c r="DS140" s="256" t="str">
        <f t="shared" si="166"/>
        <v>193</v>
      </c>
      <c r="DT140" s="256" t="str">
        <f t="shared" si="166"/>
        <v>77</v>
      </c>
      <c r="DU140" s="256" t="str">
        <f t="shared" si="166"/>
        <v>64</v>
      </c>
      <c r="DV140" s="256" t="str">
        <f t="shared" si="166"/>
        <v>-</v>
      </c>
      <c r="DW140" s="256" t="str">
        <f t="shared" si="166"/>
        <v>-</v>
      </c>
      <c r="DX140" s="256" t="str">
        <f t="shared" si="166"/>
        <v>-</v>
      </c>
      <c r="DY140" s="256" t="str">
        <f t="shared" si="166"/>
        <v>19,650</v>
      </c>
      <c r="DZ140" s="256" t="str">
        <f t="shared" si="166"/>
        <v>39,168</v>
      </c>
      <c r="EA140" s="256" t="str">
        <f t="shared" si="166"/>
        <v>105,002</v>
      </c>
      <c r="EB140" s="256" t="str">
        <f t="shared" si="166"/>
        <v>900,816</v>
      </c>
      <c r="EC140" s="256" t="str">
        <f t="shared" si="166"/>
        <v>900,816</v>
      </c>
      <c r="ED140" s="256" t="str">
        <f t="shared" si="166"/>
        <v>$20,009,840</v>
      </c>
      <c r="EE140" s="256" t="str">
        <f t="shared" si="166"/>
        <v>$4,260,665</v>
      </c>
      <c r="EF140" s="256" t="str">
        <f t="shared" si="166"/>
        <v>$5,232,636</v>
      </c>
      <c r="EG140" s="256" t="str">
        <f t="shared" si="166"/>
        <v>$29,749,902</v>
      </c>
      <c r="EH140" s="256" t="str">
        <f t="shared" si="166"/>
        <v>-</v>
      </c>
      <c r="EI140" s="265" t="s">
        <v>275</v>
      </c>
      <c r="EJ140" s="265" t="s">
        <v>275</v>
      </c>
      <c r="EK140" s="245" t="str">
        <f t="shared" ref="EK140:FD140" si="167">EK40</f>
        <v>49,645</v>
      </c>
      <c r="EL140" s="256" t="str">
        <f t="shared" si="167"/>
        <v>955</v>
      </c>
      <c r="EM140" s="256" t="str">
        <f t="shared" si="167"/>
        <v>551</v>
      </c>
      <c r="EN140" s="256" t="str">
        <f t="shared" si="167"/>
        <v>1,025</v>
      </c>
      <c r="EO140" s="256" t="str">
        <f t="shared" si="167"/>
        <v>193</v>
      </c>
      <c r="EP140" s="256" t="str">
        <f t="shared" si="167"/>
        <v>77</v>
      </c>
      <c r="EQ140" s="256" t="str">
        <f t="shared" si="167"/>
        <v>90</v>
      </c>
      <c r="ER140" s="256" t="str">
        <f t="shared" si="167"/>
        <v>30,000</v>
      </c>
      <c r="ES140" s="256" t="str">
        <f t="shared" si="167"/>
        <v>9</v>
      </c>
      <c r="ET140" s="256" t="str">
        <f t="shared" si="167"/>
        <v>45,000</v>
      </c>
      <c r="EU140" s="256" t="str">
        <f t="shared" si="167"/>
        <v>6,793</v>
      </c>
      <c r="EV140" s="256" t="str">
        <f t="shared" si="167"/>
        <v>6,793</v>
      </c>
      <c r="EW140" s="256" t="str">
        <f t="shared" si="167"/>
        <v>36,073</v>
      </c>
      <c r="EX140" s="256" t="str">
        <f t="shared" si="167"/>
        <v>483,181</v>
      </c>
      <c r="EY140" s="256" t="str">
        <f t="shared" si="167"/>
        <v>521,208</v>
      </c>
      <c r="EZ140" s="256" t="str">
        <f t="shared" si="167"/>
        <v>$9,502,682</v>
      </c>
      <c r="FA140" s="256" t="str">
        <f t="shared" si="167"/>
        <v>$2,050,431</v>
      </c>
      <c r="FB140" s="256" t="str">
        <f t="shared" si="167"/>
        <v>$1,838,391</v>
      </c>
      <c r="FC140" s="256" t="str">
        <f t="shared" si="167"/>
        <v>$13,606,773</v>
      </c>
      <c r="FD140" s="256" t="str">
        <f t="shared" si="167"/>
        <v>$120</v>
      </c>
      <c r="FE140" s="265" t="s">
        <v>275</v>
      </c>
      <c r="FF140" s="265" t="s">
        <v>275</v>
      </c>
      <c r="FG140" s="245" t="str">
        <f t="shared" ref="FG140:FZ140" si="168">FG40</f>
        <v>42,359</v>
      </c>
      <c r="FH140" s="256" t="str">
        <f t="shared" si="168"/>
        <v>4,386</v>
      </c>
      <c r="FI140" s="256" t="str">
        <f t="shared" si="168"/>
        <v>585</v>
      </c>
      <c r="FJ140" s="256" t="str">
        <f t="shared" si="168"/>
        <v>1,004</v>
      </c>
      <c r="FK140" s="256" t="str">
        <f t="shared" si="168"/>
        <v>193</v>
      </c>
      <c r="FL140" s="256" t="str">
        <f t="shared" si="168"/>
        <v>77</v>
      </c>
      <c r="FM140" s="256" t="str">
        <f t="shared" si="168"/>
        <v>154</v>
      </c>
      <c r="FN140" s="256" t="str">
        <f t="shared" si="168"/>
        <v>10,375</v>
      </c>
      <c r="FO140" s="256" t="str">
        <f t="shared" si="168"/>
        <v>17</v>
      </c>
      <c r="FP140" s="256" t="str">
        <f t="shared" si="168"/>
        <v>61,125</v>
      </c>
      <c r="FQ140" s="256" t="str">
        <f t="shared" si="168"/>
        <v>20,293</v>
      </c>
      <c r="FR140" s="256" t="str">
        <f t="shared" si="168"/>
        <v>31,017</v>
      </c>
      <c r="FS140" s="256" t="str">
        <f t="shared" si="168"/>
        <v>105,814</v>
      </c>
      <c r="FT140" s="256" t="str">
        <f t="shared" si="168"/>
        <v>1,020,626</v>
      </c>
      <c r="FU140" s="256" t="str">
        <f t="shared" si="168"/>
        <v>1,113,760</v>
      </c>
      <c r="FV140" s="256" t="str">
        <f t="shared" si="168"/>
        <v>$31,681,420</v>
      </c>
      <c r="FW140" s="256" t="str">
        <f t="shared" si="168"/>
        <v>$5,330,780</v>
      </c>
      <c r="FX140" s="256" t="str">
        <f t="shared" si="168"/>
        <v>$6,021,200</v>
      </c>
      <c r="FY140" s="256" t="str">
        <f t="shared" si="168"/>
        <v>$39,114,284</v>
      </c>
      <c r="FZ140" s="256" t="str">
        <f t="shared" si="168"/>
        <v>$125</v>
      </c>
      <c r="GA140" s="265" t="s">
        <v>275</v>
      </c>
      <c r="GB140" s="265" t="s">
        <v>275</v>
      </c>
      <c r="GC140" s="245" t="str">
        <f t="shared" ref="GC140:GV140" si="169">GC40</f>
        <v>18</v>
      </c>
      <c r="GD140" s="256" t="str">
        <f t="shared" si="169"/>
        <v>0</v>
      </c>
      <c r="GE140" s="256" t="str">
        <f t="shared" si="169"/>
        <v>75</v>
      </c>
      <c r="GF140" s="256" t="str">
        <f t="shared" si="169"/>
        <v>272</v>
      </c>
      <c r="GG140" s="256" t="str">
        <f t="shared" si="169"/>
        <v>0</v>
      </c>
      <c r="GH140" s="256" t="str">
        <f t="shared" si="169"/>
        <v>0</v>
      </c>
      <c r="GI140" s="256" t="str">
        <f t="shared" si="169"/>
        <v>-142</v>
      </c>
      <c r="GJ140" s="256" t="str">
        <f t="shared" si="169"/>
        <v>1,500</v>
      </c>
      <c r="GK140" s="256" t="str">
        <f t="shared" si="169"/>
        <v>0</v>
      </c>
      <c r="GL140" s="256" t="str">
        <f t="shared" si="169"/>
        <v>-85,500</v>
      </c>
      <c r="GM140" s="256" t="str">
        <f t="shared" si="169"/>
        <v>-180</v>
      </c>
      <c r="GN140" s="256" t="str">
        <f t="shared" si="169"/>
        <v>3,820</v>
      </c>
      <c r="GO140" s="256" t="str">
        <f t="shared" si="169"/>
        <v>-10,146</v>
      </c>
      <c r="GP140" s="256" t="str">
        <f t="shared" si="169"/>
        <v>2,962</v>
      </c>
      <c r="GQ140" s="256" t="str">
        <f t="shared" si="169"/>
        <v>-12,708</v>
      </c>
      <c r="GR140" s="256" t="str">
        <f t="shared" si="169"/>
        <v>-$39,715,667</v>
      </c>
      <c r="GS140" s="256" t="str">
        <f t="shared" si="169"/>
        <v>-$5,674,231</v>
      </c>
      <c r="GT140" s="256" t="str">
        <f t="shared" si="169"/>
        <v>-$1,115,605</v>
      </c>
      <c r="GU140" s="256" t="str">
        <f t="shared" si="169"/>
        <v>-</v>
      </c>
      <c r="GV140" s="256" t="str">
        <f t="shared" si="169"/>
        <v>$0</v>
      </c>
      <c r="GW140" s="265" t="s">
        <v>275</v>
      </c>
      <c r="GX140" s="265" t="s">
        <v>275</v>
      </c>
      <c r="GY140" s="245" t="str">
        <f t="shared" ref="GY140:HR140" si="170">GY40</f>
        <v>0</v>
      </c>
      <c r="GZ140" s="256" t="str">
        <f t="shared" si="170"/>
        <v>0</v>
      </c>
      <c r="HA140" s="256" t="str">
        <f t="shared" si="170"/>
        <v>-75</v>
      </c>
      <c r="HB140" s="256" t="str">
        <f t="shared" si="170"/>
        <v>-272</v>
      </c>
      <c r="HC140" s="256" t="str">
        <f t="shared" si="170"/>
        <v>0</v>
      </c>
      <c r="HD140" s="256" t="str">
        <f t="shared" si="170"/>
        <v>0</v>
      </c>
      <c r="HE140" s="256" t="str">
        <f t="shared" si="170"/>
        <v>0</v>
      </c>
      <c r="HF140" s="256" t="str">
        <f t="shared" si="170"/>
        <v>0</v>
      </c>
      <c r="HG140" s="256" t="str">
        <f t="shared" si="170"/>
        <v>3</v>
      </c>
      <c r="HH140" s="256" t="str">
        <f t="shared" si="170"/>
        <v>15,000</v>
      </c>
      <c r="HI140" s="256" t="str">
        <f t="shared" si="170"/>
        <v>-6,820</v>
      </c>
      <c r="HJ140" s="256" t="str">
        <f t="shared" si="170"/>
        <v>-6,820</v>
      </c>
      <c r="HK140" s="256" t="str">
        <f t="shared" si="170"/>
        <v>-6,854</v>
      </c>
      <c r="HL140" s="256" t="str">
        <f t="shared" si="170"/>
        <v>327,038</v>
      </c>
      <c r="HM140" s="256" t="str">
        <f t="shared" si="170"/>
        <v>-107,292</v>
      </c>
      <c r="HN140" s="256" t="str">
        <f t="shared" si="170"/>
        <v>-$9,535,130</v>
      </c>
      <c r="HO140" s="256" t="str">
        <f t="shared" si="170"/>
        <v>-$2,671,270</v>
      </c>
      <c r="HP140" s="256" t="str">
        <f t="shared" si="170"/>
        <v>$515,695</v>
      </c>
      <c r="HQ140" s="256" t="str">
        <f t="shared" si="170"/>
        <v>-</v>
      </c>
      <c r="HR140" s="256" t="str">
        <f t="shared" si="170"/>
        <v>$0</v>
      </c>
      <c r="HS140" s="265" t="s">
        <v>275</v>
      </c>
      <c r="HT140" s="265" t="s">
        <v>275</v>
      </c>
      <c r="HU140" s="245" t="str">
        <f t="shared" ref="HU140:IN140" si="171">HU40</f>
        <v>41,619</v>
      </c>
      <c r="HV140" s="256" t="str">
        <f t="shared" si="171"/>
        <v>4,069</v>
      </c>
      <c r="HW140" s="256" t="str">
        <f t="shared" si="171"/>
        <v>0</v>
      </c>
      <c r="HX140" s="256" t="str">
        <f t="shared" si="171"/>
        <v>56</v>
      </c>
      <c r="HY140" s="256" t="str">
        <f t="shared" si="171"/>
        <v>0</v>
      </c>
      <c r="HZ140" s="256" t="str">
        <f t="shared" si="171"/>
        <v>0</v>
      </c>
      <c r="IA140" s="256" t="str">
        <f t="shared" si="171"/>
        <v>-50</v>
      </c>
      <c r="IB140" s="256" t="str">
        <f t="shared" si="171"/>
        <v>0</v>
      </c>
      <c r="IC140" s="256" t="str">
        <f t="shared" si="171"/>
        <v>4</v>
      </c>
      <c r="ID140" s="256" t="str">
        <f t="shared" si="171"/>
        <v>20,000</v>
      </c>
      <c r="IE140" s="256" t="str">
        <f t="shared" si="171"/>
        <v>4,364</v>
      </c>
      <c r="IF140" s="256" t="str">
        <f t="shared" si="171"/>
        <v>-5,737</v>
      </c>
      <c r="IG140" s="256" t="str">
        <f t="shared" si="171"/>
        <v>78</v>
      </c>
      <c r="IH140" s="256" t="str">
        <f t="shared" si="171"/>
        <v>54,724</v>
      </c>
      <c r="II140" s="256" t="str">
        <f t="shared" si="171"/>
        <v>504,724</v>
      </c>
      <c r="IJ140" s="256" t="str">
        <f t="shared" si="171"/>
        <v>$0</v>
      </c>
      <c r="IK140" s="256" t="str">
        <f t="shared" si="171"/>
        <v>$0</v>
      </c>
      <c r="IL140" s="256" t="str">
        <f t="shared" si="171"/>
        <v>$0</v>
      </c>
      <c r="IM140" s="256" t="str">
        <f t="shared" si="171"/>
        <v>-$30,513,152</v>
      </c>
      <c r="IN140" s="256" t="str">
        <f t="shared" si="171"/>
        <v>-</v>
      </c>
      <c r="IO140" s="265" t="s">
        <v>275</v>
      </c>
      <c r="IP140" s="265" t="s">
        <v>275</v>
      </c>
      <c r="IQ140" s="245" t="str">
        <f t="shared" ref="IQ140:JJ140" si="172">IQ40</f>
        <v>-41,619</v>
      </c>
      <c r="IR140" s="256" t="str">
        <f t="shared" si="172"/>
        <v>0</v>
      </c>
      <c r="IS140" s="256" t="str">
        <f t="shared" si="172"/>
        <v>0</v>
      </c>
      <c r="IT140" s="256" t="str">
        <f t="shared" si="172"/>
        <v>0</v>
      </c>
      <c r="IU140" s="256" t="str">
        <f t="shared" si="172"/>
        <v>0</v>
      </c>
      <c r="IV140" s="256" t="str">
        <f t="shared" si="172"/>
        <v>0</v>
      </c>
      <c r="IW140" s="256" t="str">
        <f t="shared" si="172"/>
        <v>186</v>
      </c>
      <c r="IX140" s="256" t="str">
        <f t="shared" si="172"/>
        <v>-</v>
      </c>
      <c r="IY140" s="256" t="str">
        <f t="shared" si="172"/>
        <v>-</v>
      </c>
      <c r="IZ140" s="256" t="str">
        <f t="shared" si="172"/>
        <v>-</v>
      </c>
      <c r="JA140" s="256" t="str">
        <f t="shared" si="172"/>
        <v>986</v>
      </c>
      <c r="JB140" s="256" t="str">
        <f t="shared" si="172"/>
        <v>1,569</v>
      </c>
      <c r="JC140" s="256" t="str">
        <f t="shared" si="172"/>
        <v>6,920</v>
      </c>
      <c r="JD140" s="256" t="str">
        <f t="shared" si="172"/>
        <v>-55,540</v>
      </c>
      <c r="JE140" s="256" t="str">
        <f t="shared" si="172"/>
        <v>-55,540</v>
      </c>
      <c r="JF140" s="256" t="str">
        <f t="shared" si="172"/>
        <v>$29,285,957</v>
      </c>
      <c r="JG140" s="256" t="str">
        <f t="shared" si="172"/>
        <v>$4,091,836</v>
      </c>
      <c r="JH140" s="256" t="str">
        <f t="shared" si="172"/>
        <v>$1,006,759</v>
      </c>
      <c r="JI140" s="256" t="str">
        <f t="shared" si="172"/>
        <v>$34,137,791</v>
      </c>
      <c r="JJ140" s="256" t="str">
        <f t="shared" si="172"/>
        <v>-</v>
      </c>
      <c r="JK140" s="265" t="s">
        <v>275</v>
      </c>
      <c r="JL140" s="265" t="s">
        <v>275</v>
      </c>
      <c r="JM140" s="245" t="str">
        <f t="shared" ref="JM140:KF140" si="173">JM40</f>
        <v>1,034</v>
      </c>
      <c r="JN140" s="256" t="str">
        <f t="shared" si="173"/>
        <v>990</v>
      </c>
      <c r="JO140" s="256" t="str">
        <f t="shared" si="173"/>
        <v>49</v>
      </c>
      <c r="JP140" s="256" t="str">
        <f t="shared" si="173"/>
        <v>0</v>
      </c>
      <c r="JQ140" s="256" t="str">
        <f t="shared" si="173"/>
        <v>0</v>
      </c>
      <c r="JR140" s="256" t="str">
        <f t="shared" si="173"/>
        <v>0</v>
      </c>
      <c r="JS140" s="256" t="str">
        <f t="shared" si="173"/>
        <v>-26</v>
      </c>
      <c r="JT140" s="256" t="str">
        <f t="shared" si="173"/>
        <v>-</v>
      </c>
      <c r="JU140" s="256" t="str">
        <f t="shared" si="173"/>
        <v>-</v>
      </c>
      <c r="JV140" s="256" t="str">
        <f t="shared" si="173"/>
        <v>-</v>
      </c>
      <c r="JW140" s="256" t="str">
        <f t="shared" si="173"/>
        <v>12,857</v>
      </c>
      <c r="JX140" s="256" t="str">
        <f t="shared" si="173"/>
        <v>32,375</v>
      </c>
      <c r="JY140" s="256" t="str">
        <f t="shared" si="173"/>
        <v>68,929</v>
      </c>
      <c r="JZ140" s="256" t="str">
        <f t="shared" si="173"/>
        <v>417,635</v>
      </c>
      <c r="KA140" s="256" t="str">
        <f t="shared" si="173"/>
        <v>379,608</v>
      </c>
      <c r="KB140" s="256" t="str">
        <f t="shared" si="173"/>
        <v>$10,507,158</v>
      </c>
      <c r="KC140" s="256" t="str">
        <f t="shared" si="173"/>
        <v>$2,210,234</v>
      </c>
      <c r="KD140" s="256" t="str">
        <f t="shared" si="173"/>
        <v>$3,394,245</v>
      </c>
      <c r="KE140" s="256" t="str">
        <f t="shared" si="173"/>
        <v>$16,143,129</v>
      </c>
      <c r="KF140" s="256" t="str">
        <f t="shared" si="173"/>
        <v>-</v>
      </c>
      <c r="KG140" s="265" t="s">
        <v>275</v>
      </c>
      <c r="KH140" s="265" t="s">
        <v>275</v>
      </c>
    </row>
    <row r="141" spans="1:294" s="2" customFormat="1" ht="12.75" customHeight="1" x14ac:dyDescent="0.2">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245" t="s">
        <v>132</v>
      </c>
      <c r="AD141" s="254" t="str">
        <f t="shared" ca="1" si="113"/>
        <v>$117</v>
      </c>
      <c r="AE141" s="256" t="str">
        <f t="shared" si="137"/>
        <v>23,000</v>
      </c>
      <c r="AF141" s="256" t="str">
        <f t="shared" ref="AF141:AS141" si="174">AF41</f>
        <v>1,246</v>
      </c>
      <c r="AG141" s="256" t="str">
        <f t="shared" si="174"/>
        <v>112</v>
      </c>
      <c r="AH141" s="256" t="str">
        <f t="shared" si="174"/>
        <v>892</v>
      </c>
      <c r="AI141" s="256" t="str">
        <f t="shared" si="174"/>
        <v>88</v>
      </c>
      <c r="AJ141" s="256" t="str">
        <f t="shared" si="174"/>
        <v>31</v>
      </c>
      <c r="AK141" s="256" t="str">
        <f t="shared" si="174"/>
        <v>194</v>
      </c>
      <c r="AL141" s="256" t="str">
        <f t="shared" si="174"/>
        <v>203,050</v>
      </c>
      <c r="AM141" s="256" t="str">
        <f t="shared" si="174"/>
        <v>552</v>
      </c>
      <c r="AN141" s="256" t="str">
        <f t="shared" si="174"/>
        <v>7,743,642</v>
      </c>
      <c r="AO141" s="256" t="str">
        <f t="shared" si="174"/>
        <v>266,853</v>
      </c>
      <c r="AP141" s="256" t="str">
        <f t="shared" si="174"/>
        <v>266,970</v>
      </c>
      <c r="AQ141" s="256" t="str">
        <f t="shared" si="174"/>
        <v>207</v>
      </c>
      <c r="AR141" s="256" t="str">
        <f t="shared" si="174"/>
        <v>1,588,897</v>
      </c>
      <c r="AS141" s="256" t="str">
        <f t="shared" si="174"/>
        <v>17,175,597</v>
      </c>
      <c r="AT141" s="256" t="str">
        <f t="shared" si="139"/>
        <v>$24,611,640</v>
      </c>
      <c r="AU141" s="256" t="str">
        <f t="shared" si="139"/>
        <v>$18,959,137</v>
      </c>
      <c r="AV141" s="256" t="str">
        <f t="shared" si="139"/>
        <v>$36,055,823</v>
      </c>
      <c r="AW141" s="256" t="str">
        <f t="shared" si="139"/>
        <v>$101,561,017</v>
      </c>
      <c r="AX141" s="256" t="str">
        <f t="shared" si="139"/>
        <v>$117</v>
      </c>
      <c r="AY141" s="265" t="s">
        <v>275</v>
      </c>
      <c r="AZ141" s="265"/>
      <c r="BA141" s="245" t="str">
        <f t="shared" ref="BA141:BT141" si="175">BA41</f>
        <v>23,000</v>
      </c>
      <c r="BB141" s="256" t="str">
        <f t="shared" si="175"/>
        <v>1,255</v>
      </c>
      <c r="BC141" s="256" t="str">
        <f t="shared" si="175"/>
        <v>132</v>
      </c>
      <c r="BD141" s="256" t="str">
        <f t="shared" si="175"/>
        <v>873</v>
      </c>
      <c r="BE141" s="256" t="str">
        <f t="shared" si="175"/>
        <v>90</v>
      </c>
      <c r="BF141" s="256" t="str">
        <f t="shared" si="175"/>
        <v>37</v>
      </c>
      <c r="BG141" s="256" t="str">
        <f t="shared" si="175"/>
        <v>194</v>
      </c>
      <c r="BH141" s="256" t="str">
        <f t="shared" si="175"/>
        <v>203,050</v>
      </c>
      <c r="BI141" s="256" t="str">
        <f t="shared" si="175"/>
        <v>552</v>
      </c>
      <c r="BJ141" s="256" t="str">
        <f t="shared" si="175"/>
        <v>7,743,642</v>
      </c>
      <c r="BK141" s="256" t="str">
        <f t="shared" si="175"/>
        <v>272,157</v>
      </c>
      <c r="BL141" s="256" t="str">
        <f t="shared" si="175"/>
        <v>273,790</v>
      </c>
      <c r="BM141" s="256" t="str">
        <f t="shared" si="175"/>
        <v>120</v>
      </c>
      <c r="BN141" s="256" t="str">
        <f t="shared" si="175"/>
        <v>1,602,103</v>
      </c>
      <c r="BO141" s="256" t="str">
        <f t="shared" si="175"/>
        <v>17,183,464</v>
      </c>
      <c r="BP141" s="256" t="str">
        <f t="shared" si="175"/>
        <v>$23,095,334</v>
      </c>
      <c r="BQ141" s="256" t="str">
        <f t="shared" si="175"/>
        <v>$16,201,946</v>
      </c>
      <c r="BR141" s="256" t="str">
        <f t="shared" si="175"/>
        <v>$33,599,824</v>
      </c>
      <c r="BS141" s="256" t="str">
        <f t="shared" si="175"/>
        <v>$72,952,890</v>
      </c>
      <c r="BT141" s="256" t="str">
        <f t="shared" si="175"/>
        <v>$107</v>
      </c>
      <c r="BU141" s="265" t="s">
        <v>275</v>
      </c>
      <c r="BV141" s="265" t="s">
        <v>275</v>
      </c>
      <c r="BW141" s="245" t="str">
        <f t="shared" ref="BW141:CP141" si="176">BW41</f>
        <v>23,000</v>
      </c>
      <c r="BX141" s="256" t="str">
        <f t="shared" si="176"/>
        <v>1,378</v>
      </c>
      <c r="BY141" s="256" t="str">
        <f t="shared" si="176"/>
        <v>137</v>
      </c>
      <c r="BZ141" s="256" t="str">
        <f t="shared" si="176"/>
        <v>817</v>
      </c>
      <c r="CA141" s="256" t="str">
        <f t="shared" si="176"/>
        <v>89</v>
      </c>
      <c r="CB141" s="256" t="str">
        <f t="shared" si="176"/>
        <v>40</v>
      </c>
      <c r="CC141" s="256" t="str">
        <f t="shared" si="176"/>
        <v>195</v>
      </c>
      <c r="CD141" s="256" t="str">
        <f t="shared" si="176"/>
        <v>210,000</v>
      </c>
      <c r="CE141" s="256" t="str">
        <f t="shared" si="176"/>
        <v>530</v>
      </c>
      <c r="CF141" s="256" t="str">
        <f t="shared" si="176"/>
        <v>7,500,000</v>
      </c>
      <c r="CG141" s="256" t="str">
        <f t="shared" si="176"/>
        <v>172,325</v>
      </c>
      <c r="CH141" s="256" t="str">
        <f t="shared" si="176"/>
        <v>173,243</v>
      </c>
      <c r="CI141" s="256" t="str">
        <f t="shared" si="176"/>
        <v>338</v>
      </c>
      <c r="CJ141" s="256" t="str">
        <f t="shared" si="176"/>
        <v>1,204,444</v>
      </c>
      <c r="CK141" s="256" t="str">
        <f t="shared" si="176"/>
        <v>11,470,846</v>
      </c>
      <c r="CL141" s="256" t="str">
        <f t="shared" si="176"/>
        <v>$15,467,402</v>
      </c>
      <c r="CM141" s="256" t="str">
        <f t="shared" si="176"/>
        <v>$11,319,503</v>
      </c>
      <c r="CN141" s="256" t="str">
        <f t="shared" si="176"/>
        <v>$36,099,692</v>
      </c>
      <c r="CO141" s="256" t="str">
        <f t="shared" si="176"/>
        <v>$62,886,598</v>
      </c>
      <c r="CP141" s="256" t="str">
        <f t="shared" si="176"/>
        <v>$117</v>
      </c>
      <c r="CQ141" s="265" t="s">
        <v>275</v>
      </c>
      <c r="CR141" s="265" t="s">
        <v>275</v>
      </c>
      <c r="CS141" s="245" t="str">
        <f t="shared" ref="CS141:DL141" si="177">CS41</f>
        <v>23,000</v>
      </c>
      <c r="CT141" s="256" t="str">
        <f t="shared" si="177"/>
        <v>1,865</v>
      </c>
      <c r="CU141" s="256" t="str">
        <f t="shared" si="177"/>
        <v>140</v>
      </c>
      <c r="CV141" s="256" t="str">
        <f t="shared" si="177"/>
        <v>892</v>
      </c>
      <c r="CW141" s="256" t="str">
        <f t="shared" si="177"/>
        <v>91</v>
      </c>
      <c r="CX141" s="256" t="str">
        <f t="shared" si="177"/>
        <v>42</v>
      </c>
      <c r="CY141" s="256" t="str">
        <f t="shared" si="177"/>
        <v>194</v>
      </c>
      <c r="CZ141" s="256" t="str">
        <f t="shared" si="177"/>
        <v>203,050</v>
      </c>
      <c r="DA141" s="256" t="str">
        <f t="shared" si="177"/>
        <v>529</v>
      </c>
      <c r="DB141" s="256" t="str">
        <f t="shared" si="177"/>
        <v>7,395,642</v>
      </c>
      <c r="DC141" s="256" t="str">
        <f t="shared" si="177"/>
        <v>200,047</v>
      </c>
      <c r="DD141" s="256" t="str">
        <f t="shared" si="177"/>
        <v>207,614</v>
      </c>
      <c r="DE141" s="256" t="str">
        <f t="shared" si="177"/>
        <v>1,186</v>
      </c>
      <c r="DF141" s="256" t="str">
        <f t="shared" si="177"/>
        <v>11,010,607</v>
      </c>
      <c r="DG141" s="256" t="str">
        <f t="shared" si="177"/>
        <v>12,344,555</v>
      </c>
      <c r="DH141" s="256" t="str">
        <f t="shared" si="177"/>
        <v>$18,894,220</v>
      </c>
      <c r="DI141" s="256" t="str">
        <f t="shared" si="177"/>
        <v>$15,345,582</v>
      </c>
      <c r="DJ141" s="256" t="str">
        <f t="shared" si="177"/>
        <v>$22,873,182</v>
      </c>
      <c r="DK141" s="256" t="str">
        <f t="shared" si="177"/>
        <v>$57,956,994</v>
      </c>
      <c r="DL141" s="256" t="str">
        <f t="shared" si="177"/>
        <v>$69</v>
      </c>
      <c r="DM141" s="265" t="s">
        <v>275</v>
      </c>
      <c r="DN141" s="265" t="s">
        <v>275</v>
      </c>
      <c r="DO141" s="245" t="str">
        <f t="shared" ref="DO141:EH141" si="178">DO41</f>
        <v>23,000</v>
      </c>
      <c r="DP141" s="256" t="str">
        <f t="shared" si="178"/>
        <v>1,865</v>
      </c>
      <c r="DQ141" s="256" t="str">
        <f t="shared" si="178"/>
        <v>140</v>
      </c>
      <c r="DR141" s="256" t="str">
        <f t="shared" si="178"/>
        <v>878</v>
      </c>
      <c r="DS141" s="256" t="str">
        <f t="shared" si="178"/>
        <v>90</v>
      </c>
      <c r="DT141" s="256" t="str">
        <f t="shared" si="178"/>
        <v>36</v>
      </c>
      <c r="DU141" s="256" t="str">
        <f t="shared" si="178"/>
        <v>206</v>
      </c>
      <c r="DV141" s="256" t="str">
        <f t="shared" si="178"/>
        <v>224,900</v>
      </c>
      <c r="DW141" s="256" t="str">
        <f t="shared" si="178"/>
        <v>167</v>
      </c>
      <c r="DX141" s="256" t="str">
        <f t="shared" si="178"/>
        <v>7,338,142</v>
      </c>
      <c r="DY141" s="256" t="str">
        <f t="shared" si="178"/>
        <v>219,760</v>
      </c>
      <c r="DZ141" s="256" t="str">
        <f t="shared" si="178"/>
        <v>224,184</v>
      </c>
      <c r="EA141" s="256" t="str">
        <f t="shared" si="178"/>
        <v>934</v>
      </c>
      <c r="EB141" s="256" t="str">
        <f t="shared" si="178"/>
        <v>861,417</v>
      </c>
      <c r="EC141" s="256" t="str">
        <f t="shared" si="178"/>
        <v>13,465,246</v>
      </c>
      <c r="ED141" s="256" t="str">
        <f t="shared" si="178"/>
        <v>$20,907,383</v>
      </c>
      <c r="EE141" s="256" t="str">
        <f t="shared" si="178"/>
        <v>$15,584,310</v>
      </c>
      <c r="EF141" s="256" t="str">
        <f t="shared" si="178"/>
        <v>$24,660,992</v>
      </c>
      <c r="EG141" s="256" t="str">
        <f t="shared" si="178"/>
        <v>$62,458,530</v>
      </c>
      <c r="EH141" s="256" t="str">
        <f t="shared" si="178"/>
        <v>$90</v>
      </c>
      <c r="EI141" s="265" t="s">
        <v>275</v>
      </c>
      <c r="EJ141" s="265" t="s">
        <v>275</v>
      </c>
      <c r="EK141" s="245" t="str">
        <f t="shared" ref="EK141:FD141" si="179">EK41</f>
        <v>23,000</v>
      </c>
      <c r="EL141" s="256" t="str">
        <f t="shared" si="179"/>
        <v>1,865</v>
      </c>
      <c r="EM141" s="256" t="str">
        <f t="shared" si="179"/>
        <v>140</v>
      </c>
      <c r="EN141" s="256" t="str">
        <f t="shared" si="179"/>
        <v>894</v>
      </c>
      <c r="EO141" s="256" t="str">
        <f t="shared" si="179"/>
        <v>89</v>
      </c>
      <c r="EP141" s="256" t="str">
        <f t="shared" si="179"/>
        <v>36</v>
      </c>
      <c r="EQ141" s="256" t="str">
        <f t="shared" si="179"/>
        <v>206</v>
      </c>
      <c r="ER141" s="256" t="str">
        <f t="shared" si="179"/>
        <v>212,200</v>
      </c>
      <c r="ES141" s="256" t="str">
        <f t="shared" si="179"/>
        <v>167</v>
      </c>
      <c r="ET141" s="256" t="str">
        <f t="shared" si="179"/>
        <v>7,253,642</v>
      </c>
      <c r="EU141" s="256" t="str">
        <f t="shared" si="179"/>
        <v>11,131</v>
      </c>
      <c r="EV141" s="256" t="str">
        <f t="shared" si="179"/>
        <v>225,145</v>
      </c>
      <c r="EW141" s="256" t="str">
        <f t="shared" si="179"/>
        <v>1,832</v>
      </c>
      <c r="EX141" s="256" t="str">
        <f t="shared" si="179"/>
        <v>618,717</v>
      </c>
      <c r="EY141" s="256" t="str">
        <f t="shared" si="179"/>
        <v>13,583,754</v>
      </c>
      <c r="EZ141" s="256" t="str">
        <f t="shared" si="179"/>
        <v>$19,378,346</v>
      </c>
      <c r="FA141" s="256" t="str">
        <f t="shared" si="179"/>
        <v>$14,465,839</v>
      </c>
      <c r="FB141" s="256" t="str">
        <f t="shared" si="179"/>
        <v>$24,050,360</v>
      </c>
      <c r="FC141" s="256" t="str">
        <f t="shared" si="179"/>
        <v>$59,301,143</v>
      </c>
      <c r="FD141" s="256" t="str">
        <f t="shared" si="179"/>
        <v>$90</v>
      </c>
      <c r="FE141" s="265" t="s">
        <v>275</v>
      </c>
      <c r="FF141" s="265" t="s">
        <v>275</v>
      </c>
      <c r="FG141" s="245" t="str">
        <f t="shared" ref="FG141:FZ141" si="180">FG41</f>
        <v>23,000</v>
      </c>
      <c r="FH141" s="256" t="str">
        <f t="shared" si="180"/>
        <v>1,522</v>
      </c>
      <c r="FI141" s="256" t="str">
        <f t="shared" si="180"/>
        <v>132</v>
      </c>
      <c r="FJ141" s="256" t="str">
        <f t="shared" si="180"/>
        <v>870</v>
      </c>
      <c r="FK141" s="256" t="str">
        <f t="shared" si="180"/>
        <v>90</v>
      </c>
      <c r="FL141" s="256" t="str">
        <f t="shared" si="180"/>
        <v>37</v>
      </c>
      <c r="FM141" s="256" t="str">
        <f t="shared" si="180"/>
        <v>197</v>
      </c>
      <c r="FN141" s="256" t="str">
        <f t="shared" si="180"/>
        <v>208,810</v>
      </c>
      <c r="FO141" s="256" t="str">
        <f t="shared" si="180"/>
        <v>466</v>
      </c>
      <c r="FP141" s="256" t="str">
        <f t="shared" si="180"/>
        <v>7,544,214</v>
      </c>
      <c r="FQ141" s="256" t="str">
        <f t="shared" si="180"/>
        <v>226,228</v>
      </c>
      <c r="FR141" s="256" t="str">
        <f t="shared" si="180"/>
        <v>229,160</v>
      </c>
      <c r="FS141" s="256" t="str">
        <f t="shared" si="180"/>
        <v>557</v>
      </c>
      <c r="FT141" s="256" t="str">
        <f t="shared" si="180"/>
        <v>3,253,494</v>
      </c>
      <c r="FU141" s="256" t="str">
        <f t="shared" si="180"/>
        <v>14,327,942</v>
      </c>
      <c r="FV141" s="256" t="str">
        <f t="shared" si="180"/>
        <v>$20,595,196</v>
      </c>
      <c r="FW141" s="256" t="str">
        <f t="shared" si="180"/>
        <v>$15,482,096</v>
      </c>
      <c r="FX141" s="256" t="str">
        <f t="shared" si="180"/>
        <v>$30,657,903</v>
      </c>
      <c r="FY141" s="256" t="str">
        <f t="shared" si="180"/>
        <v>$71,563,206</v>
      </c>
      <c r="FZ141" s="256" t="str">
        <f t="shared" si="180"/>
        <v>$100</v>
      </c>
      <c r="GA141" s="265" t="s">
        <v>275</v>
      </c>
      <c r="GB141" s="265" t="s">
        <v>275</v>
      </c>
      <c r="GC141" s="245" t="str">
        <f t="shared" ref="GC141:GV141" si="181">GC41</f>
        <v>0</v>
      </c>
      <c r="GD141" s="256" t="str">
        <f t="shared" si="181"/>
        <v>-9</v>
      </c>
      <c r="GE141" s="256" t="str">
        <f t="shared" si="181"/>
        <v>-20</v>
      </c>
      <c r="GF141" s="256" t="str">
        <f t="shared" si="181"/>
        <v>19</v>
      </c>
      <c r="GG141" s="256" t="str">
        <f t="shared" si="181"/>
        <v>-2</v>
      </c>
      <c r="GH141" s="256" t="str">
        <f t="shared" si="181"/>
        <v>-6</v>
      </c>
      <c r="GI141" s="256" t="str">
        <f t="shared" si="181"/>
        <v>0</v>
      </c>
      <c r="GJ141" s="256" t="str">
        <f t="shared" si="181"/>
        <v>0</v>
      </c>
      <c r="GK141" s="256" t="str">
        <f t="shared" si="181"/>
        <v>0</v>
      </c>
      <c r="GL141" s="256" t="str">
        <f t="shared" si="181"/>
        <v>0</v>
      </c>
      <c r="GM141" s="256" t="str">
        <f t="shared" si="181"/>
        <v>-5,304</v>
      </c>
      <c r="GN141" s="256" t="str">
        <f t="shared" si="181"/>
        <v>-6,820</v>
      </c>
      <c r="GO141" s="256" t="str">
        <f t="shared" si="181"/>
        <v>87</v>
      </c>
      <c r="GP141" s="256" t="str">
        <f t="shared" si="181"/>
        <v>-13,206</v>
      </c>
      <c r="GQ141" s="256" t="str">
        <f t="shared" si="181"/>
        <v>-7,867</v>
      </c>
      <c r="GR141" s="256" t="str">
        <f t="shared" si="181"/>
        <v>$1,516,306</v>
      </c>
      <c r="GS141" s="256" t="str">
        <f t="shared" si="181"/>
        <v>$2,757,191</v>
      </c>
      <c r="GT141" s="256" t="str">
        <f t="shared" si="181"/>
        <v>$2,455,999</v>
      </c>
      <c r="GU141" s="256" t="str">
        <f t="shared" si="181"/>
        <v>$28,608,127</v>
      </c>
      <c r="GV141" s="256" t="str">
        <f t="shared" si="181"/>
        <v>$10</v>
      </c>
      <c r="GW141" s="265" t="s">
        <v>275</v>
      </c>
      <c r="GX141" s="265" t="s">
        <v>275</v>
      </c>
      <c r="GY141" s="245" t="str">
        <f t="shared" ref="GY141:HR141" si="182">GY41</f>
        <v>0</v>
      </c>
      <c r="GZ141" s="256" t="str">
        <f t="shared" si="182"/>
        <v>-123</v>
      </c>
      <c r="HA141" s="256" t="str">
        <f t="shared" si="182"/>
        <v>-5</v>
      </c>
      <c r="HB141" s="256" t="str">
        <f t="shared" si="182"/>
        <v>56</v>
      </c>
      <c r="HC141" s="256" t="str">
        <f t="shared" si="182"/>
        <v>1</v>
      </c>
      <c r="HD141" s="256" t="str">
        <f t="shared" si="182"/>
        <v>-3</v>
      </c>
      <c r="HE141" s="256" t="str">
        <f t="shared" si="182"/>
        <v>-1</v>
      </c>
      <c r="HF141" s="256" t="str">
        <f t="shared" si="182"/>
        <v>-6,950</v>
      </c>
      <c r="HG141" s="256" t="str">
        <f t="shared" si="182"/>
        <v>22</v>
      </c>
      <c r="HH141" s="256" t="str">
        <f t="shared" si="182"/>
        <v>243,642</v>
      </c>
      <c r="HI141" s="256" t="str">
        <f t="shared" si="182"/>
        <v>99,832</v>
      </c>
      <c r="HJ141" s="256" t="str">
        <f t="shared" si="182"/>
        <v>100,547</v>
      </c>
      <c r="HK141" s="256" t="str">
        <f t="shared" si="182"/>
        <v>-218</v>
      </c>
      <c r="HL141" s="256" t="str">
        <f t="shared" si="182"/>
        <v>397,659</v>
      </c>
      <c r="HM141" s="256" t="str">
        <f t="shared" si="182"/>
        <v>5,712,618</v>
      </c>
      <c r="HN141" s="256" t="str">
        <f t="shared" si="182"/>
        <v>$7,627,932</v>
      </c>
      <c r="HO141" s="256" t="str">
        <f t="shared" si="182"/>
        <v>$4,882,443</v>
      </c>
      <c r="HP141" s="256" t="str">
        <f t="shared" si="182"/>
        <v>-$2,499,868</v>
      </c>
      <c r="HQ141" s="256" t="str">
        <f t="shared" si="182"/>
        <v>$10,066,292</v>
      </c>
      <c r="HR141" s="256" t="str">
        <f t="shared" si="182"/>
        <v>-$10</v>
      </c>
      <c r="HS141" s="265" t="s">
        <v>275</v>
      </c>
      <c r="HT141" s="265" t="s">
        <v>275</v>
      </c>
      <c r="HU141" s="245" t="str">
        <f t="shared" ref="HU141:IN141" si="183">HU41</f>
        <v>0</v>
      </c>
      <c r="HV141" s="256" t="str">
        <f t="shared" si="183"/>
        <v>-487</v>
      </c>
      <c r="HW141" s="256" t="str">
        <f t="shared" si="183"/>
        <v>-3</v>
      </c>
      <c r="HX141" s="256" t="str">
        <f t="shared" si="183"/>
        <v>-75</v>
      </c>
      <c r="HY141" s="256" t="str">
        <f t="shared" si="183"/>
        <v>-2</v>
      </c>
      <c r="HZ141" s="256" t="str">
        <f t="shared" si="183"/>
        <v>-2</v>
      </c>
      <c r="IA141" s="256" t="str">
        <f t="shared" si="183"/>
        <v>1</v>
      </c>
      <c r="IB141" s="256" t="str">
        <f t="shared" si="183"/>
        <v>6,950</v>
      </c>
      <c r="IC141" s="256" t="str">
        <f t="shared" si="183"/>
        <v>1</v>
      </c>
      <c r="ID141" s="256" t="str">
        <f t="shared" si="183"/>
        <v>104,358</v>
      </c>
      <c r="IE141" s="256" t="str">
        <f t="shared" si="183"/>
        <v>-27,722</v>
      </c>
      <c r="IF141" s="256" t="str">
        <f t="shared" si="183"/>
        <v>-34,371</v>
      </c>
      <c r="IG141" s="256" t="str">
        <f t="shared" si="183"/>
        <v>-848</v>
      </c>
      <c r="IH141" s="256" t="str">
        <f t="shared" si="183"/>
        <v>-9,806,163</v>
      </c>
      <c r="II141" s="256" t="str">
        <f t="shared" si="183"/>
        <v>-873,709</v>
      </c>
      <c r="IJ141" s="256" t="str">
        <f t="shared" si="183"/>
        <v>-$3,426,818</v>
      </c>
      <c r="IK141" s="256" t="str">
        <f t="shared" si="183"/>
        <v>-$4,026,079</v>
      </c>
      <c r="IL141" s="256" t="str">
        <f t="shared" si="183"/>
        <v>$13,226,510</v>
      </c>
      <c r="IM141" s="256" t="str">
        <f t="shared" si="183"/>
        <v>$4,929,604</v>
      </c>
      <c r="IN141" s="256" t="str">
        <f t="shared" si="183"/>
        <v>$48</v>
      </c>
      <c r="IO141" s="265" t="s">
        <v>275</v>
      </c>
      <c r="IP141" s="265" t="s">
        <v>275</v>
      </c>
      <c r="IQ141" s="245" t="str">
        <f t="shared" ref="IQ141:JJ141" si="184">IQ41</f>
        <v>0</v>
      </c>
      <c r="IR141" s="256" t="str">
        <f t="shared" si="184"/>
        <v>0</v>
      </c>
      <c r="IS141" s="256" t="str">
        <f t="shared" si="184"/>
        <v>0</v>
      </c>
      <c r="IT141" s="256" t="str">
        <f t="shared" si="184"/>
        <v>14</v>
      </c>
      <c r="IU141" s="256" t="str">
        <f t="shared" si="184"/>
        <v>1</v>
      </c>
      <c r="IV141" s="256" t="str">
        <f t="shared" si="184"/>
        <v>6</v>
      </c>
      <c r="IW141" s="256" t="str">
        <f t="shared" si="184"/>
        <v>-12</v>
      </c>
      <c r="IX141" s="256" t="str">
        <f t="shared" si="184"/>
        <v>-21,850</v>
      </c>
      <c r="IY141" s="256" t="str">
        <f t="shared" si="184"/>
        <v>362</v>
      </c>
      <c r="IZ141" s="256" t="str">
        <f t="shared" si="184"/>
        <v>57,500</v>
      </c>
      <c r="JA141" s="256" t="str">
        <f t="shared" si="184"/>
        <v>-19,713</v>
      </c>
      <c r="JB141" s="256" t="str">
        <f t="shared" si="184"/>
        <v>-16,570</v>
      </c>
      <c r="JC141" s="256" t="str">
        <f t="shared" si="184"/>
        <v>252</v>
      </c>
      <c r="JD141" s="256" t="str">
        <f t="shared" si="184"/>
        <v>10,149,190</v>
      </c>
      <c r="JE141" s="256" t="str">
        <f t="shared" si="184"/>
        <v>-1,120,691</v>
      </c>
      <c r="JF141" s="256" t="str">
        <f t="shared" si="184"/>
        <v>-$2,013,163</v>
      </c>
      <c r="JG141" s="256" t="str">
        <f t="shared" si="184"/>
        <v>-$238,728</v>
      </c>
      <c r="JH141" s="256" t="str">
        <f t="shared" si="184"/>
        <v>-$1,787,810</v>
      </c>
      <c r="JI141" s="256" t="str">
        <f t="shared" si="184"/>
        <v>-$4,501,536</v>
      </c>
      <c r="JJ141" s="256" t="str">
        <f t="shared" si="184"/>
        <v>-$20</v>
      </c>
      <c r="JK141" s="265" t="s">
        <v>275</v>
      </c>
      <c r="JL141" s="265" t="s">
        <v>275</v>
      </c>
      <c r="JM141" s="245" t="str">
        <f t="shared" ref="JM141:KF141" si="185">JM41</f>
        <v>0</v>
      </c>
      <c r="JN141" s="256" t="str">
        <f t="shared" si="185"/>
        <v>0</v>
      </c>
      <c r="JO141" s="256" t="str">
        <f t="shared" si="185"/>
        <v>0</v>
      </c>
      <c r="JP141" s="256" t="str">
        <f t="shared" si="185"/>
        <v>-16</v>
      </c>
      <c r="JQ141" s="256" t="str">
        <f t="shared" si="185"/>
        <v>1</v>
      </c>
      <c r="JR141" s="256" t="str">
        <f t="shared" si="185"/>
        <v>0</v>
      </c>
      <c r="JS141" s="256" t="str">
        <f t="shared" si="185"/>
        <v>0</v>
      </c>
      <c r="JT141" s="256" t="str">
        <f t="shared" si="185"/>
        <v>12,700</v>
      </c>
      <c r="JU141" s="256" t="str">
        <f t="shared" si="185"/>
        <v>0</v>
      </c>
      <c r="JV141" s="256" t="str">
        <f t="shared" si="185"/>
        <v>84,500</v>
      </c>
      <c r="JW141" s="256" t="str">
        <f t="shared" si="185"/>
        <v>208,629</v>
      </c>
      <c r="JX141" s="256" t="str">
        <f t="shared" si="185"/>
        <v>-961</v>
      </c>
      <c r="JY141" s="256" t="str">
        <f t="shared" si="185"/>
        <v>-898</v>
      </c>
      <c r="JZ141" s="256" t="str">
        <f t="shared" si="185"/>
        <v>242,700</v>
      </c>
      <c r="KA141" s="256" t="str">
        <f t="shared" si="185"/>
        <v>-118,508</v>
      </c>
      <c r="KB141" s="256" t="str">
        <f t="shared" si="185"/>
        <v>$1,529,037</v>
      </c>
      <c r="KC141" s="256" t="str">
        <f t="shared" si="185"/>
        <v>$1,118,471</v>
      </c>
      <c r="KD141" s="256" t="str">
        <f t="shared" si="185"/>
        <v>$610,632</v>
      </c>
      <c r="KE141" s="256" t="str">
        <f t="shared" si="185"/>
        <v>$3,157,387</v>
      </c>
      <c r="KF141" s="256" t="str">
        <f t="shared" si="185"/>
        <v>$0</v>
      </c>
      <c r="KG141" s="265" t="s">
        <v>275</v>
      </c>
      <c r="KH141" s="265" t="s">
        <v>275</v>
      </c>
    </row>
    <row r="142" spans="1:294" s="2" customFormat="1" ht="12.75" customHeight="1" x14ac:dyDescent="0.2">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245" t="s">
        <v>133</v>
      </c>
      <c r="AD142" s="254" t="str">
        <f t="shared" ca="1" si="113"/>
        <v>$61</v>
      </c>
      <c r="AE142" s="256" t="str">
        <f t="shared" si="137"/>
        <v>10,870</v>
      </c>
      <c r="AF142" s="256" t="str">
        <f t="shared" ref="AF142:AS142" si="186">AF42</f>
        <v>1,380</v>
      </c>
      <c r="AG142" s="256" t="str">
        <f t="shared" si="186"/>
        <v>0</v>
      </c>
      <c r="AH142" s="256" t="str">
        <f t="shared" si="186"/>
        <v>884</v>
      </c>
      <c r="AI142" s="256" t="str">
        <f t="shared" si="186"/>
        <v>2</v>
      </c>
      <c r="AJ142" s="256" t="str">
        <f t="shared" si="186"/>
        <v>17</v>
      </c>
      <c r="AK142" s="256" t="str">
        <f t="shared" si="186"/>
        <v>99</v>
      </c>
      <c r="AL142" s="256" t="str">
        <f t="shared" si="186"/>
        <v>150,000</v>
      </c>
      <c r="AM142" s="256" t="str">
        <f t="shared" si="186"/>
        <v>88</v>
      </c>
      <c r="AN142" s="256" t="str">
        <f t="shared" si="186"/>
        <v>595,000</v>
      </c>
      <c r="AO142" s="256" t="str">
        <f t="shared" si="186"/>
        <v>107,981</v>
      </c>
      <c r="AP142" s="256" t="str">
        <f t="shared" si="186"/>
        <v>107,981</v>
      </c>
      <c r="AQ142" s="256" t="str">
        <f t="shared" si="186"/>
        <v>0</v>
      </c>
      <c r="AR142" s="256" t="str">
        <f t="shared" si="186"/>
        <v>144,249</v>
      </c>
      <c r="AS142" s="256" t="str">
        <f t="shared" si="186"/>
        <v>503,398</v>
      </c>
      <c r="AT142" s="256" t="str">
        <f t="shared" si="139"/>
        <v>$11,874,882</v>
      </c>
      <c r="AU142" s="256" t="str">
        <f t="shared" si="139"/>
        <v>$1,939,731</v>
      </c>
      <c r="AV142" s="256" t="str">
        <f t="shared" si="139"/>
        <v>$7,457,279</v>
      </c>
      <c r="AW142" s="256" t="str">
        <f t="shared" si="139"/>
        <v>$23,260,950</v>
      </c>
      <c r="AX142" s="256" t="str">
        <f t="shared" si="139"/>
        <v>$61</v>
      </c>
      <c r="AY142" s="265" t="s">
        <v>275</v>
      </c>
      <c r="AZ142" s="265"/>
      <c r="BA142" s="245" t="str">
        <f t="shared" ref="BA142:BT142" si="187">BA42</f>
        <v>10,870</v>
      </c>
      <c r="BB142" s="256" t="str">
        <f t="shared" si="187"/>
        <v>1,280</v>
      </c>
      <c r="BC142" s="256" t="str">
        <f t="shared" si="187"/>
        <v>0</v>
      </c>
      <c r="BD142" s="256" t="str">
        <f t="shared" si="187"/>
        <v>884</v>
      </c>
      <c r="BE142" s="256" t="str">
        <f t="shared" si="187"/>
        <v>2</v>
      </c>
      <c r="BF142" s="256" t="str">
        <f t="shared" si="187"/>
        <v>17</v>
      </c>
      <c r="BG142" s="256" t="str">
        <f t="shared" si="187"/>
        <v>99</v>
      </c>
      <c r="BH142" s="256" t="str">
        <f t="shared" si="187"/>
        <v>150,000</v>
      </c>
      <c r="BI142" s="256" t="str">
        <f t="shared" si="187"/>
        <v>88</v>
      </c>
      <c r="BJ142" s="256" t="str">
        <f t="shared" si="187"/>
        <v>595,000</v>
      </c>
      <c r="BK142" s="256" t="str">
        <f t="shared" si="187"/>
        <v>150,602</v>
      </c>
      <c r="BL142" s="256" t="str">
        <f t="shared" si="187"/>
        <v>150,602</v>
      </c>
      <c r="BM142" s="256" t="str">
        <f t="shared" si="187"/>
        <v>0</v>
      </c>
      <c r="BN142" s="256" t="str">
        <f t="shared" si="187"/>
        <v>319,581</v>
      </c>
      <c r="BO142" s="256" t="str">
        <f t="shared" si="187"/>
        <v>1,246,382</v>
      </c>
      <c r="BP142" s="256" t="str">
        <f t="shared" si="187"/>
        <v>$18,121,000</v>
      </c>
      <c r="BQ142" s="256" t="str">
        <f t="shared" si="187"/>
        <v>$3,043,190</v>
      </c>
      <c r="BR142" s="256" t="str">
        <f t="shared" si="187"/>
        <v>$3,548,250</v>
      </c>
      <c r="BS142" s="256" t="str">
        <f t="shared" si="187"/>
        <v>$33,396,400</v>
      </c>
      <c r="BT142" s="256" t="str">
        <f t="shared" si="187"/>
        <v>$56</v>
      </c>
      <c r="BU142" s="265" t="s">
        <v>275</v>
      </c>
      <c r="BV142" s="265" t="s">
        <v>275</v>
      </c>
      <c r="BW142" s="245" t="str">
        <f t="shared" ref="BW142:CP142" si="188">BW42</f>
        <v>10,870</v>
      </c>
      <c r="BX142" s="256" t="str">
        <f t="shared" si="188"/>
        <v>1,280</v>
      </c>
      <c r="BY142" s="256" t="str">
        <f t="shared" si="188"/>
        <v>0</v>
      </c>
      <c r="BZ142" s="256" t="str">
        <f t="shared" si="188"/>
        <v>884</v>
      </c>
      <c r="CA142" s="256" t="str">
        <f t="shared" si="188"/>
        <v>2</v>
      </c>
      <c r="CB142" s="256" t="str">
        <f t="shared" si="188"/>
        <v>17</v>
      </c>
      <c r="CC142" s="256" t="str">
        <f t="shared" si="188"/>
        <v>99</v>
      </c>
      <c r="CD142" s="256" t="str">
        <f t="shared" si="188"/>
        <v>150,000</v>
      </c>
      <c r="CE142" s="256" t="str">
        <f t="shared" si="188"/>
        <v>88</v>
      </c>
      <c r="CF142" s="256" t="str">
        <f t="shared" si="188"/>
        <v>595,000</v>
      </c>
      <c r="CG142" s="256" t="str">
        <f t="shared" si="188"/>
        <v>221,450</v>
      </c>
      <c r="CH142" s="256" t="str">
        <f t="shared" si="188"/>
        <v>221,450</v>
      </c>
      <c r="CI142" s="256" t="str">
        <f t="shared" si="188"/>
        <v>0</v>
      </c>
      <c r="CJ142" s="256" t="str">
        <f t="shared" si="188"/>
        <v>302,400</v>
      </c>
      <c r="CK142" s="256" t="str">
        <f t="shared" si="188"/>
        <v>1,534,050</v>
      </c>
      <c r="CL142" s="256" t="str">
        <f t="shared" si="188"/>
        <v>$22,871,800</v>
      </c>
      <c r="CM142" s="256" t="str">
        <f t="shared" si="188"/>
        <v>$2,491,200</v>
      </c>
      <c r="CN142" s="256" t="str">
        <f t="shared" si="188"/>
        <v>$13,946,000</v>
      </c>
      <c r="CO142" s="256" t="str">
        <f t="shared" si="188"/>
        <v>$39,309,000</v>
      </c>
      <c r="CP142" s="256" t="str">
        <f t="shared" si="188"/>
        <v>$56</v>
      </c>
      <c r="CQ142" s="265" t="s">
        <v>275</v>
      </c>
      <c r="CR142" s="265" t="s">
        <v>275</v>
      </c>
      <c r="CS142" s="245" t="str">
        <f t="shared" ref="CS142:DL142" si="189">CS42</f>
        <v>10,870</v>
      </c>
      <c r="CT142" s="256" t="str">
        <f t="shared" si="189"/>
        <v>1,445</v>
      </c>
      <c r="CU142" s="256" t="str">
        <f t="shared" si="189"/>
        <v>0</v>
      </c>
      <c r="CV142" s="256" t="str">
        <f t="shared" si="189"/>
        <v>634</v>
      </c>
      <c r="CW142" s="256" t="str">
        <f t="shared" si="189"/>
        <v>2</v>
      </c>
      <c r="CX142" s="256" t="str">
        <f t="shared" si="189"/>
        <v>15</v>
      </c>
      <c r="CY142" s="256" t="str">
        <f t="shared" si="189"/>
        <v>99</v>
      </c>
      <c r="CZ142" s="256" t="str">
        <f t="shared" si="189"/>
        <v>150,000</v>
      </c>
      <c r="DA142" s="256" t="str">
        <f t="shared" si="189"/>
        <v>88</v>
      </c>
      <c r="DB142" s="256" t="str">
        <f t="shared" si="189"/>
        <v>595,000</v>
      </c>
      <c r="DC142" s="256" t="str">
        <f t="shared" si="189"/>
        <v>188,610</v>
      </c>
      <c r="DD142" s="256" t="str">
        <f t="shared" si="189"/>
        <v>188,610</v>
      </c>
      <c r="DE142" s="256" t="str">
        <f t="shared" si="189"/>
        <v>0</v>
      </c>
      <c r="DF142" s="256" t="str">
        <f t="shared" si="189"/>
        <v>442,900</v>
      </c>
      <c r="DG142" s="256" t="str">
        <f t="shared" si="189"/>
        <v>1,606,170</v>
      </c>
      <c r="DH142" s="256" t="str">
        <f t="shared" si="189"/>
        <v>$19,022,000</v>
      </c>
      <c r="DI142" s="256" t="str">
        <f t="shared" si="189"/>
        <v>$2,443,900</v>
      </c>
      <c r="DJ142" s="256" t="str">
        <f t="shared" si="189"/>
        <v>$14,073,000</v>
      </c>
      <c r="DK142" s="256" t="str">
        <f t="shared" si="189"/>
        <v>$36,320,000</v>
      </c>
      <c r="DL142" s="256" t="str">
        <f t="shared" si="189"/>
        <v>$76</v>
      </c>
      <c r="DM142" s="265" t="s">
        <v>275</v>
      </c>
      <c r="DN142" s="265" t="s">
        <v>275</v>
      </c>
      <c r="DO142" s="245" t="str">
        <f t="shared" ref="DO142:EH142" si="190">DO42</f>
        <v>10,870</v>
      </c>
      <c r="DP142" s="256" t="str">
        <f t="shared" si="190"/>
        <v>1,388</v>
      </c>
      <c r="DQ142" s="256">
        <f t="shared" si="190"/>
        <v>0</v>
      </c>
      <c r="DR142" s="256" t="str">
        <f t="shared" si="190"/>
        <v>871</v>
      </c>
      <c r="DS142" s="256" t="str">
        <f t="shared" si="190"/>
        <v>2</v>
      </c>
      <c r="DT142" s="256" t="str">
        <f t="shared" si="190"/>
        <v>15</v>
      </c>
      <c r="DU142" s="256" t="str">
        <f t="shared" si="190"/>
        <v>99</v>
      </c>
      <c r="DV142" s="256" t="str">
        <f t="shared" si="190"/>
        <v>150,000</v>
      </c>
      <c r="DW142" s="256" t="str">
        <f t="shared" si="190"/>
        <v>88</v>
      </c>
      <c r="DX142" s="256" t="str">
        <f t="shared" si="190"/>
        <v>595,000</v>
      </c>
      <c r="DY142" s="256" t="str">
        <f t="shared" si="190"/>
        <v>111,650</v>
      </c>
      <c r="DZ142" s="256" t="str">
        <f t="shared" si="190"/>
        <v>111,650</v>
      </c>
      <c r="EA142" s="256">
        <f t="shared" si="190"/>
        <v>0</v>
      </c>
      <c r="EB142" s="256" t="str">
        <f t="shared" si="190"/>
        <v>260,300</v>
      </c>
      <c r="EC142" s="256" t="str">
        <f t="shared" si="190"/>
        <v>909,300</v>
      </c>
      <c r="ED142" s="256" t="str">
        <f t="shared" si="190"/>
        <v>$13,258,543</v>
      </c>
      <c r="EE142" s="256" t="str">
        <f t="shared" si="190"/>
        <v>$2,623,582</v>
      </c>
      <c r="EF142" s="256" t="str">
        <f t="shared" si="190"/>
        <v>$15,227,557</v>
      </c>
      <c r="EG142" s="256" t="str">
        <f t="shared" si="190"/>
        <v>$32,204,000</v>
      </c>
      <c r="EH142" s="256" t="str">
        <f t="shared" si="190"/>
        <v>$75</v>
      </c>
      <c r="EI142" s="265" t="s">
        <v>275</v>
      </c>
      <c r="EJ142" s="265" t="s">
        <v>275</v>
      </c>
      <c r="EK142" s="245" t="str">
        <f t="shared" ref="EK142:FD142" si="191">EK42</f>
        <v>10,870</v>
      </c>
      <c r="EL142" s="256" t="str">
        <f t="shared" si="191"/>
        <v>1,196</v>
      </c>
      <c r="EM142" s="256">
        <f t="shared" si="191"/>
        <v>0</v>
      </c>
      <c r="EN142" s="256" t="str">
        <f t="shared" si="191"/>
        <v>844</v>
      </c>
      <c r="EO142" s="256" t="str">
        <f t="shared" si="191"/>
        <v>2</v>
      </c>
      <c r="EP142" s="256" t="str">
        <f t="shared" si="191"/>
        <v>15</v>
      </c>
      <c r="EQ142" s="256" t="str">
        <f t="shared" si="191"/>
        <v>97</v>
      </c>
      <c r="ER142" s="256" t="str">
        <f t="shared" si="191"/>
        <v>150,000</v>
      </c>
      <c r="ES142" s="256" t="str">
        <f t="shared" si="191"/>
        <v>89</v>
      </c>
      <c r="ET142" s="256" t="str">
        <f t="shared" si="191"/>
        <v>432,000</v>
      </c>
      <c r="EU142" s="256" t="str">
        <f t="shared" si="191"/>
        <v>233,300</v>
      </c>
      <c r="EV142" s="256" t="str">
        <f t="shared" si="191"/>
        <v>233,300</v>
      </c>
      <c r="EW142" s="256">
        <f t="shared" si="191"/>
        <v>0</v>
      </c>
      <c r="EX142" s="256" t="str">
        <f t="shared" si="191"/>
        <v>97,000</v>
      </c>
      <c r="EY142" s="256" t="str">
        <f t="shared" si="191"/>
        <v>1,481,400</v>
      </c>
      <c r="EZ142" s="256" t="str">
        <f t="shared" si="191"/>
        <v>$25,720,000</v>
      </c>
      <c r="FA142" s="256" t="str">
        <f t="shared" si="191"/>
        <v>-</v>
      </c>
      <c r="FB142" s="256" t="str">
        <f t="shared" si="191"/>
        <v>$17,910,000</v>
      </c>
      <c r="FC142" s="256" t="str">
        <f t="shared" si="191"/>
        <v>$49,734,000</v>
      </c>
      <c r="FD142" s="256" t="str">
        <f t="shared" si="191"/>
        <v>$72</v>
      </c>
      <c r="FE142" s="265" t="s">
        <v>275</v>
      </c>
      <c r="FF142" s="265" t="s">
        <v>275</v>
      </c>
      <c r="FG142" s="245" t="str">
        <f t="shared" ref="FG142:FZ142" si="192">FG42</f>
        <v>10,870</v>
      </c>
      <c r="FH142" s="256" t="str">
        <f t="shared" si="192"/>
        <v>1,355</v>
      </c>
      <c r="FI142" s="256" t="str">
        <f t="shared" si="192"/>
        <v>0</v>
      </c>
      <c r="FJ142" s="256" t="str">
        <f t="shared" si="192"/>
        <v>831</v>
      </c>
      <c r="FK142" s="256" t="str">
        <f t="shared" si="192"/>
        <v>2</v>
      </c>
      <c r="FL142" s="256" t="str">
        <f t="shared" si="192"/>
        <v>16</v>
      </c>
      <c r="FM142" s="256" t="str">
        <f t="shared" si="192"/>
        <v>99</v>
      </c>
      <c r="FN142" s="256" t="str">
        <f t="shared" si="192"/>
        <v>150,000</v>
      </c>
      <c r="FO142" s="256" t="str">
        <f t="shared" si="192"/>
        <v>88</v>
      </c>
      <c r="FP142" s="256" t="str">
        <f t="shared" si="192"/>
        <v>595,000</v>
      </c>
      <c r="FQ142" s="256" t="str">
        <f t="shared" si="192"/>
        <v>156,059</v>
      </c>
      <c r="FR142" s="256" t="str">
        <f t="shared" si="192"/>
        <v>156,059</v>
      </c>
      <c r="FS142" s="256" t="str">
        <f t="shared" si="192"/>
        <v>0</v>
      </c>
      <c r="FT142" s="256" t="str">
        <f t="shared" si="192"/>
        <v>293,886</v>
      </c>
      <c r="FU142" s="256" t="str">
        <f t="shared" si="192"/>
        <v>1,159,860</v>
      </c>
      <c r="FV142" s="256" t="str">
        <f t="shared" si="192"/>
        <v>$17,029,645</v>
      </c>
      <c r="FW142" s="256" t="str">
        <f t="shared" si="192"/>
        <v>$2,508,321</v>
      </c>
      <c r="FX142" s="256" t="str">
        <f t="shared" si="192"/>
        <v>$10,850,417</v>
      </c>
      <c r="FY142" s="256" t="str">
        <f t="shared" si="192"/>
        <v>$32,898,070</v>
      </c>
      <c r="FZ142" s="256" t="str">
        <f t="shared" si="192"/>
        <v>$65</v>
      </c>
      <c r="GA142" s="265" t="s">
        <v>275</v>
      </c>
      <c r="GB142" s="265" t="s">
        <v>275</v>
      </c>
      <c r="GC142" s="245" t="str">
        <f t="shared" ref="GC142:GV142" si="193">GC42</f>
        <v>0</v>
      </c>
      <c r="GD142" s="256" t="str">
        <f t="shared" si="193"/>
        <v>100</v>
      </c>
      <c r="GE142" s="256" t="str">
        <f t="shared" si="193"/>
        <v>0</v>
      </c>
      <c r="GF142" s="256" t="str">
        <f t="shared" si="193"/>
        <v>0</v>
      </c>
      <c r="GG142" s="256" t="str">
        <f t="shared" si="193"/>
        <v>0</v>
      </c>
      <c r="GH142" s="256" t="str">
        <f t="shared" si="193"/>
        <v>0</v>
      </c>
      <c r="GI142" s="256" t="str">
        <f t="shared" si="193"/>
        <v>0</v>
      </c>
      <c r="GJ142" s="256" t="str">
        <f t="shared" si="193"/>
        <v>0</v>
      </c>
      <c r="GK142" s="256" t="str">
        <f t="shared" si="193"/>
        <v>0</v>
      </c>
      <c r="GL142" s="256" t="str">
        <f t="shared" si="193"/>
        <v>0</v>
      </c>
      <c r="GM142" s="256" t="str">
        <f t="shared" si="193"/>
        <v>-42,621</v>
      </c>
      <c r="GN142" s="256" t="str">
        <f t="shared" si="193"/>
        <v>-42,621</v>
      </c>
      <c r="GO142" s="256" t="str">
        <f t="shared" si="193"/>
        <v>0</v>
      </c>
      <c r="GP142" s="256" t="str">
        <f t="shared" si="193"/>
        <v>-175,332</v>
      </c>
      <c r="GQ142" s="256" t="str">
        <f t="shared" si="193"/>
        <v>-742,984</v>
      </c>
      <c r="GR142" s="256" t="str">
        <f t="shared" si="193"/>
        <v>-$6,246,118</v>
      </c>
      <c r="GS142" s="256" t="str">
        <f t="shared" si="193"/>
        <v>-$1,103,459</v>
      </c>
      <c r="GT142" s="256" t="str">
        <f t="shared" si="193"/>
        <v>$3,909,029</v>
      </c>
      <c r="GU142" s="256" t="str">
        <f t="shared" si="193"/>
        <v>-$10,135,450</v>
      </c>
      <c r="GV142" s="256" t="str">
        <f t="shared" si="193"/>
        <v>$5</v>
      </c>
      <c r="GW142" s="265" t="s">
        <v>275</v>
      </c>
      <c r="GX142" s="265" t="s">
        <v>275</v>
      </c>
      <c r="GY142" s="245" t="str">
        <f t="shared" ref="GY142:HR142" si="194">GY42</f>
        <v>0</v>
      </c>
      <c r="GZ142" s="256" t="str">
        <f t="shared" si="194"/>
        <v>0</v>
      </c>
      <c r="HA142" s="256" t="str">
        <f t="shared" si="194"/>
        <v>0</v>
      </c>
      <c r="HB142" s="256" t="str">
        <f t="shared" si="194"/>
        <v>0</v>
      </c>
      <c r="HC142" s="256" t="str">
        <f t="shared" si="194"/>
        <v>0</v>
      </c>
      <c r="HD142" s="256" t="str">
        <f t="shared" si="194"/>
        <v>0</v>
      </c>
      <c r="HE142" s="256" t="str">
        <f t="shared" si="194"/>
        <v>0</v>
      </c>
      <c r="HF142" s="256" t="str">
        <f t="shared" si="194"/>
        <v>0</v>
      </c>
      <c r="HG142" s="256" t="str">
        <f t="shared" si="194"/>
        <v>0</v>
      </c>
      <c r="HH142" s="256" t="str">
        <f t="shared" si="194"/>
        <v>0</v>
      </c>
      <c r="HI142" s="256" t="str">
        <f t="shared" si="194"/>
        <v>-70,848</v>
      </c>
      <c r="HJ142" s="256" t="str">
        <f t="shared" si="194"/>
        <v>-70,848</v>
      </c>
      <c r="HK142" s="256" t="str">
        <f t="shared" si="194"/>
        <v>0</v>
      </c>
      <c r="HL142" s="256" t="str">
        <f t="shared" si="194"/>
        <v>17,181</v>
      </c>
      <c r="HM142" s="256" t="str">
        <f t="shared" si="194"/>
        <v>-287,668</v>
      </c>
      <c r="HN142" s="256" t="str">
        <f t="shared" si="194"/>
        <v>-$4,750,800</v>
      </c>
      <c r="HO142" s="256" t="str">
        <f t="shared" si="194"/>
        <v>$551,990</v>
      </c>
      <c r="HP142" s="256" t="str">
        <f t="shared" si="194"/>
        <v>-$10,397,750</v>
      </c>
      <c r="HQ142" s="256" t="str">
        <f t="shared" si="194"/>
        <v>-$5,912,600</v>
      </c>
      <c r="HR142" s="256" t="str">
        <f t="shared" si="194"/>
        <v>$0</v>
      </c>
      <c r="HS142" s="265" t="s">
        <v>275</v>
      </c>
      <c r="HT142" s="265" t="s">
        <v>275</v>
      </c>
      <c r="HU142" s="245" t="str">
        <f t="shared" ref="HU142:IN142" si="195">HU42</f>
        <v>0</v>
      </c>
      <c r="HV142" s="256" t="str">
        <f t="shared" si="195"/>
        <v>-165</v>
      </c>
      <c r="HW142" s="256" t="str">
        <f t="shared" si="195"/>
        <v>0</v>
      </c>
      <c r="HX142" s="256" t="str">
        <f t="shared" si="195"/>
        <v>0</v>
      </c>
      <c r="HY142" s="256" t="str">
        <f t="shared" si="195"/>
        <v>0</v>
      </c>
      <c r="HZ142" s="256" t="str">
        <f t="shared" si="195"/>
        <v>2</v>
      </c>
      <c r="IA142" s="256" t="str">
        <f t="shared" si="195"/>
        <v>0</v>
      </c>
      <c r="IB142" s="256" t="str">
        <f t="shared" si="195"/>
        <v>0</v>
      </c>
      <c r="IC142" s="256" t="str">
        <f t="shared" si="195"/>
        <v>0</v>
      </c>
      <c r="ID142" s="256" t="str">
        <f t="shared" si="195"/>
        <v>0</v>
      </c>
      <c r="IE142" s="256" t="str">
        <f t="shared" si="195"/>
        <v>32,840</v>
      </c>
      <c r="IF142" s="256" t="str">
        <f t="shared" si="195"/>
        <v>32,840</v>
      </c>
      <c r="IG142" s="256" t="str">
        <f t="shared" si="195"/>
        <v>0</v>
      </c>
      <c r="IH142" s="256" t="str">
        <f t="shared" si="195"/>
        <v>-140,500</v>
      </c>
      <c r="II142" s="256" t="str">
        <f t="shared" si="195"/>
        <v>-72,120</v>
      </c>
      <c r="IJ142" s="256" t="str">
        <f t="shared" si="195"/>
        <v>$3,849,800</v>
      </c>
      <c r="IK142" s="256" t="str">
        <f t="shared" si="195"/>
        <v>$47,300</v>
      </c>
      <c r="IL142" s="256" t="str">
        <f t="shared" si="195"/>
        <v>-$127,000</v>
      </c>
      <c r="IM142" s="256" t="str">
        <f t="shared" si="195"/>
        <v>$2,989,000</v>
      </c>
      <c r="IN142" s="256" t="str">
        <f t="shared" si="195"/>
        <v>-$20</v>
      </c>
      <c r="IO142" s="265" t="s">
        <v>275</v>
      </c>
      <c r="IP142" s="265" t="s">
        <v>275</v>
      </c>
      <c r="IQ142" s="245" t="str">
        <f t="shared" ref="IQ142:JJ142" si="196">IQ42</f>
        <v>0</v>
      </c>
      <c r="IR142" s="256" t="str">
        <f t="shared" si="196"/>
        <v>57</v>
      </c>
      <c r="IS142" s="256" t="str">
        <f t="shared" si="196"/>
        <v>0</v>
      </c>
      <c r="IT142" s="256" t="str">
        <f t="shared" si="196"/>
        <v>0</v>
      </c>
      <c r="IU142" s="256" t="str">
        <f t="shared" si="196"/>
        <v>0</v>
      </c>
      <c r="IV142" s="256" t="str">
        <f t="shared" si="196"/>
        <v>0</v>
      </c>
      <c r="IW142" s="256" t="str">
        <f t="shared" si="196"/>
        <v>0</v>
      </c>
      <c r="IX142" s="256" t="str">
        <f t="shared" si="196"/>
        <v>0</v>
      </c>
      <c r="IY142" s="256" t="str">
        <f t="shared" si="196"/>
        <v>0</v>
      </c>
      <c r="IZ142" s="256" t="str">
        <f t="shared" si="196"/>
        <v>0</v>
      </c>
      <c r="JA142" s="256" t="str">
        <f t="shared" si="196"/>
        <v>76,960</v>
      </c>
      <c r="JB142" s="256" t="str">
        <f t="shared" si="196"/>
        <v>76,960</v>
      </c>
      <c r="JC142" s="256" t="str">
        <f t="shared" si="196"/>
        <v>0</v>
      </c>
      <c r="JD142" s="256" t="str">
        <f t="shared" si="196"/>
        <v>182,600</v>
      </c>
      <c r="JE142" s="256" t="str">
        <f t="shared" si="196"/>
        <v>696,870</v>
      </c>
      <c r="JF142" s="256" t="str">
        <f t="shared" si="196"/>
        <v>$5,763,457</v>
      </c>
      <c r="JG142" s="256" t="str">
        <f t="shared" si="196"/>
        <v>-$179,682</v>
      </c>
      <c r="JH142" s="256" t="str">
        <f t="shared" si="196"/>
        <v>-$1,154,557</v>
      </c>
      <c r="JI142" s="256" t="str">
        <f t="shared" si="196"/>
        <v>$4,116,000</v>
      </c>
      <c r="JJ142" s="256" t="str">
        <f t="shared" si="196"/>
        <v>$1</v>
      </c>
      <c r="JK142" s="265" t="s">
        <v>275</v>
      </c>
      <c r="JL142" s="265" t="s">
        <v>275</v>
      </c>
      <c r="JM142" s="245" t="str">
        <f t="shared" ref="JM142:KF142" si="197">JM42</f>
        <v>0</v>
      </c>
      <c r="JN142" s="256" t="str">
        <f t="shared" si="197"/>
        <v>192</v>
      </c>
      <c r="JO142" s="256" t="str">
        <f t="shared" si="197"/>
        <v>0</v>
      </c>
      <c r="JP142" s="256" t="str">
        <f t="shared" si="197"/>
        <v>27</v>
      </c>
      <c r="JQ142" s="256" t="str">
        <f t="shared" si="197"/>
        <v>0</v>
      </c>
      <c r="JR142" s="256" t="str">
        <f t="shared" si="197"/>
        <v>0</v>
      </c>
      <c r="JS142" s="256" t="str">
        <f t="shared" si="197"/>
        <v>2</v>
      </c>
      <c r="JT142" s="256" t="str">
        <f t="shared" si="197"/>
        <v>0</v>
      </c>
      <c r="JU142" s="256" t="str">
        <f t="shared" si="197"/>
        <v>-1</v>
      </c>
      <c r="JV142" s="256" t="str">
        <f t="shared" si="197"/>
        <v>163,000</v>
      </c>
      <c r="JW142" s="256" t="str">
        <f t="shared" si="197"/>
        <v>-121,650</v>
      </c>
      <c r="JX142" s="256" t="str">
        <f t="shared" si="197"/>
        <v>-121,650</v>
      </c>
      <c r="JY142" s="256" t="str">
        <f t="shared" si="197"/>
        <v>0</v>
      </c>
      <c r="JZ142" s="256" t="str">
        <f t="shared" si="197"/>
        <v>163,300</v>
      </c>
      <c r="KA142" s="256" t="str">
        <f t="shared" si="197"/>
        <v>-572,100</v>
      </c>
      <c r="KB142" s="256" t="str">
        <f t="shared" si="197"/>
        <v>-$12,461,457</v>
      </c>
      <c r="KC142" s="256" t="str">
        <f t="shared" si="197"/>
        <v>-</v>
      </c>
      <c r="KD142" s="256" t="str">
        <f t="shared" si="197"/>
        <v>-$2,682,443</v>
      </c>
      <c r="KE142" s="256" t="str">
        <f t="shared" si="197"/>
        <v>-$17,530,000</v>
      </c>
      <c r="KF142" s="256" t="str">
        <f t="shared" si="197"/>
        <v>$3</v>
      </c>
      <c r="KG142" s="265" t="s">
        <v>275</v>
      </c>
      <c r="KH142" s="265" t="s">
        <v>275</v>
      </c>
    </row>
    <row r="143" spans="1:294" s="2" customFormat="1" ht="12.75" customHeight="1" x14ac:dyDescent="0.2">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245" t="s">
        <v>134</v>
      </c>
      <c r="AD143" s="254" t="str">
        <f t="shared" ca="1" si="113"/>
        <v>$63</v>
      </c>
      <c r="AE143" s="256" t="str">
        <f t="shared" si="137"/>
        <v>13,472</v>
      </c>
      <c r="AF143" s="256" t="str">
        <f t="shared" ref="AF143:AS143" si="198">AF43</f>
        <v>500</v>
      </c>
      <c r="AG143" s="256" t="str">
        <f t="shared" si="198"/>
        <v>68</v>
      </c>
      <c r="AH143" s="256" t="str">
        <f t="shared" si="198"/>
        <v>346</v>
      </c>
      <c r="AI143" s="256" t="str">
        <f t="shared" si="198"/>
        <v>11</v>
      </c>
      <c r="AJ143" s="256" t="str">
        <f t="shared" si="198"/>
        <v>-</v>
      </c>
      <c r="AK143" s="256" t="str">
        <f t="shared" si="198"/>
        <v>22</v>
      </c>
      <c r="AL143" s="256" t="str">
        <f t="shared" si="198"/>
        <v>60,500</v>
      </c>
      <c r="AM143" s="256" t="str">
        <f t="shared" si="198"/>
        <v>19</v>
      </c>
      <c r="AN143" s="256" t="str">
        <f t="shared" si="198"/>
        <v>347,500</v>
      </c>
      <c r="AO143" s="256" t="str">
        <f t="shared" si="198"/>
        <v>6,150</v>
      </c>
      <c r="AP143" s="256" t="str">
        <f t="shared" si="198"/>
        <v>6,150</v>
      </c>
      <c r="AQ143" s="256" t="str">
        <f t="shared" si="198"/>
        <v>-</v>
      </c>
      <c r="AR143" s="256" t="str">
        <f t="shared" si="198"/>
        <v>72,600</v>
      </c>
      <c r="AS143" s="256" t="str">
        <f t="shared" si="198"/>
        <v>72,600</v>
      </c>
      <c r="AT143" s="256" t="str">
        <f t="shared" si="139"/>
        <v>$307,000</v>
      </c>
      <c r="AU143" s="256" t="str">
        <f t="shared" si="139"/>
        <v>$710,000</v>
      </c>
      <c r="AV143" s="256" t="str">
        <f t="shared" si="139"/>
        <v>$382,000</v>
      </c>
      <c r="AW143" s="256" t="str">
        <f t="shared" si="139"/>
        <v>$1,400,000</v>
      </c>
      <c r="AX143" s="256" t="str">
        <f t="shared" si="139"/>
        <v>$63</v>
      </c>
      <c r="AY143" s="265" t="s">
        <v>275</v>
      </c>
      <c r="AZ143" s="265"/>
      <c r="BA143" s="245" t="str">
        <f t="shared" ref="BA143:BT143" si="199">BA43</f>
        <v>13,472</v>
      </c>
      <c r="BB143" s="256" t="str">
        <f t="shared" si="199"/>
        <v>500</v>
      </c>
      <c r="BC143" s="256" t="str">
        <f t="shared" si="199"/>
        <v>68</v>
      </c>
      <c r="BD143" s="256" t="str">
        <f t="shared" si="199"/>
        <v>346</v>
      </c>
      <c r="BE143" s="256" t="str">
        <f t="shared" si="199"/>
        <v>11</v>
      </c>
      <c r="BF143" s="256" t="str">
        <f t="shared" si="199"/>
        <v>0</v>
      </c>
      <c r="BG143" s="256" t="str">
        <f t="shared" si="199"/>
        <v>22</v>
      </c>
      <c r="BH143" s="256" t="str">
        <f t="shared" si="199"/>
        <v>60,500</v>
      </c>
      <c r="BI143" s="256" t="str">
        <f t="shared" si="199"/>
        <v>19</v>
      </c>
      <c r="BJ143" s="256" t="str">
        <f t="shared" si="199"/>
        <v>347,500</v>
      </c>
      <c r="BK143" s="256" t="str">
        <f t="shared" si="199"/>
        <v>99,300</v>
      </c>
      <c r="BL143" s="256" t="str">
        <f t="shared" si="199"/>
        <v>99,300</v>
      </c>
      <c r="BM143" s="256" t="str">
        <f t="shared" si="199"/>
        <v>-</v>
      </c>
      <c r="BN143" s="256" t="str">
        <f t="shared" si="199"/>
        <v>1,784,200</v>
      </c>
      <c r="BO143" s="256" t="str">
        <f t="shared" si="199"/>
        <v>1,784,200</v>
      </c>
      <c r="BP143" s="256" t="str">
        <f t="shared" si="199"/>
        <v>$2,927,000</v>
      </c>
      <c r="BQ143" s="256" t="str">
        <f t="shared" si="199"/>
        <v>$3,846,700</v>
      </c>
      <c r="BR143" s="256" t="str">
        <f t="shared" si="199"/>
        <v>$2,921,900</v>
      </c>
      <c r="BS143" s="256" t="str">
        <f t="shared" si="199"/>
        <v>$9,695,600</v>
      </c>
      <c r="BT143" s="256" t="str">
        <f t="shared" si="199"/>
        <v>$62</v>
      </c>
      <c r="BU143" s="265" t="s">
        <v>275</v>
      </c>
      <c r="BV143" s="265" t="s">
        <v>275</v>
      </c>
      <c r="BW143" s="245" t="str">
        <f t="shared" ref="BW143:CP143" si="200">BW43</f>
        <v>13,472</v>
      </c>
      <c r="BX143" s="256" t="str">
        <f t="shared" si="200"/>
        <v>-</v>
      </c>
      <c r="BY143" s="256" t="str">
        <f t="shared" si="200"/>
        <v>-</v>
      </c>
      <c r="BZ143" s="256" t="str">
        <f t="shared" si="200"/>
        <v>346</v>
      </c>
      <c r="CA143" s="256" t="str">
        <f t="shared" si="200"/>
        <v>11</v>
      </c>
      <c r="CB143" s="256" t="str">
        <f t="shared" si="200"/>
        <v>-</v>
      </c>
      <c r="CC143" s="256" t="str">
        <f t="shared" si="200"/>
        <v>25</v>
      </c>
      <c r="CD143" s="256" t="str">
        <f t="shared" si="200"/>
        <v>57,500</v>
      </c>
      <c r="CE143" s="256" t="str">
        <f t="shared" si="200"/>
        <v>14</v>
      </c>
      <c r="CF143" s="256" t="str">
        <f t="shared" si="200"/>
        <v>322,000</v>
      </c>
      <c r="CG143" s="256" t="str">
        <f t="shared" si="200"/>
        <v>108,000</v>
      </c>
      <c r="CH143" s="256" t="str">
        <f t="shared" si="200"/>
        <v>108,000</v>
      </c>
      <c r="CI143" s="256" t="str">
        <f t="shared" si="200"/>
        <v>-</v>
      </c>
      <c r="CJ143" s="256" t="str">
        <f t="shared" si="200"/>
        <v>2,539,000</v>
      </c>
      <c r="CK143" s="256" t="str">
        <f t="shared" si="200"/>
        <v>2,539,000</v>
      </c>
      <c r="CL143" s="256" t="str">
        <f t="shared" si="200"/>
        <v>$4,545,652</v>
      </c>
      <c r="CM143" s="256" t="str">
        <f t="shared" si="200"/>
        <v>$5,342,739</v>
      </c>
      <c r="CN143" s="256" t="str">
        <f t="shared" si="200"/>
        <v>$3,718,982</v>
      </c>
      <c r="CO143" s="256" t="str">
        <f t="shared" si="200"/>
        <v>$14,470,840</v>
      </c>
      <c r="CP143" s="256" t="str">
        <f t="shared" si="200"/>
        <v>$61</v>
      </c>
      <c r="CQ143" s="265" t="s">
        <v>275</v>
      </c>
      <c r="CR143" s="265" t="s">
        <v>275</v>
      </c>
      <c r="CS143" s="245" t="str">
        <f t="shared" ref="CS143:DL143" si="201">CS43</f>
        <v>13,472</v>
      </c>
      <c r="CT143" s="256" t="str">
        <f t="shared" si="201"/>
        <v>285</v>
      </c>
      <c r="CU143" s="256" t="str">
        <f t="shared" si="201"/>
        <v>44</v>
      </c>
      <c r="CV143" s="256" t="str">
        <f t="shared" si="201"/>
        <v>347</v>
      </c>
      <c r="CW143" s="256" t="str">
        <f t="shared" si="201"/>
        <v>11</v>
      </c>
      <c r="CX143" s="256" t="str">
        <f t="shared" si="201"/>
        <v>-</v>
      </c>
      <c r="CY143" s="256" t="str">
        <f t="shared" si="201"/>
        <v>21</v>
      </c>
      <c r="CZ143" s="256" t="str">
        <f t="shared" si="201"/>
        <v>52,000</v>
      </c>
      <c r="DA143" s="256" t="str">
        <f t="shared" si="201"/>
        <v>14</v>
      </c>
      <c r="DB143" s="256" t="str">
        <f t="shared" si="201"/>
        <v>275,700</v>
      </c>
      <c r="DC143" s="256" t="str">
        <f t="shared" si="201"/>
        <v>21,730</v>
      </c>
      <c r="DD143" s="256" t="str">
        <f t="shared" si="201"/>
        <v>21,730</v>
      </c>
      <c r="DE143" s="256" t="str">
        <f t="shared" si="201"/>
        <v>0</v>
      </c>
      <c r="DF143" s="256" t="str">
        <f t="shared" si="201"/>
        <v>320,000</v>
      </c>
      <c r="DG143" s="256" t="str">
        <f t="shared" si="201"/>
        <v>320,000</v>
      </c>
      <c r="DH143" s="256" t="str">
        <f t="shared" si="201"/>
        <v>$1,854,000</v>
      </c>
      <c r="DI143" s="256" t="str">
        <f t="shared" si="201"/>
        <v>$2,600,000</v>
      </c>
      <c r="DJ143" s="256" t="str">
        <f t="shared" si="201"/>
        <v>$2,347,000</v>
      </c>
      <c r="DK143" s="256" t="str">
        <f t="shared" si="201"/>
        <v>$5,274,000</v>
      </c>
      <c r="DL143" s="256" t="str">
        <f t="shared" si="201"/>
        <v>$61</v>
      </c>
      <c r="DM143" s="265" t="s">
        <v>275</v>
      </c>
      <c r="DN143" s="265" t="s">
        <v>275</v>
      </c>
      <c r="DO143" s="245" t="str">
        <f t="shared" ref="DO143:EH143" si="202">DO43</f>
        <v>13,472</v>
      </c>
      <c r="DP143" s="256" t="str">
        <f t="shared" si="202"/>
        <v>285</v>
      </c>
      <c r="DQ143" s="256" t="str">
        <f t="shared" si="202"/>
        <v>44</v>
      </c>
      <c r="DR143" s="256" t="str">
        <f t="shared" si="202"/>
        <v>347</v>
      </c>
      <c r="DS143" s="256" t="str">
        <f t="shared" si="202"/>
        <v>11</v>
      </c>
      <c r="DT143" s="256" t="str">
        <f t="shared" si="202"/>
        <v>11</v>
      </c>
      <c r="DU143" s="256" t="str">
        <f t="shared" si="202"/>
        <v>19</v>
      </c>
      <c r="DV143" s="256" t="str">
        <f t="shared" si="202"/>
        <v>46,700</v>
      </c>
      <c r="DW143" s="256" t="str">
        <f t="shared" si="202"/>
        <v>14</v>
      </c>
      <c r="DX143" s="256" t="str">
        <f t="shared" si="202"/>
        <v>275,700</v>
      </c>
      <c r="DY143" s="256" t="str">
        <f t="shared" si="202"/>
        <v>31,112</v>
      </c>
      <c r="DZ143" s="256" t="str">
        <f t="shared" si="202"/>
        <v>31,112</v>
      </c>
      <c r="EA143" s="256" t="str">
        <f t="shared" si="202"/>
        <v>-</v>
      </c>
      <c r="EB143" s="256" t="str">
        <f t="shared" si="202"/>
        <v>364,000</v>
      </c>
      <c r="EC143" s="256" t="str">
        <f t="shared" si="202"/>
        <v>364,000</v>
      </c>
      <c r="ED143" s="256" t="str">
        <f t="shared" si="202"/>
        <v>$2,817,063</v>
      </c>
      <c r="EE143" s="256" t="str">
        <f t="shared" si="202"/>
        <v>$1,489,794</v>
      </c>
      <c r="EF143" s="256" t="str">
        <f t="shared" si="202"/>
        <v>$1,994,702</v>
      </c>
      <c r="EG143" s="256" t="str">
        <f t="shared" si="202"/>
        <v>$7,963,910</v>
      </c>
      <c r="EH143" s="256" t="str">
        <f t="shared" si="202"/>
        <v>$63</v>
      </c>
      <c r="EI143" s="265" t="s">
        <v>275</v>
      </c>
      <c r="EJ143" s="265" t="s">
        <v>275</v>
      </c>
      <c r="EK143" s="245" t="str">
        <f t="shared" ref="EK143:FD143" si="203">EK43</f>
        <v>13,472</v>
      </c>
      <c r="EL143" s="256" t="str">
        <f t="shared" si="203"/>
        <v>285</v>
      </c>
      <c r="EM143" s="256" t="str">
        <f t="shared" si="203"/>
        <v>44</v>
      </c>
      <c r="EN143" s="256" t="str">
        <f t="shared" si="203"/>
        <v>383</v>
      </c>
      <c r="EO143" s="256" t="str">
        <f t="shared" si="203"/>
        <v>11</v>
      </c>
      <c r="EP143" s="256" t="str">
        <f t="shared" si="203"/>
        <v>5</v>
      </c>
      <c r="EQ143" s="256" t="str">
        <f t="shared" si="203"/>
        <v>19</v>
      </c>
      <c r="ER143" s="256" t="str">
        <f t="shared" si="203"/>
        <v>46,700</v>
      </c>
      <c r="ES143" s="256" t="str">
        <f t="shared" si="203"/>
        <v>14</v>
      </c>
      <c r="ET143" s="256" t="str">
        <f t="shared" si="203"/>
        <v>280,000</v>
      </c>
      <c r="EU143" s="256" t="str">
        <f t="shared" si="203"/>
        <v>87,500</v>
      </c>
      <c r="EV143" s="256" t="str">
        <f t="shared" si="203"/>
        <v>87,500</v>
      </c>
      <c r="EW143" s="256" t="str">
        <f t="shared" si="203"/>
        <v>2,600</v>
      </c>
      <c r="EX143" s="256" t="str">
        <f t="shared" si="203"/>
        <v>625,000</v>
      </c>
      <c r="EY143" s="256" t="str">
        <f t="shared" si="203"/>
        <v>625,000</v>
      </c>
      <c r="EZ143" s="256" t="str">
        <f t="shared" si="203"/>
        <v>$2,372,000</v>
      </c>
      <c r="FA143" s="256" t="str">
        <f t="shared" si="203"/>
        <v>$732,000</v>
      </c>
      <c r="FB143" s="256" t="str">
        <f t="shared" si="203"/>
        <v>$5,232,000</v>
      </c>
      <c r="FC143" s="256" t="str">
        <f t="shared" si="203"/>
        <v>$13,892,000</v>
      </c>
      <c r="FD143" s="256" t="str">
        <f t="shared" si="203"/>
        <v>$59</v>
      </c>
      <c r="FE143" s="265" t="s">
        <v>275</v>
      </c>
      <c r="FF143" s="265" t="s">
        <v>275</v>
      </c>
      <c r="FG143" s="245" t="str">
        <f t="shared" ref="FG143:FZ143" si="204">FG43</f>
        <v>13,472</v>
      </c>
      <c r="FH143" s="256" t="str">
        <f t="shared" si="204"/>
        <v>393</v>
      </c>
      <c r="FI143" s="256" t="str">
        <f t="shared" si="204"/>
        <v>56</v>
      </c>
      <c r="FJ143" s="256" t="str">
        <f t="shared" si="204"/>
        <v>346</v>
      </c>
      <c r="FK143" s="256" t="str">
        <f t="shared" si="204"/>
        <v>11</v>
      </c>
      <c r="FL143" s="256" t="str">
        <f t="shared" si="204"/>
        <v>6</v>
      </c>
      <c r="FM143" s="256" t="str">
        <f t="shared" si="204"/>
        <v>22</v>
      </c>
      <c r="FN143" s="256" t="str">
        <f t="shared" si="204"/>
        <v>55,440</v>
      </c>
      <c r="FO143" s="256" t="str">
        <f t="shared" si="204"/>
        <v>16</v>
      </c>
      <c r="FP143" s="256" t="str">
        <f t="shared" si="204"/>
        <v>313,680</v>
      </c>
      <c r="FQ143" s="256" t="str">
        <f t="shared" si="204"/>
        <v>53,258</v>
      </c>
      <c r="FR143" s="256" t="str">
        <f t="shared" si="204"/>
        <v>53,258</v>
      </c>
      <c r="FS143" s="256" t="str">
        <f t="shared" si="204"/>
        <v>0</v>
      </c>
      <c r="FT143" s="256" t="str">
        <f t="shared" si="204"/>
        <v>1,015,960</v>
      </c>
      <c r="FU143" s="256" t="str">
        <f t="shared" si="204"/>
        <v>1,015,960</v>
      </c>
      <c r="FV143" s="256" t="str">
        <f t="shared" si="204"/>
        <v>$2,490,143</v>
      </c>
      <c r="FW143" s="256" t="str">
        <f t="shared" si="204"/>
        <v>$2,797,847</v>
      </c>
      <c r="FX143" s="256" t="str">
        <f t="shared" si="204"/>
        <v>$2,272,917</v>
      </c>
      <c r="FY143" s="256" t="str">
        <f t="shared" si="204"/>
        <v>$7,760,870</v>
      </c>
      <c r="FZ143" s="256" t="str">
        <f t="shared" si="204"/>
        <v>$62</v>
      </c>
      <c r="GA143" s="265" t="s">
        <v>275</v>
      </c>
      <c r="GB143" s="265" t="s">
        <v>275</v>
      </c>
      <c r="GC143" s="245" t="str">
        <f t="shared" ref="GC143:GV143" si="205">GC43</f>
        <v>0</v>
      </c>
      <c r="GD143" s="256" t="str">
        <f t="shared" si="205"/>
        <v>0</v>
      </c>
      <c r="GE143" s="256" t="str">
        <f t="shared" si="205"/>
        <v>0</v>
      </c>
      <c r="GF143" s="256" t="str">
        <f t="shared" si="205"/>
        <v>0</v>
      </c>
      <c r="GG143" s="256" t="str">
        <f t="shared" si="205"/>
        <v>0</v>
      </c>
      <c r="GH143" s="256" t="str">
        <f t="shared" si="205"/>
        <v>-</v>
      </c>
      <c r="GI143" s="256" t="str">
        <f t="shared" si="205"/>
        <v>0</v>
      </c>
      <c r="GJ143" s="256" t="str">
        <f t="shared" si="205"/>
        <v>0</v>
      </c>
      <c r="GK143" s="256" t="str">
        <f t="shared" si="205"/>
        <v>0</v>
      </c>
      <c r="GL143" s="256" t="str">
        <f t="shared" si="205"/>
        <v>0</v>
      </c>
      <c r="GM143" s="256" t="str">
        <f t="shared" si="205"/>
        <v>-93,150</v>
      </c>
      <c r="GN143" s="256" t="str">
        <f t="shared" si="205"/>
        <v>-93,150</v>
      </c>
      <c r="GO143" s="256" t="str">
        <f t="shared" si="205"/>
        <v>-</v>
      </c>
      <c r="GP143" s="256" t="str">
        <f t="shared" si="205"/>
        <v>-1,711,600</v>
      </c>
      <c r="GQ143" s="256" t="str">
        <f t="shared" si="205"/>
        <v>-1,711,600</v>
      </c>
      <c r="GR143" s="256" t="str">
        <f t="shared" si="205"/>
        <v>-$2,620,000</v>
      </c>
      <c r="GS143" s="256" t="str">
        <f t="shared" si="205"/>
        <v>-$3,136,700</v>
      </c>
      <c r="GT143" s="256" t="str">
        <f t="shared" si="205"/>
        <v>-$2,539,900</v>
      </c>
      <c r="GU143" s="256" t="str">
        <f t="shared" si="205"/>
        <v>-$8,295,600</v>
      </c>
      <c r="GV143" s="256" t="str">
        <f t="shared" si="205"/>
        <v>$1</v>
      </c>
      <c r="GW143" s="265" t="s">
        <v>275</v>
      </c>
      <c r="GX143" s="265" t="s">
        <v>275</v>
      </c>
      <c r="GY143" s="245" t="str">
        <f t="shared" ref="GY143:HR143" si="206">GY43</f>
        <v>0</v>
      </c>
      <c r="GZ143" s="256" t="str">
        <f t="shared" si="206"/>
        <v>-</v>
      </c>
      <c r="HA143" s="256" t="str">
        <f t="shared" si="206"/>
        <v>-</v>
      </c>
      <c r="HB143" s="256" t="str">
        <f t="shared" si="206"/>
        <v>0</v>
      </c>
      <c r="HC143" s="256" t="str">
        <f t="shared" si="206"/>
        <v>0</v>
      </c>
      <c r="HD143" s="256" t="str">
        <f t="shared" si="206"/>
        <v>-</v>
      </c>
      <c r="HE143" s="256" t="str">
        <f t="shared" si="206"/>
        <v>-3</v>
      </c>
      <c r="HF143" s="256" t="str">
        <f t="shared" si="206"/>
        <v>3,000</v>
      </c>
      <c r="HG143" s="256" t="str">
        <f t="shared" si="206"/>
        <v>5</v>
      </c>
      <c r="HH143" s="256" t="str">
        <f t="shared" si="206"/>
        <v>25,500</v>
      </c>
      <c r="HI143" s="256" t="str">
        <f t="shared" si="206"/>
        <v>-8,700</v>
      </c>
      <c r="HJ143" s="256" t="str">
        <f t="shared" si="206"/>
        <v>-8,700</v>
      </c>
      <c r="HK143" s="256" t="str">
        <f t="shared" si="206"/>
        <v>-</v>
      </c>
      <c r="HL143" s="256" t="str">
        <f t="shared" si="206"/>
        <v>-754,800</v>
      </c>
      <c r="HM143" s="256" t="str">
        <f t="shared" si="206"/>
        <v>-754,800</v>
      </c>
      <c r="HN143" s="256" t="str">
        <f t="shared" si="206"/>
        <v>-$1,618,652</v>
      </c>
      <c r="HO143" s="256" t="str">
        <f t="shared" si="206"/>
        <v>-$1,496,039</v>
      </c>
      <c r="HP143" s="256" t="str">
        <f t="shared" si="206"/>
        <v>-$797,082</v>
      </c>
      <c r="HQ143" s="256" t="str">
        <f t="shared" si="206"/>
        <v>-$4,775,240</v>
      </c>
      <c r="HR143" s="256" t="str">
        <f t="shared" si="206"/>
        <v>$1</v>
      </c>
      <c r="HS143" s="265" t="s">
        <v>275</v>
      </c>
      <c r="HT143" s="265" t="s">
        <v>275</v>
      </c>
      <c r="HU143" s="245" t="str">
        <f t="shared" ref="HU143:IN143" si="207">HU43</f>
        <v>0</v>
      </c>
      <c r="HV143" s="256" t="str">
        <f t="shared" si="207"/>
        <v>-</v>
      </c>
      <c r="HW143" s="256" t="str">
        <f t="shared" si="207"/>
        <v>-</v>
      </c>
      <c r="HX143" s="256" t="str">
        <f t="shared" si="207"/>
        <v>-1</v>
      </c>
      <c r="HY143" s="256" t="str">
        <f t="shared" si="207"/>
        <v>v</v>
      </c>
      <c r="HZ143" s="256" t="str">
        <f t="shared" si="207"/>
        <v>-</v>
      </c>
      <c r="IA143" s="256" t="str">
        <f t="shared" si="207"/>
        <v>4</v>
      </c>
      <c r="IB143" s="256" t="str">
        <f t="shared" si="207"/>
        <v>5,500</v>
      </c>
      <c r="IC143" s="256" t="str">
        <f t="shared" si="207"/>
        <v>0</v>
      </c>
      <c r="ID143" s="256" t="str">
        <f t="shared" si="207"/>
        <v>46,300</v>
      </c>
      <c r="IE143" s="256" t="str">
        <f t="shared" si="207"/>
        <v>86,270</v>
      </c>
      <c r="IF143" s="256" t="str">
        <f t="shared" si="207"/>
        <v>86,270</v>
      </c>
      <c r="IG143" s="256" t="str">
        <f t="shared" si="207"/>
        <v>-</v>
      </c>
      <c r="IH143" s="256" t="str">
        <f t="shared" si="207"/>
        <v>2,219,000</v>
      </c>
      <c r="II143" s="256" t="str">
        <f t="shared" si="207"/>
        <v>2,219,000</v>
      </c>
      <c r="IJ143" s="256" t="str">
        <f t="shared" si="207"/>
        <v>$2,691,652</v>
      </c>
      <c r="IK143" s="256" t="str">
        <f t="shared" si="207"/>
        <v>$2,742,739</v>
      </c>
      <c r="IL143" s="256" t="str">
        <f t="shared" si="207"/>
        <v>$1,371,982</v>
      </c>
      <c r="IM143" s="256" t="str">
        <f t="shared" si="207"/>
        <v>$9,196,840</v>
      </c>
      <c r="IN143" s="256" t="str">
        <f t="shared" si="207"/>
        <v>$0</v>
      </c>
      <c r="IO143" s="265" t="s">
        <v>275</v>
      </c>
      <c r="IP143" s="265" t="s">
        <v>275</v>
      </c>
      <c r="IQ143" s="245" t="str">
        <f t="shared" ref="IQ143:JJ143" si="208">IQ43</f>
        <v>0</v>
      </c>
      <c r="IR143" s="256" t="str">
        <f t="shared" si="208"/>
        <v>0</v>
      </c>
      <c r="IS143" s="256" t="str">
        <f t="shared" si="208"/>
        <v>0</v>
      </c>
      <c r="IT143" s="256" t="str">
        <f t="shared" si="208"/>
        <v>0</v>
      </c>
      <c r="IU143" s="256" t="str">
        <f t="shared" si="208"/>
        <v>0</v>
      </c>
      <c r="IV143" s="256" t="str">
        <f t="shared" si="208"/>
        <v>-</v>
      </c>
      <c r="IW143" s="256" t="str">
        <f t="shared" si="208"/>
        <v>2</v>
      </c>
      <c r="IX143" s="256" t="str">
        <f t="shared" si="208"/>
        <v>5,300</v>
      </c>
      <c r="IY143" s="256" t="str">
        <f t="shared" si="208"/>
        <v>0</v>
      </c>
      <c r="IZ143" s="256" t="str">
        <f t="shared" si="208"/>
        <v>0</v>
      </c>
      <c r="JA143" s="256" t="str">
        <f t="shared" si="208"/>
        <v>-9,382</v>
      </c>
      <c r="JB143" s="256" t="str">
        <f t="shared" si="208"/>
        <v>-9,382</v>
      </c>
      <c r="JC143" s="256" t="str">
        <f t="shared" si="208"/>
        <v>-</v>
      </c>
      <c r="JD143" s="256" t="str">
        <f t="shared" si="208"/>
        <v>-44,000</v>
      </c>
      <c r="JE143" s="256" t="str">
        <f t="shared" si="208"/>
        <v>-44,000</v>
      </c>
      <c r="JF143" s="256" t="str">
        <f t="shared" si="208"/>
        <v>-$963,063</v>
      </c>
      <c r="JG143" s="256" t="str">
        <f t="shared" si="208"/>
        <v>$1,110,206</v>
      </c>
      <c r="JH143" s="256" t="str">
        <f t="shared" si="208"/>
        <v>$352,298</v>
      </c>
      <c r="JI143" s="256" t="str">
        <f t="shared" si="208"/>
        <v>-$2,689,910</v>
      </c>
      <c r="JJ143" s="256" t="str">
        <f t="shared" si="208"/>
        <v>-$2</v>
      </c>
      <c r="JK143" s="265" t="s">
        <v>275</v>
      </c>
      <c r="JL143" s="265" t="s">
        <v>275</v>
      </c>
      <c r="JM143" s="245" t="str">
        <f t="shared" ref="JM143:KF143" si="209">JM43</f>
        <v>0</v>
      </c>
      <c r="JN143" s="256" t="str">
        <f t="shared" si="209"/>
        <v>0</v>
      </c>
      <c r="JO143" s="256" t="str">
        <f t="shared" si="209"/>
        <v>0</v>
      </c>
      <c r="JP143" s="256" t="str">
        <f t="shared" si="209"/>
        <v>-36</v>
      </c>
      <c r="JQ143" s="256" t="str">
        <f t="shared" si="209"/>
        <v>0</v>
      </c>
      <c r="JR143" s="256" t="str">
        <f t="shared" si="209"/>
        <v>6</v>
      </c>
      <c r="JS143" s="256" t="str">
        <f t="shared" si="209"/>
        <v>0</v>
      </c>
      <c r="JT143" s="256" t="str">
        <f t="shared" si="209"/>
        <v>0</v>
      </c>
      <c r="JU143" s="256" t="str">
        <f t="shared" si="209"/>
        <v>0</v>
      </c>
      <c r="JV143" s="256" t="str">
        <f t="shared" si="209"/>
        <v>-4,300</v>
      </c>
      <c r="JW143" s="256" t="str">
        <f t="shared" si="209"/>
        <v>-56,388</v>
      </c>
      <c r="JX143" s="256" t="str">
        <f t="shared" si="209"/>
        <v>-56,388</v>
      </c>
      <c r="JY143" s="256" t="str">
        <f t="shared" si="209"/>
        <v>-</v>
      </c>
      <c r="JZ143" s="256" t="str">
        <f t="shared" si="209"/>
        <v>-261,000</v>
      </c>
      <c r="KA143" s="256" t="str">
        <f t="shared" si="209"/>
        <v>-261,000</v>
      </c>
      <c r="KB143" s="256" t="str">
        <f t="shared" si="209"/>
        <v>$445,063</v>
      </c>
      <c r="KC143" s="256" t="str">
        <f t="shared" si="209"/>
        <v>$757,794</v>
      </c>
      <c r="KD143" s="256" t="str">
        <f t="shared" si="209"/>
        <v>-$3,237,298</v>
      </c>
      <c r="KE143" s="256" t="str">
        <f t="shared" si="209"/>
        <v>-$5,928,090</v>
      </c>
      <c r="KF143" s="256" t="str">
        <f t="shared" si="209"/>
        <v>$5</v>
      </c>
      <c r="KG143" s="265" t="s">
        <v>275</v>
      </c>
      <c r="KH143" s="265" t="s">
        <v>275</v>
      </c>
    </row>
    <row r="144" spans="1:294" s="2" customFormat="1" ht="12.75" customHeight="1" x14ac:dyDescent="0.2">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245" t="s">
        <v>347</v>
      </c>
      <c r="AD144" s="254" t="str">
        <f t="shared" ca="1" si="113"/>
        <v>-</v>
      </c>
      <c r="AE144" s="256" t="str">
        <f t="shared" si="137"/>
        <v>-</v>
      </c>
      <c r="AF144" s="256" t="str">
        <f t="shared" ref="AF144:AS144" si="210">AF44</f>
        <v>-</v>
      </c>
      <c r="AG144" s="256" t="str">
        <f t="shared" si="210"/>
        <v>-</v>
      </c>
      <c r="AH144" s="256" t="str">
        <f t="shared" si="210"/>
        <v>-</v>
      </c>
      <c r="AI144" s="256" t="str">
        <f t="shared" si="210"/>
        <v>-</v>
      </c>
      <c r="AJ144" s="256" t="str">
        <f t="shared" si="210"/>
        <v>-</v>
      </c>
      <c r="AK144" s="256" t="str">
        <f t="shared" si="210"/>
        <v>-</v>
      </c>
      <c r="AL144" s="256" t="str">
        <f t="shared" si="210"/>
        <v>-</v>
      </c>
      <c r="AM144" s="256" t="str">
        <f t="shared" si="210"/>
        <v>-</v>
      </c>
      <c r="AN144" s="256" t="str">
        <f t="shared" si="210"/>
        <v>-</v>
      </c>
      <c r="AO144" s="256" t="str">
        <f t="shared" si="210"/>
        <v>-</v>
      </c>
      <c r="AP144" s="256" t="str">
        <f t="shared" si="210"/>
        <v>-</v>
      </c>
      <c r="AQ144" s="256" t="str">
        <f t="shared" si="210"/>
        <v>-</v>
      </c>
      <c r="AR144" s="256" t="str">
        <f t="shared" si="210"/>
        <v>-</v>
      </c>
      <c r="AS144" s="256" t="str">
        <f t="shared" si="210"/>
        <v>-</v>
      </c>
      <c r="AT144" s="256" t="str">
        <f t="shared" si="139"/>
        <v>-</v>
      </c>
      <c r="AU144" s="256" t="str">
        <f t="shared" si="139"/>
        <v>-</v>
      </c>
      <c r="AV144" s="256" t="str">
        <f t="shared" si="139"/>
        <v>-</v>
      </c>
      <c r="AW144" s="256" t="str">
        <f t="shared" si="139"/>
        <v>-</v>
      </c>
      <c r="AX144" s="256" t="str">
        <f t="shared" si="139"/>
        <v>-</v>
      </c>
      <c r="AY144" s="265" t="s">
        <v>275</v>
      </c>
      <c r="AZ144" s="265"/>
      <c r="BA144" s="245" t="str">
        <f t="shared" ref="BA144:BT144" si="211">BA44</f>
        <v>-</v>
      </c>
      <c r="BB144" s="256" t="str">
        <f t="shared" si="211"/>
        <v>-</v>
      </c>
      <c r="BC144" s="256" t="str">
        <f t="shared" si="211"/>
        <v>-</v>
      </c>
      <c r="BD144" s="256" t="str">
        <f t="shared" si="211"/>
        <v>-</v>
      </c>
      <c r="BE144" s="256" t="str">
        <f t="shared" si="211"/>
        <v>-</v>
      </c>
      <c r="BF144" s="256" t="str">
        <f t="shared" si="211"/>
        <v>-</v>
      </c>
      <c r="BG144" s="256" t="str">
        <f t="shared" si="211"/>
        <v>-</v>
      </c>
      <c r="BH144" s="256" t="str">
        <f t="shared" si="211"/>
        <v>-</v>
      </c>
      <c r="BI144" s="256" t="str">
        <f t="shared" si="211"/>
        <v>-</v>
      </c>
      <c r="BJ144" s="256" t="str">
        <f t="shared" si="211"/>
        <v>-</v>
      </c>
      <c r="BK144" s="256" t="str">
        <f t="shared" si="211"/>
        <v>-</v>
      </c>
      <c r="BL144" s="256" t="str">
        <f t="shared" si="211"/>
        <v>-</v>
      </c>
      <c r="BM144" s="256" t="str">
        <f t="shared" si="211"/>
        <v>-</v>
      </c>
      <c r="BN144" s="256" t="str">
        <f t="shared" si="211"/>
        <v>-</v>
      </c>
      <c r="BO144" s="256" t="str">
        <f t="shared" si="211"/>
        <v>-</v>
      </c>
      <c r="BP144" s="256" t="str">
        <f t="shared" si="211"/>
        <v>-</v>
      </c>
      <c r="BQ144" s="256" t="str">
        <f t="shared" si="211"/>
        <v>-</v>
      </c>
      <c r="BR144" s="256" t="str">
        <f t="shared" si="211"/>
        <v>-</v>
      </c>
      <c r="BS144" s="256" t="str">
        <f t="shared" si="211"/>
        <v>-</v>
      </c>
      <c r="BT144" s="256" t="str">
        <f t="shared" si="211"/>
        <v>-</v>
      </c>
      <c r="BU144" s="265" t="s">
        <v>275</v>
      </c>
      <c r="BV144" s="265" t="s">
        <v>275</v>
      </c>
      <c r="BW144" s="245" t="str">
        <f t="shared" ref="BW144:CP144" si="212">BW44</f>
        <v>-</v>
      </c>
      <c r="BX144" s="256" t="str">
        <f t="shared" si="212"/>
        <v>-</v>
      </c>
      <c r="BY144" s="256" t="str">
        <f t="shared" si="212"/>
        <v>-</v>
      </c>
      <c r="BZ144" s="256" t="str">
        <f t="shared" si="212"/>
        <v>-</v>
      </c>
      <c r="CA144" s="256" t="str">
        <f t="shared" si="212"/>
        <v>-</v>
      </c>
      <c r="CB144" s="256" t="str">
        <f t="shared" si="212"/>
        <v>-</v>
      </c>
      <c r="CC144" s="256" t="str">
        <f t="shared" si="212"/>
        <v>-</v>
      </c>
      <c r="CD144" s="256" t="str">
        <f t="shared" si="212"/>
        <v>-</v>
      </c>
      <c r="CE144" s="256" t="str">
        <f t="shared" si="212"/>
        <v>-</v>
      </c>
      <c r="CF144" s="256" t="str">
        <f t="shared" si="212"/>
        <v>-</v>
      </c>
      <c r="CG144" s="256" t="str">
        <f t="shared" si="212"/>
        <v>-</v>
      </c>
      <c r="CH144" s="256" t="str">
        <f t="shared" si="212"/>
        <v>-</v>
      </c>
      <c r="CI144" s="256" t="str">
        <f t="shared" si="212"/>
        <v>-</v>
      </c>
      <c r="CJ144" s="256" t="str">
        <f t="shared" si="212"/>
        <v>-</v>
      </c>
      <c r="CK144" s="256" t="str">
        <f t="shared" si="212"/>
        <v>-</v>
      </c>
      <c r="CL144" s="256" t="str">
        <f t="shared" si="212"/>
        <v>-</v>
      </c>
      <c r="CM144" s="256" t="str">
        <f t="shared" si="212"/>
        <v>-</v>
      </c>
      <c r="CN144" s="256" t="str">
        <f t="shared" si="212"/>
        <v>-</v>
      </c>
      <c r="CO144" s="256" t="str">
        <f t="shared" si="212"/>
        <v>-</v>
      </c>
      <c r="CP144" s="256" t="str">
        <f t="shared" si="212"/>
        <v>-</v>
      </c>
      <c r="CQ144" s="265" t="s">
        <v>275</v>
      </c>
      <c r="CR144" s="265" t="s">
        <v>275</v>
      </c>
      <c r="CS144" s="245" t="str">
        <f t="shared" ref="CS144:DL144" si="213">CS44</f>
        <v>-</v>
      </c>
      <c r="CT144" s="256" t="str">
        <f t="shared" si="213"/>
        <v>-</v>
      </c>
      <c r="CU144" s="256" t="str">
        <f t="shared" si="213"/>
        <v>-</v>
      </c>
      <c r="CV144" s="256" t="str">
        <f t="shared" si="213"/>
        <v>-</v>
      </c>
      <c r="CW144" s="256" t="str">
        <f t="shared" si="213"/>
        <v>-</v>
      </c>
      <c r="CX144" s="256" t="str">
        <f t="shared" si="213"/>
        <v>-</v>
      </c>
      <c r="CY144" s="256" t="str">
        <f t="shared" si="213"/>
        <v>-</v>
      </c>
      <c r="CZ144" s="256" t="str">
        <f t="shared" si="213"/>
        <v>-</v>
      </c>
      <c r="DA144" s="256" t="str">
        <f t="shared" si="213"/>
        <v>-</v>
      </c>
      <c r="DB144" s="256" t="str">
        <f t="shared" si="213"/>
        <v>-</v>
      </c>
      <c r="DC144" s="256" t="str">
        <f t="shared" si="213"/>
        <v>-</v>
      </c>
      <c r="DD144" s="256" t="str">
        <f t="shared" si="213"/>
        <v>-</v>
      </c>
      <c r="DE144" s="256" t="str">
        <f t="shared" si="213"/>
        <v>-</v>
      </c>
      <c r="DF144" s="256" t="str">
        <f t="shared" si="213"/>
        <v>-</v>
      </c>
      <c r="DG144" s="256" t="str">
        <f t="shared" si="213"/>
        <v>-</v>
      </c>
      <c r="DH144" s="256" t="str">
        <f t="shared" si="213"/>
        <v>-</v>
      </c>
      <c r="DI144" s="256" t="str">
        <f t="shared" si="213"/>
        <v>-</v>
      </c>
      <c r="DJ144" s="256" t="str">
        <f t="shared" si="213"/>
        <v>-</v>
      </c>
      <c r="DK144" s="256" t="str">
        <f t="shared" si="213"/>
        <v>-</v>
      </c>
      <c r="DL144" s="256" t="str">
        <f t="shared" si="213"/>
        <v>-</v>
      </c>
      <c r="DM144" s="265" t="s">
        <v>275</v>
      </c>
      <c r="DN144" s="265" t="s">
        <v>275</v>
      </c>
      <c r="DO144" s="245" t="str">
        <f t="shared" ref="DO144:EH144" si="214">DO44</f>
        <v>-</v>
      </c>
      <c r="DP144" s="256" t="str">
        <f t="shared" si="214"/>
        <v>-</v>
      </c>
      <c r="DQ144" s="256" t="str">
        <f t="shared" si="214"/>
        <v>-</v>
      </c>
      <c r="DR144" s="256" t="str">
        <f t="shared" si="214"/>
        <v>-</v>
      </c>
      <c r="DS144" s="256" t="str">
        <f t="shared" si="214"/>
        <v>-</v>
      </c>
      <c r="DT144" s="256" t="str">
        <f t="shared" si="214"/>
        <v>-</v>
      </c>
      <c r="DU144" s="256" t="str">
        <f t="shared" si="214"/>
        <v>-</v>
      </c>
      <c r="DV144" s="256" t="str">
        <f t="shared" si="214"/>
        <v>-</v>
      </c>
      <c r="DW144" s="256" t="str">
        <f t="shared" si="214"/>
        <v>-</v>
      </c>
      <c r="DX144" s="256" t="str">
        <f t="shared" si="214"/>
        <v>-</v>
      </c>
      <c r="DY144" s="256" t="str">
        <f t="shared" si="214"/>
        <v>-</v>
      </c>
      <c r="DZ144" s="256" t="str">
        <f t="shared" si="214"/>
        <v>-</v>
      </c>
      <c r="EA144" s="256" t="str">
        <f t="shared" si="214"/>
        <v>-</v>
      </c>
      <c r="EB144" s="256" t="str">
        <f t="shared" si="214"/>
        <v>-</v>
      </c>
      <c r="EC144" s="256" t="str">
        <f t="shared" si="214"/>
        <v>-</v>
      </c>
      <c r="ED144" s="256" t="str">
        <f t="shared" si="214"/>
        <v>-</v>
      </c>
      <c r="EE144" s="256" t="str">
        <f t="shared" si="214"/>
        <v>-</v>
      </c>
      <c r="EF144" s="256" t="str">
        <f t="shared" si="214"/>
        <v>-</v>
      </c>
      <c r="EG144" s="256" t="str">
        <f t="shared" si="214"/>
        <v>-</v>
      </c>
      <c r="EH144" s="256" t="str">
        <f t="shared" si="214"/>
        <v>-</v>
      </c>
      <c r="EI144" s="265" t="s">
        <v>275</v>
      </c>
      <c r="EJ144" s="265" t="s">
        <v>275</v>
      </c>
      <c r="EK144" s="245" t="str">
        <f t="shared" ref="EK144:FD144" si="215">EK44</f>
        <v>-</v>
      </c>
      <c r="EL144" s="256" t="str">
        <f t="shared" si="215"/>
        <v>-</v>
      </c>
      <c r="EM144" s="256" t="str">
        <f t="shared" si="215"/>
        <v>-</v>
      </c>
      <c r="EN144" s="256" t="str">
        <f t="shared" si="215"/>
        <v>-</v>
      </c>
      <c r="EO144" s="256" t="str">
        <f t="shared" si="215"/>
        <v>-</v>
      </c>
      <c r="EP144" s="256" t="str">
        <f t="shared" si="215"/>
        <v>-</v>
      </c>
      <c r="EQ144" s="256" t="str">
        <f t="shared" si="215"/>
        <v>-</v>
      </c>
      <c r="ER144" s="256" t="str">
        <f t="shared" si="215"/>
        <v>-</v>
      </c>
      <c r="ES144" s="256" t="str">
        <f t="shared" si="215"/>
        <v>-</v>
      </c>
      <c r="ET144" s="256" t="str">
        <f t="shared" si="215"/>
        <v>-</v>
      </c>
      <c r="EU144" s="256" t="str">
        <f t="shared" si="215"/>
        <v>-</v>
      </c>
      <c r="EV144" s="256" t="str">
        <f t="shared" si="215"/>
        <v>-</v>
      </c>
      <c r="EW144" s="256" t="str">
        <f t="shared" si="215"/>
        <v>-</v>
      </c>
      <c r="EX144" s="256" t="str">
        <f t="shared" si="215"/>
        <v>-</v>
      </c>
      <c r="EY144" s="256" t="str">
        <f t="shared" si="215"/>
        <v>-</v>
      </c>
      <c r="EZ144" s="256" t="str">
        <f t="shared" si="215"/>
        <v>-</v>
      </c>
      <c r="FA144" s="256" t="str">
        <f t="shared" si="215"/>
        <v>-</v>
      </c>
      <c r="FB144" s="256" t="str">
        <f t="shared" si="215"/>
        <v>-</v>
      </c>
      <c r="FC144" s="256" t="str">
        <f t="shared" si="215"/>
        <v>-</v>
      </c>
      <c r="FD144" s="256" t="str">
        <f t="shared" si="215"/>
        <v>-</v>
      </c>
      <c r="FE144" s="265" t="s">
        <v>275</v>
      </c>
      <c r="FF144" s="265" t="s">
        <v>275</v>
      </c>
      <c r="FG144" s="245" t="str">
        <f t="shared" ref="FG144:FZ144" si="216">FG44</f>
        <v>-</v>
      </c>
      <c r="FH144" s="256" t="str">
        <f t="shared" si="216"/>
        <v>-</v>
      </c>
      <c r="FI144" s="256" t="str">
        <f t="shared" si="216"/>
        <v>-</v>
      </c>
      <c r="FJ144" s="256" t="str">
        <f t="shared" si="216"/>
        <v>-</v>
      </c>
      <c r="FK144" s="256" t="str">
        <f t="shared" si="216"/>
        <v>-</v>
      </c>
      <c r="FL144" s="256" t="str">
        <f t="shared" si="216"/>
        <v>-</v>
      </c>
      <c r="FM144" s="256" t="str">
        <f t="shared" si="216"/>
        <v>-</v>
      </c>
      <c r="FN144" s="256" t="str">
        <f t="shared" si="216"/>
        <v>-</v>
      </c>
      <c r="FO144" s="256" t="str">
        <f t="shared" si="216"/>
        <v>-</v>
      </c>
      <c r="FP144" s="256" t="str">
        <f t="shared" si="216"/>
        <v>-</v>
      </c>
      <c r="FQ144" s="256" t="str">
        <f t="shared" si="216"/>
        <v>-</v>
      </c>
      <c r="FR144" s="256" t="str">
        <f t="shared" si="216"/>
        <v>-</v>
      </c>
      <c r="FS144" s="256" t="str">
        <f t="shared" si="216"/>
        <v>-</v>
      </c>
      <c r="FT144" s="256" t="str">
        <f t="shared" si="216"/>
        <v>-</v>
      </c>
      <c r="FU144" s="256" t="str">
        <f t="shared" si="216"/>
        <v>-</v>
      </c>
      <c r="FV144" s="256" t="str">
        <f t="shared" si="216"/>
        <v>-</v>
      </c>
      <c r="FW144" s="256" t="str">
        <f t="shared" si="216"/>
        <v>-</v>
      </c>
      <c r="FX144" s="256" t="str">
        <f t="shared" si="216"/>
        <v>-</v>
      </c>
      <c r="FY144" s="256" t="str">
        <f t="shared" si="216"/>
        <v>-</v>
      </c>
      <c r="FZ144" s="256" t="str">
        <f t="shared" si="216"/>
        <v>-</v>
      </c>
      <c r="GA144" s="265" t="s">
        <v>275</v>
      </c>
      <c r="GB144" s="265" t="s">
        <v>275</v>
      </c>
      <c r="GC144" s="245" t="str">
        <f t="shared" ref="GC144:GV144" si="217">GC44</f>
        <v>-</v>
      </c>
      <c r="GD144" s="256" t="str">
        <f t="shared" si="217"/>
        <v>-</v>
      </c>
      <c r="GE144" s="256" t="str">
        <f t="shared" si="217"/>
        <v>-</v>
      </c>
      <c r="GF144" s="256" t="str">
        <f t="shared" si="217"/>
        <v>-</v>
      </c>
      <c r="GG144" s="256" t="str">
        <f t="shared" si="217"/>
        <v>-</v>
      </c>
      <c r="GH144" s="256" t="str">
        <f t="shared" si="217"/>
        <v>-</v>
      </c>
      <c r="GI144" s="256" t="str">
        <f t="shared" si="217"/>
        <v>-</v>
      </c>
      <c r="GJ144" s="256" t="str">
        <f t="shared" si="217"/>
        <v>-</v>
      </c>
      <c r="GK144" s="256" t="str">
        <f t="shared" si="217"/>
        <v>-</v>
      </c>
      <c r="GL144" s="256" t="str">
        <f t="shared" si="217"/>
        <v>-</v>
      </c>
      <c r="GM144" s="256" t="str">
        <f t="shared" si="217"/>
        <v>-</v>
      </c>
      <c r="GN144" s="256" t="str">
        <f t="shared" si="217"/>
        <v>-</v>
      </c>
      <c r="GO144" s="256" t="str">
        <f t="shared" si="217"/>
        <v>-</v>
      </c>
      <c r="GP144" s="256" t="str">
        <f t="shared" si="217"/>
        <v>-</v>
      </c>
      <c r="GQ144" s="256" t="str">
        <f t="shared" si="217"/>
        <v>-</v>
      </c>
      <c r="GR144" s="256" t="str">
        <f t="shared" si="217"/>
        <v>-</v>
      </c>
      <c r="GS144" s="256" t="str">
        <f t="shared" si="217"/>
        <v>-</v>
      </c>
      <c r="GT144" s="256" t="str">
        <f t="shared" si="217"/>
        <v>-</v>
      </c>
      <c r="GU144" s="256" t="str">
        <f t="shared" si="217"/>
        <v>-</v>
      </c>
      <c r="GV144" s="256" t="str">
        <f t="shared" si="217"/>
        <v>-</v>
      </c>
      <c r="GW144" s="265" t="s">
        <v>275</v>
      </c>
      <c r="GX144" s="265" t="s">
        <v>275</v>
      </c>
      <c r="GY144" s="245" t="str">
        <f t="shared" ref="GY144:HR144" si="218">GY44</f>
        <v>-</v>
      </c>
      <c r="GZ144" s="256" t="str">
        <f t="shared" si="218"/>
        <v>-</v>
      </c>
      <c r="HA144" s="256" t="str">
        <f t="shared" si="218"/>
        <v>-</v>
      </c>
      <c r="HB144" s="256" t="str">
        <f t="shared" si="218"/>
        <v>-</v>
      </c>
      <c r="HC144" s="256" t="str">
        <f t="shared" si="218"/>
        <v>-</v>
      </c>
      <c r="HD144" s="256" t="str">
        <f t="shared" si="218"/>
        <v>-</v>
      </c>
      <c r="HE144" s="256" t="str">
        <f t="shared" si="218"/>
        <v>-</v>
      </c>
      <c r="HF144" s="256" t="str">
        <f t="shared" si="218"/>
        <v>-</v>
      </c>
      <c r="HG144" s="256" t="str">
        <f t="shared" si="218"/>
        <v>-</v>
      </c>
      <c r="HH144" s="256" t="str">
        <f t="shared" si="218"/>
        <v>-</v>
      </c>
      <c r="HI144" s="256" t="str">
        <f t="shared" si="218"/>
        <v>-</v>
      </c>
      <c r="HJ144" s="256" t="str">
        <f t="shared" si="218"/>
        <v>-</v>
      </c>
      <c r="HK144" s="256" t="str">
        <f t="shared" si="218"/>
        <v>-</v>
      </c>
      <c r="HL144" s="256" t="str">
        <f t="shared" si="218"/>
        <v>-</v>
      </c>
      <c r="HM144" s="256" t="str">
        <f t="shared" si="218"/>
        <v>-</v>
      </c>
      <c r="HN144" s="256" t="str">
        <f t="shared" si="218"/>
        <v>-</v>
      </c>
      <c r="HO144" s="256" t="str">
        <f t="shared" si="218"/>
        <v>-</v>
      </c>
      <c r="HP144" s="256" t="str">
        <f t="shared" si="218"/>
        <v>-</v>
      </c>
      <c r="HQ144" s="256" t="str">
        <f t="shared" si="218"/>
        <v>-</v>
      </c>
      <c r="HR144" s="256" t="str">
        <f t="shared" si="218"/>
        <v>-</v>
      </c>
      <c r="HS144" s="265" t="s">
        <v>275</v>
      </c>
      <c r="HT144" s="265" t="s">
        <v>275</v>
      </c>
      <c r="HU144" s="245" t="str">
        <f t="shared" ref="HU144:IN144" si="219">HU44</f>
        <v>-</v>
      </c>
      <c r="HV144" s="256" t="str">
        <f t="shared" si="219"/>
        <v>-</v>
      </c>
      <c r="HW144" s="256" t="str">
        <f t="shared" si="219"/>
        <v>-</v>
      </c>
      <c r="HX144" s="256" t="str">
        <f t="shared" si="219"/>
        <v>-</v>
      </c>
      <c r="HY144" s="256" t="str">
        <f t="shared" si="219"/>
        <v>-</v>
      </c>
      <c r="HZ144" s="256" t="str">
        <f t="shared" si="219"/>
        <v>-</v>
      </c>
      <c r="IA144" s="256" t="str">
        <f t="shared" si="219"/>
        <v>-</v>
      </c>
      <c r="IB144" s="256" t="str">
        <f t="shared" si="219"/>
        <v>-</v>
      </c>
      <c r="IC144" s="256" t="str">
        <f t="shared" si="219"/>
        <v>-</v>
      </c>
      <c r="ID144" s="256" t="str">
        <f t="shared" si="219"/>
        <v>-</v>
      </c>
      <c r="IE144" s="256" t="str">
        <f t="shared" si="219"/>
        <v>-</v>
      </c>
      <c r="IF144" s="256" t="str">
        <f t="shared" si="219"/>
        <v>-</v>
      </c>
      <c r="IG144" s="256" t="str">
        <f t="shared" si="219"/>
        <v>-</v>
      </c>
      <c r="IH144" s="256" t="str">
        <f t="shared" si="219"/>
        <v>-</v>
      </c>
      <c r="II144" s="256" t="str">
        <f t="shared" si="219"/>
        <v>-</v>
      </c>
      <c r="IJ144" s="256" t="str">
        <f t="shared" si="219"/>
        <v>-</v>
      </c>
      <c r="IK144" s="256" t="str">
        <f t="shared" si="219"/>
        <v>-</v>
      </c>
      <c r="IL144" s="256" t="str">
        <f t="shared" si="219"/>
        <v>-</v>
      </c>
      <c r="IM144" s="256" t="str">
        <f t="shared" si="219"/>
        <v>-</v>
      </c>
      <c r="IN144" s="256" t="str">
        <f t="shared" si="219"/>
        <v>-</v>
      </c>
      <c r="IO144" s="265" t="s">
        <v>275</v>
      </c>
      <c r="IP144" s="265" t="s">
        <v>275</v>
      </c>
      <c r="IQ144" s="245" t="str">
        <f t="shared" ref="IQ144:JJ144" si="220">IQ44</f>
        <v>-</v>
      </c>
      <c r="IR144" s="256" t="str">
        <f t="shared" si="220"/>
        <v>-</v>
      </c>
      <c r="IS144" s="256" t="str">
        <f t="shared" si="220"/>
        <v>-</v>
      </c>
      <c r="IT144" s="256" t="str">
        <f t="shared" si="220"/>
        <v>-</v>
      </c>
      <c r="IU144" s="256" t="str">
        <f t="shared" si="220"/>
        <v>-</v>
      </c>
      <c r="IV144" s="256" t="str">
        <f t="shared" si="220"/>
        <v>-</v>
      </c>
      <c r="IW144" s="256" t="str">
        <f t="shared" si="220"/>
        <v>-</v>
      </c>
      <c r="IX144" s="256" t="str">
        <f t="shared" si="220"/>
        <v>-</v>
      </c>
      <c r="IY144" s="256" t="str">
        <f t="shared" si="220"/>
        <v>-</v>
      </c>
      <c r="IZ144" s="256" t="str">
        <f t="shared" si="220"/>
        <v>-</v>
      </c>
      <c r="JA144" s="256" t="str">
        <f t="shared" si="220"/>
        <v>-</v>
      </c>
      <c r="JB144" s="256" t="str">
        <f t="shared" si="220"/>
        <v>-</v>
      </c>
      <c r="JC144" s="256" t="str">
        <f t="shared" si="220"/>
        <v>-</v>
      </c>
      <c r="JD144" s="256" t="str">
        <f t="shared" si="220"/>
        <v>-</v>
      </c>
      <c r="JE144" s="256" t="str">
        <f t="shared" si="220"/>
        <v>-</v>
      </c>
      <c r="JF144" s="256" t="str">
        <f t="shared" si="220"/>
        <v>-</v>
      </c>
      <c r="JG144" s="256" t="str">
        <f t="shared" si="220"/>
        <v>-</v>
      </c>
      <c r="JH144" s="256" t="str">
        <f t="shared" si="220"/>
        <v>-</v>
      </c>
      <c r="JI144" s="256" t="str">
        <f t="shared" si="220"/>
        <v>-</v>
      </c>
      <c r="JJ144" s="256" t="str">
        <f t="shared" si="220"/>
        <v>-</v>
      </c>
      <c r="JK144" s="265" t="s">
        <v>275</v>
      </c>
      <c r="JL144" s="265" t="s">
        <v>275</v>
      </c>
      <c r="JM144" s="245" t="str">
        <f t="shared" ref="JM144:KF144" si="221">JM44</f>
        <v>-</v>
      </c>
      <c r="JN144" s="256" t="str">
        <f t="shared" si="221"/>
        <v>-</v>
      </c>
      <c r="JO144" s="256" t="str">
        <f t="shared" si="221"/>
        <v>-</v>
      </c>
      <c r="JP144" s="256" t="str">
        <f t="shared" si="221"/>
        <v>-</v>
      </c>
      <c r="JQ144" s="256" t="str">
        <f t="shared" si="221"/>
        <v>-</v>
      </c>
      <c r="JR144" s="256" t="str">
        <f t="shared" si="221"/>
        <v>-</v>
      </c>
      <c r="JS144" s="256" t="str">
        <f t="shared" si="221"/>
        <v>-</v>
      </c>
      <c r="JT144" s="256" t="str">
        <f t="shared" si="221"/>
        <v>-</v>
      </c>
      <c r="JU144" s="256" t="str">
        <f t="shared" si="221"/>
        <v>-</v>
      </c>
      <c r="JV144" s="256" t="str">
        <f t="shared" si="221"/>
        <v>-</v>
      </c>
      <c r="JW144" s="256" t="str">
        <f t="shared" si="221"/>
        <v>-</v>
      </c>
      <c r="JX144" s="256" t="str">
        <f t="shared" si="221"/>
        <v>-</v>
      </c>
      <c r="JY144" s="256" t="str">
        <f t="shared" si="221"/>
        <v>-</v>
      </c>
      <c r="JZ144" s="256" t="str">
        <f t="shared" si="221"/>
        <v>-</v>
      </c>
      <c r="KA144" s="256" t="str">
        <f t="shared" si="221"/>
        <v>-</v>
      </c>
      <c r="KB144" s="256" t="str">
        <f t="shared" si="221"/>
        <v>-</v>
      </c>
      <c r="KC144" s="256" t="str">
        <f t="shared" si="221"/>
        <v>-</v>
      </c>
      <c r="KD144" s="256" t="str">
        <f t="shared" si="221"/>
        <v>-</v>
      </c>
      <c r="KE144" s="256" t="str">
        <f t="shared" si="221"/>
        <v>-</v>
      </c>
      <c r="KF144" s="256" t="str">
        <f t="shared" si="221"/>
        <v>-</v>
      </c>
      <c r="KG144" s="265" t="s">
        <v>275</v>
      </c>
      <c r="KH144" s="265" t="s">
        <v>275</v>
      </c>
    </row>
    <row r="145" spans="1:294" s="2" customFormat="1" ht="12.75" customHeight="1" x14ac:dyDescent="0.2">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245" t="s">
        <v>348</v>
      </c>
      <c r="AD145" s="254" t="str">
        <f t="shared" ca="1" si="113"/>
        <v>-</v>
      </c>
      <c r="AE145" s="256" t="str">
        <f t="shared" si="137"/>
        <v>-</v>
      </c>
      <c r="AF145" s="256" t="str">
        <f t="shared" ref="AF145:AS145" si="222">AF45</f>
        <v>-</v>
      </c>
      <c r="AG145" s="256" t="str">
        <f t="shared" si="222"/>
        <v>-</v>
      </c>
      <c r="AH145" s="256" t="str">
        <f t="shared" si="222"/>
        <v>-</v>
      </c>
      <c r="AI145" s="256" t="str">
        <f t="shared" si="222"/>
        <v>-</v>
      </c>
      <c r="AJ145" s="256" t="str">
        <f t="shared" si="222"/>
        <v>-</v>
      </c>
      <c r="AK145" s="256" t="str">
        <f t="shared" si="222"/>
        <v>-</v>
      </c>
      <c r="AL145" s="256" t="str">
        <f t="shared" si="222"/>
        <v>-</v>
      </c>
      <c r="AM145" s="256" t="str">
        <f t="shared" si="222"/>
        <v>-</v>
      </c>
      <c r="AN145" s="256" t="str">
        <f t="shared" si="222"/>
        <v>-</v>
      </c>
      <c r="AO145" s="256" t="str">
        <f t="shared" si="222"/>
        <v>-</v>
      </c>
      <c r="AP145" s="256" t="str">
        <f t="shared" si="222"/>
        <v>-</v>
      </c>
      <c r="AQ145" s="256" t="str">
        <f t="shared" si="222"/>
        <v>-</v>
      </c>
      <c r="AR145" s="256" t="str">
        <f t="shared" si="222"/>
        <v>-</v>
      </c>
      <c r="AS145" s="256" t="str">
        <f t="shared" si="222"/>
        <v>-</v>
      </c>
      <c r="AT145" s="256" t="str">
        <f t="shared" si="139"/>
        <v>-</v>
      </c>
      <c r="AU145" s="256" t="str">
        <f t="shared" si="139"/>
        <v>-</v>
      </c>
      <c r="AV145" s="256" t="str">
        <f t="shared" si="139"/>
        <v>-</v>
      </c>
      <c r="AW145" s="256" t="str">
        <f t="shared" si="139"/>
        <v>-</v>
      </c>
      <c r="AX145" s="256" t="str">
        <f t="shared" si="139"/>
        <v>-</v>
      </c>
      <c r="AY145" s="265" t="s">
        <v>275</v>
      </c>
      <c r="AZ145" s="265"/>
      <c r="BA145" s="245" t="str">
        <f t="shared" ref="BA145:BT145" si="223">BA45</f>
        <v>-</v>
      </c>
      <c r="BB145" s="256" t="str">
        <f t="shared" si="223"/>
        <v>-</v>
      </c>
      <c r="BC145" s="256" t="str">
        <f t="shared" si="223"/>
        <v>-</v>
      </c>
      <c r="BD145" s="256" t="str">
        <f t="shared" si="223"/>
        <v>-</v>
      </c>
      <c r="BE145" s="256" t="str">
        <f t="shared" si="223"/>
        <v>-</v>
      </c>
      <c r="BF145" s="256" t="str">
        <f t="shared" si="223"/>
        <v>-</v>
      </c>
      <c r="BG145" s="256" t="str">
        <f t="shared" si="223"/>
        <v>-</v>
      </c>
      <c r="BH145" s="256" t="str">
        <f t="shared" si="223"/>
        <v>-</v>
      </c>
      <c r="BI145" s="256" t="str">
        <f t="shared" si="223"/>
        <v>-</v>
      </c>
      <c r="BJ145" s="256" t="str">
        <f t="shared" si="223"/>
        <v>-</v>
      </c>
      <c r="BK145" s="256" t="str">
        <f t="shared" si="223"/>
        <v>-</v>
      </c>
      <c r="BL145" s="256" t="str">
        <f t="shared" si="223"/>
        <v>-</v>
      </c>
      <c r="BM145" s="256" t="str">
        <f t="shared" si="223"/>
        <v>-</v>
      </c>
      <c r="BN145" s="256" t="str">
        <f t="shared" si="223"/>
        <v>-</v>
      </c>
      <c r="BO145" s="256" t="str">
        <f t="shared" si="223"/>
        <v>-</v>
      </c>
      <c r="BP145" s="256" t="str">
        <f t="shared" si="223"/>
        <v>-</v>
      </c>
      <c r="BQ145" s="256" t="str">
        <f t="shared" si="223"/>
        <v>-</v>
      </c>
      <c r="BR145" s="256" t="str">
        <f t="shared" si="223"/>
        <v>-</v>
      </c>
      <c r="BS145" s="256" t="str">
        <f t="shared" si="223"/>
        <v>-</v>
      </c>
      <c r="BT145" s="256" t="str">
        <f t="shared" si="223"/>
        <v>-</v>
      </c>
      <c r="BU145" s="265" t="s">
        <v>275</v>
      </c>
      <c r="BV145" s="265" t="s">
        <v>275</v>
      </c>
      <c r="BW145" s="245" t="str">
        <f t="shared" ref="BW145:CP145" si="224">BW45</f>
        <v>-</v>
      </c>
      <c r="BX145" s="256" t="str">
        <f t="shared" si="224"/>
        <v>-</v>
      </c>
      <c r="BY145" s="256" t="str">
        <f t="shared" si="224"/>
        <v>-</v>
      </c>
      <c r="BZ145" s="256" t="str">
        <f t="shared" si="224"/>
        <v>-</v>
      </c>
      <c r="CA145" s="256" t="str">
        <f t="shared" si="224"/>
        <v>-</v>
      </c>
      <c r="CB145" s="256" t="str">
        <f t="shared" si="224"/>
        <v>-</v>
      </c>
      <c r="CC145" s="256" t="str">
        <f t="shared" si="224"/>
        <v>-</v>
      </c>
      <c r="CD145" s="256" t="str">
        <f t="shared" si="224"/>
        <v>-</v>
      </c>
      <c r="CE145" s="256" t="str">
        <f t="shared" si="224"/>
        <v>-</v>
      </c>
      <c r="CF145" s="256" t="str">
        <f t="shared" si="224"/>
        <v>-</v>
      </c>
      <c r="CG145" s="256" t="str">
        <f t="shared" si="224"/>
        <v>-</v>
      </c>
      <c r="CH145" s="256" t="str">
        <f t="shared" si="224"/>
        <v>-</v>
      </c>
      <c r="CI145" s="256" t="str">
        <f t="shared" si="224"/>
        <v>-</v>
      </c>
      <c r="CJ145" s="256" t="str">
        <f t="shared" si="224"/>
        <v>-</v>
      </c>
      <c r="CK145" s="256" t="str">
        <f t="shared" si="224"/>
        <v>-</v>
      </c>
      <c r="CL145" s="256" t="str">
        <f t="shared" si="224"/>
        <v>-</v>
      </c>
      <c r="CM145" s="256" t="str">
        <f t="shared" si="224"/>
        <v>-</v>
      </c>
      <c r="CN145" s="256" t="str">
        <f t="shared" si="224"/>
        <v>-</v>
      </c>
      <c r="CO145" s="256" t="str">
        <f t="shared" si="224"/>
        <v>-</v>
      </c>
      <c r="CP145" s="256" t="str">
        <f t="shared" si="224"/>
        <v>-</v>
      </c>
      <c r="CQ145" s="265" t="s">
        <v>275</v>
      </c>
      <c r="CR145" s="265" t="s">
        <v>275</v>
      </c>
      <c r="CS145" s="245" t="str">
        <f t="shared" ref="CS145:DL145" si="225">CS45</f>
        <v>-</v>
      </c>
      <c r="CT145" s="256" t="str">
        <f t="shared" si="225"/>
        <v>-</v>
      </c>
      <c r="CU145" s="256" t="str">
        <f t="shared" si="225"/>
        <v>-</v>
      </c>
      <c r="CV145" s="256" t="str">
        <f t="shared" si="225"/>
        <v>-</v>
      </c>
      <c r="CW145" s="256" t="str">
        <f t="shared" si="225"/>
        <v>-</v>
      </c>
      <c r="CX145" s="256" t="str">
        <f t="shared" si="225"/>
        <v>-</v>
      </c>
      <c r="CY145" s="256" t="str">
        <f t="shared" si="225"/>
        <v>-</v>
      </c>
      <c r="CZ145" s="256" t="str">
        <f t="shared" si="225"/>
        <v>-</v>
      </c>
      <c r="DA145" s="256" t="str">
        <f t="shared" si="225"/>
        <v>-</v>
      </c>
      <c r="DB145" s="256" t="str">
        <f t="shared" si="225"/>
        <v>-</v>
      </c>
      <c r="DC145" s="256" t="str">
        <f t="shared" si="225"/>
        <v>-</v>
      </c>
      <c r="DD145" s="256" t="str">
        <f t="shared" si="225"/>
        <v>-</v>
      </c>
      <c r="DE145" s="256" t="str">
        <f t="shared" si="225"/>
        <v>-</v>
      </c>
      <c r="DF145" s="256" t="str">
        <f t="shared" si="225"/>
        <v>-</v>
      </c>
      <c r="DG145" s="256" t="str">
        <f t="shared" si="225"/>
        <v>-</v>
      </c>
      <c r="DH145" s="256" t="str">
        <f t="shared" si="225"/>
        <v>-</v>
      </c>
      <c r="DI145" s="256" t="str">
        <f t="shared" si="225"/>
        <v>-</v>
      </c>
      <c r="DJ145" s="256" t="str">
        <f t="shared" si="225"/>
        <v>-</v>
      </c>
      <c r="DK145" s="256" t="str">
        <f t="shared" si="225"/>
        <v>-</v>
      </c>
      <c r="DL145" s="256" t="str">
        <f t="shared" si="225"/>
        <v>-</v>
      </c>
      <c r="DM145" s="265" t="s">
        <v>275</v>
      </c>
      <c r="DN145" s="265" t="s">
        <v>275</v>
      </c>
      <c r="DO145" s="245" t="str">
        <f t="shared" ref="DO145:EH145" si="226">DO45</f>
        <v>-</v>
      </c>
      <c r="DP145" s="256" t="str">
        <f t="shared" si="226"/>
        <v>-</v>
      </c>
      <c r="DQ145" s="256" t="str">
        <f t="shared" si="226"/>
        <v>-</v>
      </c>
      <c r="DR145" s="256" t="str">
        <f t="shared" si="226"/>
        <v>-</v>
      </c>
      <c r="DS145" s="256" t="str">
        <f t="shared" si="226"/>
        <v>-</v>
      </c>
      <c r="DT145" s="256" t="str">
        <f t="shared" si="226"/>
        <v>-</v>
      </c>
      <c r="DU145" s="256" t="str">
        <f t="shared" si="226"/>
        <v>-</v>
      </c>
      <c r="DV145" s="256" t="str">
        <f t="shared" si="226"/>
        <v>-</v>
      </c>
      <c r="DW145" s="256" t="str">
        <f t="shared" si="226"/>
        <v>-</v>
      </c>
      <c r="DX145" s="256" t="str">
        <f t="shared" si="226"/>
        <v>-</v>
      </c>
      <c r="DY145" s="256" t="str">
        <f t="shared" si="226"/>
        <v>-</v>
      </c>
      <c r="DZ145" s="256" t="str">
        <f t="shared" si="226"/>
        <v>-</v>
      </c>
      <c r="EA145" s="256" t="str">
        <f t="shared" si="226"/>
        <v>-</v>
      </c>
      <c r="EB145" s="256" t="str">
        <f t="shared" si="226"/>
        <v>-</v>
      </c>
      <c r="EC145" s="256" t="str">
        <f t="shared" si="226"/>
        <v>-</v>
      </c>
      <c r="ED145" s="256" t="str">
        <f t="shared" si="226"/>
        <v>-</v>
      </c>
      <c r="EE145" s="256" t="str">
        <f t="shared" si="226"/>
        <v>-</v>
      </c>
      <c r="EF145" s="256" t="str">
        <f t="shared" si="226"/>
        <v>-</v>
      </c>
      <c r="EG145" s="256" t="str">
        <f t="shared" si="226"/>
        <v>-</v>
      </c>
      <c r="EH145" s="256" t="str">
        <f t="shared" si="226"/>
        <v>-</v>
      </c>
      <c r="EI145" s="265" t="s">
        <v>275</v>
      </c>
      <c r="EJ145" s="265" t="s">
        <v>275</v>
      </c>
      <c r="EK145" s="245" t="str">
        <f t="shared" ref="EK145:FD145" si="227">EK45</f>
        <v>-</v>
      </c>
      <c r="EL145" s="256" t="str">
        <f t="shared" si="227"/>
        <v>-</v>
      </c>
      <c r="EM145" s="256" t="str">
        <f t="shared" si="227"/>
        <v>-</v>
      </c>
      <c r="EN145" s="256" t="str">
        <f t="shared" si="227"/>
        <v>-</v>
      </c>
      <c r="EO145" s="256" t="str">
        <f t="shared" si="227"/>
        <v>-</v>
      </c>
      <c r="EP145" s="256" t="str">
        <f t="shared" si="227"/>
        <v>-</v>
      </c>
      <c r="EQ145" s="256" t="str">
        <f t="shared" si="227"/>
        <v>-</v>
      </c>
      <c r="ER145" s="256" t="str">
        <f t="shared" si="227"/>
        <v>-</v>
      </c>
      <c r="ES145" s="256" t="str">
        <f t="shared" si="227"/>
        <v>-</v>
      </c>
      <c r="ET145" s="256" t="str">
        <f t="shared" si="227"/>
        <v>-</v>
      </c>
      <c r="EU145" s="256" t="str">
        <f t="shared" si="227"/>
        <v>-</v>
      </c>
      <c r="EV145" s="256" t="str">
        <f t="shared" si="227"/>
        <v>-</v>
      </c>
      <c r="EW145" s="256" t="str">
        <f t="shared" si="227"/>
        <v>-</v>
      </c>
      <c r="EX145" s="256" t="str">
        <f t="shared" si="227"/>
        <v>-</v>
      </c>
      <c r="EY145" s="256" t="str">
        <f t="shared" si="227"/>
        <v>-</v>
      </c>
      <c r="EZ145" s="256" t="str">
        <f t="shared" si="227"/>
        <v>-</v>
      </c>
      <c r="FA145" s="256" t="str">
        <f t="shared" si="227"/>
        <v>-</v>
      </c>
      <c r="FB145" s="256" t="str">
        <f t="shared" si="227"/>
        <v>-</v>
      </c>
      <c r="FC145" s="256" t="str">
        <f t="shared" si="227"/>
        <v>-</v>
      </c>
      <c r="FD145" s="256" t="str">
        <f t="shared" si="227"/>
        <v>-</v>
      </c>
      <c r="FE145" s="265" t="s">
        <v>275</v>
      </c>
      <c r="FF145" s="265" t="s">
        <v>275</v>
      </c>
      <c r="FG145" s="245" t="str">
        <f t="shared" ref="FG145:FZ145" si="228">FG45</f>
        <v>-</v>
      </c>
      <c r="FH145" s="256" t="str">
        <f t="shared" si="228"/>
        <v>-</v>
      </c>
      <c r="FI145" s="256" t="str">
        <f t="shared" si="228"/>
        <v>-</v>
      </c>
      <c r="FJ145" s="256" t="str">
        <f t="shared" si="228"/>
        <v>-</v>
      </c>
      <c r="FK145" s="256" t="str">
        <f t="shared" si="228"/>
        <v>-</v>
      </c>
      <c r="FL145" s="256" t="str">
        <f t="shared" si="228"/>
        <v>-</v>
      </c>
      <c r="FM145" s="256" t="str">
        <f t="shared" si="228"/>
        <v>-</v>
      </c>
      <c r="FN145" s="256" t="str">
        <f t="shared" si="228"/>
        <v>-</v>
      </c>
      <c r="FO145" s="256" t="str">
        <f t="shared" si="228"/>
        <v>-</v>
      </c>
      <c r="FP145" s="256" t="str">
        <f t="shared" si="228"/>
        <v>-</v>
      </c>
      <c r="FQ145" s="256" t="str">
        <f t="shared" si="228"/>
        <v>-</v>
      </c>
      <c r="FR145" s="256" t="str">
        <f t="shared" si="228"/>
        <v>-</v>
      </c>
      <c r="FS145" s="256" t="str">
        <f t="shared" si="228"/>
        <v>-</v>
      </c>
      <c r="FT145" s="256" t="str">
        <f t="shared" si="228"/>
        <v>-</v>
      </c>
      <c r="FU145" s="256" t="str">
        <f t="shared" si="228"/>
        <v>-</v>
      </c>
      <c r="FV145" s="256" t="str">
        <f t="shared" si="228"/>
        <v>-</v>
      </c>
      <c r="FW145" s="256" t="str">
        <f t="shared" si="228"/>
        <v>-</v>
      </c>
      <c r="FX145" s="256" t="str">
        <f t="shared" si="228"/>
        <v>-</v>
      </c>
      <c r="FY145" s="256" t="str">
        <f t="shared" si="228"/>
        <v>-</v>
      </c>
      <c r="FZ145" s="256" t="str">
        <f t="shared" si="228"/>
        <v>-</v>
      </c>
      <c r="GA145" s="265" t="s">
        <v>275</v>
      </c>
      <c r="GB145" s="265" t="s">
        <v>275</v>
      </c>
      <c r="GC145" s="245" t="str">
        <f t="shared" ref="GC145:GV145" si="229">GC45</f>
        <v>-</v>
      </c>
      <c r="GD145" s="256" t="str">
        <f t="shared" si="229"/>
        <v>-</v>
      </c>
      <c r="GE145" s="256" t="str">
        <f t="shared" si="229"/>
        <v>-</v>
      </c>
      <c r="GF145" s="256" t="str">
        <f t="shared" si="229"/>
        <v>-</v>
      </c>
      <c r="GG145" s="256" t="str">
        <f t="shared" si="229"/>
        <v>-</v>
      </c>
      <c r="GH145" s="256" t="str">
        <f t="shared" si="229"/>
        <v>-</v>
      </c>
      <c r="GI145" s="256" t="str">
        <f t="shared" si="229"/>
        <v>-</v>
      </c>
      <c r="GJ145" s="256" t="str">
        <f t="shared" si="229"/>
        <v>-</v>
      </c>
      <c r="GK145" s="256" t="str">
        <f t="shared" si="229"/>
        <v>-</v>
      </c>
      <c r="GL145" s="256" t="str">
        <f t="shared" si="229"/>
        <v>-</v>
      </c>
      <c r="GM145" s="256" t="str">
        <f t="shared" si="229"/>
        <v>-</v>
      </c>
      <c r="GN145" s="256" t="str">
        <f t="shared" si="229"/>
        <v>-</v>
      </c>
      <c r="GO145" s="256" t="str">
        <f t="shared" si="229"/>
        <v>-</v>
      </c>
      <c r="GP145" s="256" t="str">
        <f t="shared" si="229"/>
        <v>-</v>
      </c>
      <c r="GQ145" s="256" t="str">
        <f t="shared" si="229"/>
        <v>-</v>
      </c>
      <c r="GR145" s="256" t="str">
        <f t="shared" si="229"/>
        <v>-</v>
      </c>
      <c r="GS145" s="256" t="str">
        <f t="shared" si="229"/>
        <v>-</v>
      </c>
      <c r="GT145" s="256" t="str">
        <f t="shared" si="229"/>
        <v>-</v>
      </c>
      <c r="GU145" s="256" t="str">
        <f t="shared" si="229"/>
        <v>-</v>
      </c>
      <c r="GV145" s="256" t="str">
        <f t="shared" si="229"/>
        <v>-</v>
      </c>
      <c r="GW145" s="265" t="s">
        <v>275</v>
      </c>
      <c r="GX145" s="265" t="s">
        <v>275</v>
      </c>
      <c r="GY145" s="245" t="str">
        <f t="shared" ref="GY145:HR145" si="230">GY45</f>
        <v>-</v>
      </c>
      <c r="GZ145" s="256" t="str">
        <f t="shared" si="230"/>
        <v>-</v>
      </c>
      <c r="HA145" s="256" t="str">
        <f t="shared" si="230"/>
        <v>-</v>
      </c>
      <c r="HB145" s="256" t="str">
        <f t="shared" si="230"/>
        <v>-</v>
      </c>
      <c r="HC145" s="256" t="str">
        <f t="shared" si="230"/>
        <v>-</v>
      </c>
      <c r="HD145" s="256" t="str">
        <f t="shared" si="230"/>
        <v>-</v>
      </c>
      <c r="HE145" s="256" t="str">
        <f t="shared" si="230"/>
        <v>-</v>
      </c>
      <c r="HF145" s="256" t="str">
        <f t="shared" si="230"/>
        <v>-</v>
      </c>
      <c r="HG145" s="256" t="str">
        <f t="shared" si="230"/>
        <v>-</v>
      </c>
      <c r="HH145" s="256" t="str">
        <f t="shared" si="230"/>
        <v>-</v>
      </c>
      <c r="HI145" s="256" t="str">
        <f t="shared" si="230"/>
        <v>-</v>
      </c>
      <c r="HJ145" s="256" t="str">
        <f t="shared" si="230"/>
        <v>-</v>
      </c>
      <c r="HK145" s="256" t="str">
        <f t="shared" si="230"/>
        <v>-</v>
      </c>
      <c r="HL145" s="256" t="str">
        <f t="shared" si="230"/>
        <v>-</v>
      </c>
      <c r="HM145" s="256" t="str">
        <f t="shared" si="230"/>
        <v>-</v>
      </c>
      <c r="HN145" s="256" t="str">
        <f t="shared" si="230"/>
        <v>-</v>
      </c>
      <c r="HO145" s="256" t="str">
        <f t="shared" si="230"/>
        <v>-</v>
      </c>
      <c r="HP145" s="256" t="str">
        <f t="shared" si="230"/>
        <v>-</v>
      </c>
      <c r="HQ145" s="256" t="str">
        <f t="shared" si="230"/>
        <v>-</v>
      </c>
      <c r="HR145" s="256" t="str">
        <f t="shared" si="230"/>
        <v>-</v>
      </c>
      <c r="HS145" s="265" t="s">
        <v>275</v>
      </c>
      <c r="HT145" s="265" t="s">
        <v>275</v>
      </c>
      <c r="HU145" s="245" t="str">
        <f t="shared" ref="HU145:IN145" si="231">HU45</f>
        <v>-</v>
      </c>
      <c r="HV145" s="256" t="str">
        <f t="shared" si="231"/>
        <v>-</v>
      </c>
      <c r="HW145" s="256" t="str">
        <f t="shared" si="231"/>
        <v>-</v>
      </c>
      <c r="HX145" s="256" t="str">
        <f t="shared" si="231"/>
        <v>-</v>
      </c>
      <c r="HY145" s="256" t="str">
        <f t="shared" si="231"/>
        <v>-</v>
      </c>
      <c r="HZ145" s="256" t="str">
        <f t="shared" si="231"/>
        <v>-</v>
      </c>
      <c r="IA145" s="256" t="str">
        <f t="shared" si="231"/>
        <v>-</v>
      </c>
      <c r="IB145" s="256" t="str">
        <f t="shared" si="231"/>
        <v>-</v>
      </c>
      <c r="IC145" s="256" t="str">
        <f t="shared" si="231"/>
        <v>-</v>
      </c>
      <c r="ID145" s="256" t="str">
        <f t="shared" si="231"/>
        <v>-</v>
      </c>
      <c r="IE145" s="256" t="str">
        <f t="shared" si="231"/>
        <v>-</v>
      </c>
      <c r="IF145" s="256" t="str">
        <f t="shared" si="231"/>
        <v>-</v>
      </c>
      <c r="IG145" s="256" t="str">
        <f t="shared" si="231"/>
        <v>-</v>
      </c>
      <c r="IH145" s="256" t="str">
        <f t="shared" si="231"/>
        <v>-</v>
      </c>
      <c r="II145" s="256" t="str">
        <f t="shared" si="231"/>
        <v>-</v>
      </c>
      <c r="IJ145" s="256" t="str">
        <f t="shared" si="231"/>
        <v>-</v>
      </c>
      <c r="IK145" s="256" t="str">
        <f t="shared" si="231"/>
        <v>-</v>
      </c>
      <c r="IL145" s="256" t="str">
        <f t="shared" si="231"/>
        <v>-</v>
      </c>
      <c r="IM145" s="256" t="str">
        <f t="shared" si="231"/>
        <v>-</v>
      </c>
      <c r="IN145" s="256" t="str">
        <f t="shared" si="231"/>
        <v>-</v>
      </c>
      <c r="IO145" s="265" t="s">
        <v>275</v>
      </c>
      <c r="IP145" s="265" t="s">
        <v>275</v>
      </c>
      <c r="IQ145" s="245" t="str">
        <f t="shared" ref="IQ145:JJ145" si="232">IQ45</f>
        <v>-</v>
      </c>
      <c r="IR145" s="256" t="str">
        <f t="shared" si="232"/>
        <v>-</v>
      </c>
      <c r="IS145" s="256" t="str">
        <f t="shared" si="232"/>
        <v>-</v>
      </c>
      <c r="IT145" s="256" t="str">
        <f t="shared" si="232"/>
        <v>-</v>
      </c>
      <c r="IU145" s="256" t="str">
        <f t="shared" si="232"/>
        <v>-</v>
      </c>
      <c r="IV145" s="256" t="str">
        <f t="shared" si="232"/>
        <v>-</v>
      </c>
      <c r="IW145" s="256" t="str">
        <f t="shared" si="232"/>
        <v>-</v>
      </c>
      <c r="IX145" s="256" t="str">
        <f t="shared" si="232"/>
        <v>-</v>
      </c>
      <c r="IY145" s="256" t="str">
        <f t="shared" si="232"/>
        <v>-</v>
      </c>
      <c r="IZ145" s="256" t="str">
        <f t="shared" si="232"/>
        <v>-</v>
      </c>
      <c r="JA145" s="256" t="str">
        <f t="shared" si="232"/>
        <v>-</v>
      </c>
      <c r="JB145" s="256" t="str">
        <f t="shared" si="232"/>
        <v>-</v>
      </c>
      <c r="JC145" s="256" t="str">
        <f t="shared" si="232"/>
        <v>-</v>
      </c>
      <c r="JD145" s="256" t="str">
        <f t="shared" si="232"/>
        <v>-</v>
      </c>
      <c r="JE145" s="256" t="str">
        <f t="shared" si="232"/>
        <v>-</v>
      </c>
      <c r="JF145" s="256" t="str">
        <f t="shared" si="232"/>
        <v>-</v>
      </c>
      <c r="JG145" s="256" t="str">
        <f t="shared" si="232"/>
        <v>-</v>
      </c>
      <c r="JH145" s="256" t="str">
        <f t="shared" si="232"/>
        <v>-</v>
      </c>
      <c r="JI145" s="256" t="str">
        <f t="shared" si="232"/>
        <v>-</v>
      </c>
      <c r="JJ145" s="256" t="str">
        <f t="shared" si="232"/>
        <v>-</v>
      </c>
      <c r="JK145" s="265" t="s">
        <v>275</v>
      </c>
      <c r="JL145" s="265" t="s">
        <v>275</v>
      </c>
      <c r="JM145" s="245" t="str">
        <f t="shared" ref="JM145:KF145" si="233">JM45</f>
        <v>-</v>
      </c>
      <c r="JN145" s="256" t="str">
        <f t="shared" si="233"/>
        <v>-</v>
      </c>
      <c r="JO145" s="256" t="str">
        <f t="shared" si="233"/>
        <v>-</v>
      </c>
      <c r="JP145" s="256" t="str">
        <f t="shared" si="233"/>
        <v>-</v>
      </c>
      <c r="JQ145" s="256" t="str">
        <f t="shared" si="233"/>
        <v>-</v>
      </c>
      <c r="JR145" s="256" t="str">
        <f t="shared" si="233"/>
        <v>-</v>
      </c>
      <c r="JS145" s="256" t="str">
        <f t="shared" si="233"/>
        <v>-</v>
      </c>
      <c r="JT145" s="256" t="str">
        <f t="shared" si="233"/>
        <v>-</v>
      </c>
      <c r="JU145" s="256" t="str">
        <f t="shared" si="233"/>
        <v>-</v>
      </c>
      <c r="JV145" s="256" t="str">
        <f t="shared" si="233"/>
        <v>-</v>
      </c>
      <c r="JW145" s="256" t="str">
        <f t="shared" si="233"/>
        <v>-</v>
      </c>
      <c r="JX145" s="256" t="str">
        <f t="shared" si="233"/>
        <v>-</v>
      </c>
      <c r="JY145" s="256" t="str">
        <f t="shared" si="233"/>
        <v>-</v>
      </c>
      <c r="JZ145" s="256" t="str">
        <f t="shared" si="233"/>
        <v>-</v>
      </c>
      <c r="KA145" s="256" t="str">
        <f t="shared" si="233"/>
        <v>-</v>
      </c>
      <c r="KB145" s="256" t="str">
        <f t="shared" si="233"/>
        <v>-</v>
      </c>
      <c r="KC145" s="256" t="str">
        <f t="shared" si="233"/>
        <v>-</v>
      </c>
      <c r="KD145" s="256" t="str">
        <f t="shared" si="233"/>
        <v>-</v>
      </c>
      <c r="KE145" s="256" t="str">
        <f t="shared" si="233"/>
        <v>-</v>
      </c>
      <c r="KF145" s="256" t="str">
        <f t="shared" si="233"/>
        <v>-</v>
      </c>
      <c r="KG145" s="265" t="s">
        <v>275</v>
      </c>
      <c r="KH145" s="265" t="s">
        <v>275</v>
      </c>
    </row>
    <row r="146" spans="1:294" s="2" customFormat="1" ht="12.75" customHeight="1" x14ac:dyDescent="0.2">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245" t="s">
        <v>349</v>
      </c>
      <c r="AD146" s="254" t="str">
        <f t="shared" ca="1" si="113"/>
        <v>$138</v>
      </c>
      <c r="AE146" s="256" t="str">
        <f t="shared" si="137"/>
        <v>49,141</v>
      </c>
      <c r="AF146" s="256" t="str">
        <f t="shared" ref="AF146:AS146" si="234">AF46</f>
        <v>1,938</v>
      </c>
      <c r="AG146" s="256" t="str">
        <f t="shared" si="234"/>
        <v>0</v>
      </c>
      <c r="AH146" s="256" t="str">
        <f t="shared" si="234"/>
        <v>576</v>
      </c>
      <c r="AI146" s="256" t="str">
        <f t="shared" si="234"/>
        <v>92</v>
      </c>
      <c r="AJ146" s="256" t="str">
        <f t="shared" si="234"/>
        <v>253</v>
      </c>
      <c r="AK146" s="256" t="str">
        <f t="shared" si="234"/>
        <v>126</v>
      </c>
      <c r="AL146" s="256" t="str">
        <f t="shared" si="234"/>
        <v>54,030</v>
      </c>
      <c r="AM146" s="256" t="str">
        <f t="shared" si="234"/>
        <v>75</v>
      </c>
      <c r="AN146" s="256" t="str">
        <f t="shared" si="234"/>
        <v>885,000</v>
      </c>
      <c r="AO146" s="256" t="str">
        <f t="shared" si="234"/>
        <v>3,994</v>
      </c>
      <c r="AP146" s="256" t="str">
        <f t="shared" si="234"/>
        <v>3,998</v>
      </c>
      <c r="AQ146" s="256" t="str">
        <f t="shared" si="234"/>
        <v>1,366</v>
      </c>
      <c r="AR146" s="256" t="str">
        <f t="shared" si="234"/>
        <v>30,100</v>
      </c>
      <c r="AS146" s="256" t="str">
        <f t="shared" si="234"/>
        <v>30,100</v>
      </c>
      <c r="AT146" s="256" t="str">
        <f t="shared" si="139"/>
        <v>$974,403</v>
      </c>
      <c r="AU146" s="256" t="str">
        <f t="shared" si="139"/>
        <v>$928,053</v>
      </c>
      <c r="AV146" s="256" t="str">
        <f t="shared" si="139"/>
        <v>$574,787</v>
      </c>
      <c r="AW146" s="256" t="str">
        <f t="shared" si="139"/>
        <v>$2,477,244</v>
      </c>
      <c r="AX146" s="256" t="str">
        <f t="shared" si="139"/>
        <v>$138</v>
      </c>
      <c r="AY146" s="265" t="s">
        <v>275</v>
      </c>
      <c r="AZ146" s="265"/>
      <c r="BA146" s="245" t="str">
        <f t="shared" ref="BA146:BT146" si="235">BA46</f>
        <v>39,919</v>
      </c>
      <c r="BB146" s="256" t="str">
        <f t="shared" si="235"/>
        <v>1,938</v>
      </c>
      <c r="BC146" s="256" t="str">
        <f t="shared" si="235"/>
        <v>0</v>
      </c>
      <c r="BD146" s="256" t="str">
        <f t="shared" si="235"/>
        <v>466</v>
      </c>
      <c r="BE146" s="256" t="str">
        <f t="shared" si="235"/>
        <v>91</v>
      </c>
      <c r="BF146" s="256" t="str">
        <f t="shared" si="235"/>
        <v>0</v>
      </c>
      <c r="BG146" s="256" t="str">
        <f t="shared" si="235"/>
        <v>126</v>
      </c>
      <c r="BH146" s="256" t="str">
        <f t="shared" si="235"/>
        <v>55,000</v>
      </c>
      <c r="BI146" s="256" t="str">
        <f t="shared" si="235"/>
        <v>75</v>
      </c>
      <c r="BJ146" s="256" t="str">
        <f t="shared" si="235"/>
        <v>885,000</v>
      </c>
      <c r="BK146" s="256" t="str">
        <f t="shared" si="235"/>
        <v>1,657</v>
      </c>
      <c r="BL146" s="256" t="str">
        <f t="shared" si="235"/>
        <v>1,657</v>
      </c>
      <c r="BM146" s="256" t="str">
        <f t="shared" si="235"/>
        <v>171</v>
      </c>
      <c r="BN146" s="256" t="str">
        <f t="shared" si="235"/>
        <v>590,975</v>
      </c>
      <c r="BO146" s="256" t="str">
        <f t="shared" si="235"/>
        <v>590,975</v>
      </c>
      <c r="BP146" s="256" t="str">
        <f t="shared" si="235"/>
        <v>$4,730,455</v>
      </c>
      <c r="BQ146" s="256" t="str">
        <f t="shared" si="235"/>
        <v>$4,267,320</v>
      </c>
      <c r="BR146" s="256" t="str">
        <f t="shared" si="235"/>
        <v>$1,617,073</v>
      </c>
      <c r="BS146" s="256" t="str">
        <f t="shared" si="235"/>
        <v>$10,614,848</v>
      </c>
      <c r="BT146" s="256" t="str">
        <f t="shared" si="235"/>
        <v>$136</v>
      </c>
      <c r="BU146" s="265" t="s">
        <v>275</v>
      </c>
      <c r="BV146" s="265" t="s">
        <v>275</v>
      </c>
      <c r="BW146" s="245" t="str">
        <f t="shared" ref="BW146:CP146" si="236">BW46</f>
        <v>39,919</v>
      </c>
      <c r="BX146" s="256" t="str">
        <f t="shared" si="236"/>
        <v>1,938</v>
      </c>
      <c r="BY146" s="256" t="str">
        <f t="shared" si="236"/>
        <v>0</v>
      </c>
      <c r="BZ146" s="256" t="str">
        <f t="shared" si="236"/>
        <v>386</v>
      </c>
      <c r="CA146" s="256" t="str">
        <f t="shared" si="236"/>
        <v>93</v>
      </c>
      <c r="CB146" s="256" t="str">
        <f t="shared" si="236"/>
        <v>0</v>
      </c>
      <c r="CC146" s="256" t="str">
        <f t="shared" si="236"/>
        <v>126</v>
      </c>
      <c r="CD146" s="256" t="str">
        <f t="shared" si="236"/>
        <v>55,000</v>
      </c>
      <c r="CE146" s="256" t="str">
        <f t="shared" si="236"/>
        <v>72</v>
      </c>
      <c r="CF146" s="256" t="str">
        <f t="shared" si="236"/>
        <v>550,000</v>
      </c>
      <c r="CG146" s="256" t="str">
        <f t="shared" si="236"/>
        <v>20,746</v>
      </c>
      <c r="CH146" s="256" t="str">
        <f t="shared" si="236"/>
        <v>20,863</v>
      </c>
      <c r="CI146" s="256" t="str">
        <f t="shared" si="236"/>
        <v>60,000</v>
      </c>
      <c r="CJ146" s="256" t="str">
        <f t="shared" si="236"/>
        <v>600,000</v>
      </c>
      <c r="CK146" s="256" t="str">
        <f t="shared" si="236"/>
        <v>800,000</v>
      </c>
      <c r="CL146" s="256" t="str">
        <f t="shared" si="236"/>
        <v>$2,896,777</v>
      </c>
      <c r="CM146" s="256" t="str">
        <f t="shared" si="236"/>
        <v>$2,858,018</v>
      </c>
      <c r="CN146" s="256" t="str">
        <f t="shared" si="236"/>
        <v>$2,814,817</v>
      </c>
      <c r="CO146" s="256" t="str">
        <f t="shared" si="236"/>
        <v>$8,569,613</v>
      </c>
      <c r="CP146" s="256" t="str">
        <f t="shared" si="236"/>
        <v>$136</v>
      </c>
      <c r="CQ146" s="265" t="s">
        <v>275</v>
      </c>
      <c r="CR146" s="265" t="s">
        <v>275</v>
      </c>
      <c r="CS146" s="245" t="str">
        <f t="shared" ref="CS146:DL146" si="237">CS46</f>
        <v>-</v>
      </c>
      <c r="CT146" s="256" t="str">
        <f t="shared" si="237"/>
        <v>-</v>
      </c>
      <c r="CU146" s="256" t="str">
        <f t="shared" si="237"/>
        <v>-</v>
      </c>
      <c r="CV146" s="256" t="str">
        <f t="shared" si="237"/>
        <v>-</v>
      </c>
      <c r="CW146" s="256" t="str">
        <f t="shared" si="237"/>
        <v>-</v>
      </c>
      <c r="CX146" s="256" t="str">
        <f t="shared" si="237"/>
        <v>-</v>
      </c>
      <c r="CY146" s="256" t="str">
        <f t="shared" si="237"/>
        <v>-</v>
      </c>
      <c r="CZ146" s="256" t="str">
        <f t="shared" si="237"/>
        <v>-</v>
      </c>
      <c r="DA146" s="256" t="str">
        <f t="shared" si="237"/>
        <v>-</v>
      </c>
      <c r="DB146" s="256" t="str">
        <f t="shared" si="237"/>
        <v>-</v>
      </c>
      <c r="DC146" s="256" t="str">
        <f t="shared" si="237"/>
        <v>-</v>
      </c>
      <c r="DD146" s="256" t="str">
        <f t="shared" si="237"/>
        <v>-</v>
      </c>
      <c r="DE146" s="256" t="str">
        <f t="shared" si="237"/>
        <v>-</v>
      </c>
      <c r="DF146" s="256" t="str">
        <f t="shared" si="237"/>
        <v>-</v>
      </c>
      <c r="DG146" s="256" t="str">
        <f t="shared" si="237"/>
        <v>-</v>
      </c>
      <c r="DH146" s="256" t="str">
        <f t="shared" si="237"/>
        <v>-</v>
      </c>
      <c r="DI146" s="256" t="str">
        <f t="shared" si="237"/>
        <v>-</v>
      </c>
      <c r="DJ146" s="256" t="str">
        <f t="shared" si="237"/>
        <v>-</v>
      </c>
      <c r="DK146" s="256" t="str">
        <f t="shared" si="237"/>
        <v>-</v>
      </c>
      <c r="DL146" s="256" t="str">
        <f t="shared" si="237"/>
        <v>-</v>
      </c>
      <c r="DM146" s="265" t="s">
        <v>275</v>
      </c>
      <c r="DN146" s="265" t="s">
        <v>275</v>
      </c>
      <c r="DO146" s="245" t="str">
        <f t="shared" ref="DO146:EH146" si="238">DO46</f>
        <v>-</v>
      </c>
      <c r="DP146" s="256" t="str">
        <f t="shared" si="238"/>
        <v>-</v>
      </c>
      <c r="DQ146" s="256" t="str">
        <f t="shared" si="238"/>
        <v>-</v>
      </c>
      <c r="DR146" s="256" t="str">
        <f t="shared" si="238"/>
        <v>-</v>
      </c>
      <c r="DS146" s="256" t="str">
        <f t="shared" si="238"/>
        <v>-</v>
      </c>
      <c r="DT146" s="256" t="str">
        <f t="shared" si="238"/>
        <v>-</v>
      </c>
      <c r="DU146" s="256" t="str">
        <f t="shared" si="238"/>
        <v>-</v>
      </c>
      <c r="DV146" s="256" t="str">
        <f t="shared" si="238"/>
        <v>-</v>
      </c>
      <c r="DW146" s="256" t="str">
        <f t="shared" si="238"/>
        <v>-</v>
      </c>
      <c r="DX146" s="256" t="str">
        <f t="shared" si="238"/>
        <v>-</v>
      </c>
      <c r="DY146" s="256" t="str">
        <f t="shared" si="238"/>
        <v>-</v>
      </c>
      <c r="DZ146" s="256" t="str">
        <f t="shared" si="238"/>
        <v>-</v>
      </c>
      <c r="EA146" s="256" t="str">
        <f t="shared" si="238"/>
        <v>-</v>
      </c>
      <c r="EB146" s="256" t="str">
        <f t="shared" si="238"/>
        <v>-</v>
      </c>
      <c r="EC146" s="256" t="str">
        <f t="shared" si="238"/>
        <v>-</v>
      </c>
      <c r="ED146" s="256" t="str">
        <f t="shared" si="238"/>
        <v>-</v>
      </c>
      <c r="EE146" s="256" t="str">
        <f t="shared" si="238"/>
        <v>-</v>
      </c>
      <c r="EF146" s="256" t="str">
        <f t="shared" si="238"/>
        <v>-</v>
      </c>
      <c r="EG146" s="256" t="str">
        <f t="shared" si="238"/>
        <v>-</v>
      </c>
      <c r="EH146" s="256" t="str">
        <f t="shared" si="238"/>
        <v>-</v>
      </c>
      <c r="EI146" s="265" t="s">
        <v>275</v>
      </c>
      <c r="EJ146" s="265" t="s">
        <v>275</v>
      </c>
      <c r="EK146" s="245" t="str">
        <f t="shared" ref="EK146:FD146" si="239">EK46</f>
        <v>-</v>
      </c>
      <c r="EL146" s="256" t="str">
        <f t="shared" si="239"/>
        <v>-</v>
      </c>
      <c r="EM146" s="256" t="str">
        <f t="shared" si="239"/>
        <v>-</v>
      </c>
      <c r="EN146" s="256" t="str">
        <f t="shared" si="239"/>
        <v>-</v>
      </c>
      <c r="EO146" s="256" t="str">
        <f t="shared" si="239"/>
        <v>-</v>
      </c>
      <c r="EP146" s="256" t="str">
        <f t="shared" si="239"/>
        <v>-</v>
      </c>
      <c r="EQ146" s="256" t="str">
        <f t="shared" si="239"/>
        <v>-</v>
      </c>
      <c r="ER146" s="256" t="str">
        <f t="shared" si="239"/>
        <v>-</v>
      </c>
      <c r="ES146" s="256" t="str">
        <f t="shared" si="239"/>
        <v>-</v>
      </c>
      <c r="ET146" s="256" t="str">
        <f t="shared" si="239"/>
        <v>-</v>
      </c>
      <c r="EU146" s="256" t="str">
        <f t="shared" si="239"/>
        <v>-</v>
      </c>
      <c r="EV146" s="256" t="str">
        <f t="shared" si="239"/>
        <v>-</v>
      </c>
      <c r="EW146" s="256" t="str">
        <f t="shared" si="239"/>
        <v>-</v>
      </c>
      <c r="EX146" s="256" t="str">
        <f t="shared" si="239"/>
        <v>-</v>
      </c>
      <c r="EY146" s="256" t="str">
        <f t="shared" si="239"/>
        <v>-</v>
      </c>
      <c r="EZ146" s="256" t="str">
        <f t="shared" si="239"/>
        <v>-</v>
      </c>
      <c r="FA146" s="256" t="str">
        <f t="shared" si="239"/>
        <v>-</v>
      </c>
      <c r="FB146" s="256" t="str">
        <f t="shared" si="239"/>
        <v>-</v>
      </c>
      <c r="FC146" s="256" t="str">
        <f t="shared" si="239"/>
        <v>-</v>
      </c>
      <c r="FD146" s="256" t="str">
        <f t="shared" si="239"/>
        <v>-</v>
      </c>
      <c r="FE146" s="265" t="s">
        <v>275</v>
      </c>
      <c r="FF146" s="265" t="s">
        <v>275</v>
      </c>
      <c r="FG146" s="245" t="str">
        <f t="shared" ref="FG146:FZ146" si="240">FG46</f>
        <v>42,993</v>
      </c>
      <c r="FH146" s="256" t="str">
        <f t="shared" si="240"/>
        <v>1,938</v>
      </c>
      <c r="FI146" s="256" t="str">
        <f t="shared" si="240"/>
        <v>0</v>
      </c>
      <c r="FJ146" s="256" t="str">
        <f t="shared" si="240"/>
        <v>476</v>
      </c>
      <c r="FK146" s="256" t="str">
        <f t="shared" si="240"/>
        <v>92</v>
      </c>
      <c r="FL146" s="256" t="str">
        <f t="shared" si="240"/>
        <v>84</v>
      </c>
      <c r="FM146" s="256" t="str">
        <f t="shared" si="240"/>
        <v>126</v>
      </c>
      <c r="FN146" s="256" t="str">
        <f t="shared" si="240"/>
        <v>54,677</v>
      </c>
      <c r="FO146" s="256" t="str">
        <f t="shared" si="240"/>
        <v>74</v>
      </c>
      <c r="FP146" s="256" t="str">
        <f t="shared" si="240"/>
        <v>773,333</v>
      </c>
      <c r="FQ146" s="256" t="str">
        <f t="shared" si="240"/>
        <v>8,799</v>
      </c>
      <c r="FR146" s="256" t="str">
        <f t="shared" si="240"/>
        <v>8,839</v>
      </c>
      <c r="FS146" s="256" t="str">
        <f t="shared" si="240"/>
        <v>20,512</v>
      </c>
      <c r="FT146" s="256" t="str">
        <f t="shared" si="240"/>
        <v>407,025</v>
      </c>
      <c r="FU146" s="256" t="str">
        <f t="shared" si="240"/>
        <v>473,692</v>
      </c>
      <c r="FV146" s="256" t="str">
        <f t="shared" si="240"/>
        <v>$2,867,212</v>
      </c>
      <c r="FW146" s="256" t="str">
        <f t="shared" si="240"/>
        <v>$2,684,464</v>
      </c>
      <c r="FX146" s="256" t="str">
        <f t="shared" si="240"/>
        <v>$1,668,892</v>
      </c>
      <c r="FY146" s="256" t="str">
        <f t="shared" si="240"/>
        <v>$7,220,568</v>
      </c>
      <c r="FZ146" s="256" t="str">
        <f t="shared" si="240"/>
        <v>$137</v>
      </c>
      <c r="GA146" s="265" t="s">
        <v>275</v>
      </c>
      <c r="GB146" s="265" t="s">
        <v>275</v>
      </c>
      <c r="GC146" s="245" t="str">
        <f t="shared" ref="GC146:GV146" si="241">GC46</f>
        <v>9,222</v>
      </c>
      <c r="GD146" s="256" t="str">
        <f t="shared" si="241"/>
        <v>0</v>
      </c>
      <c r="GE146" s="256" t="str">
        <f t="shared" si="241"/>
        <v>0</v>
      </c>
      <c r="GF146" s="256" t="str">
        <f t="shared" si="241"/>
        <v>110</v>
      </c>
      <c r="GG146" s="256" t="str">
        <f t="shared" si="241"/>
        <v>1</v>
      </c>
      <c r="GH146" s="256" t="str">
        <f t="shared" si="241"/>
        <v>253</v>
      </c>
      <c r="GI146" s="256" t="str">
        <f t="shared" si="241"/>
        <v>0</v>
      </c>
      <c r="GJ146" s="256" t="str">
        <f t="shared" si="241"/>
        <v>-970</v>
      </c>
      <c r="GK146" s="256" t="str">
        <f t="shared" si="241"/>
        <v>0</v>
      </c>
      <c r="GL146" s="256" t="str">
        <f t="shared" si="241"/>
        <v>0</v>
      </c>
      <c r="GM146" s="256" t="str">
        <f t="shared" si="241"/>
        <v>2,337</v>
      </c>
      <c r="GN146" s="256" t="str">
        <f t="shared" si="241"/>
        <v>2,341</v>
      </c>
      <c r="GO146" s="256" t="str">
        <f t="shared" si="241"/>
        <v>1,195</v>
      </c>
      <c r="GP146" s="256" t="str">
        <f t="shared" si="241"/>
        <v>-560,875</v>
      </c>
      <c r="GQ146" s="256" t="str">
        <f t="shared" si="241"/>
        <v>-560,875</v>
      </c>
      <c r="GR146" s="256" t="str">
        <f t="shared" si="241"/>
        <v>-$3,756,052</v>
      </c>
      <c r="GS146" s="256" t="str">
        <f t="shared" si="241"/>
        <v>-$3,339,267</v>
      </c>
      <c r="GT146" s="256" t="str">
        <f t="shared" si="241"/>
        <v>-$1,042,286</v>
      </c>
      <c r="GU146" s="256" t="str">
        <f t="shared" si="241"/>
        <v>-$8,137,604</v>
      </c>
      <c r="GV146" s="256" t="str">
        <f t="shared" si="241"/>
        <v>$2</v>
      </c>
      <c r="GW146" s="265" t="s">
        <v>275</v>
      </c>
      <c r="GX146" s="265" t="s">
        <v>275</v>
      </c>
      <c r="GY146" s="245" t="str">
        <f t="shared" ref="GY146:HR146" si="242">GY46</f>
        <v>0</v>
      </c>
      <c r="GZ146" s="256" t="str">
        <f t="shared" si="242"/>
        <v>0</v>
      </c>
      <c r="HA146" s="256" t="str">
        <f t="shared" si="242"/>
        <v>0</v>
      </c>
      <c r="HB146" s="256" t="str">
        <f t="shared" si="242"/>
        <v>80</v>
      </c>
      <c r="HC146" s="256" t="str">
        <f t="shared" si="242"/>
        <v>-2</v>
      </c>
      <c r="HD146" s="256" t="str">
        <f t="shared" si="242"/>
        <v>0</v>
      </c>
      <c r="HE146" s="256" t="str">
        <f t="shared" si="242"/>
        <v>0</v>
      </c>
      <c r="HF146" s="256" t="str">
        <f t="shared" si="242"/>
        <v>0</v>
      </c>
      <c r="HG146" s="256" t="str">
        <f t="shared" si="242"/>
        <v>3</v>
      </c>
      <c r="HH146" s="256" t="str">
        <f t="shared" si="242"/>
        <v>335,000</v>
      </c>
      <c r="HI146" s="256" t="str">
        <f t="shared" si="242"/>
        <v>-19,089</v>
      </c>
      <c r="HJ146" s="256" t="str">
        <f t="shared" si="242"/>
        <v>-19,206</v>
      </c>
      <c r="HK146" s="256" t="str">
        <f t="shared" si="242"/>
        <v>-59,829</v>
      </c>
      <c r="HL146" s="256" t="str">
        <f t="shared" si="242"/>
        <v>-9,025</v>
      </c>
      <c r="HM146" s="256" t="str">
        <f t="shared" si="242"/>
        <v>-209,025</v>
      </c>
      <c r="HN146" s="256" t="str">
        <f t="shared" si="242"/>
        <v>$1,833,678</v>
      </c>
      <c r="HO146" s="256" t="str">
        <f t="shared" si="242"/>
        <v>$1,409,302</v>
      </c>
      <c r="HP146" s="256" t="str">
        <f t="shared" si="242"/>
        <v>-$1,197,744</v>
      </c>
      <c r="HQ146" s="256" t="str">
        <f t="shared" si="242"/>
        <v>$2,045,235</v>
      </c>
      <c r="HR146" s="256" t="str">
        <f t="shared" si="242"/>
        <v>$0</v>
      </c>
      <c r="HS146" s="265" t="s">
        <v>275</v>
      </c>
      <c r="HT146" s="265" t="s">
        <v>275</v>
      </c>
      <c r="HU146" s="245" t="str">
        <f t="shared" ref="HU146:IN146" si="243">HU46</f>
        <v>-</v>
      </c>
      <c r="HV146" s="256" t="str">
        <f t="shared" si="243"/>
        <v>-</v>
      </c>
      <c r="HW146" s="256" t="str">
        <f t="shared" si="243"/>
        <v>-</v>
      </c>
      <c r="HX146" s="256" t="str">
        <f t="shared" si="243"/>
        <v>-</v>
      </c>
      <c r="HY146" s="256" t="str">
        <f t="shared" si="243"/>
        <v>-</v>
      </c>
      <c r="HZ146" s="256" t="str">
        <f t="shared" si="243"/>
        <v>-</v>
      </c>
      <c r="IA146" s="256" t="str">
        <f t="shared" si="243"/>
        <v>-</v>
      </c>
      <c r="IB146" s="256" t="str">
        <f t="shared" si="243"/>
        <v>-</v>
      </c>
      <c r="IC146" s="256" t="str">
        <f t="shared" si="243"/>
        <v>-</v>
      </c>
      <c r="ID146" s="256" t="str">
        <f t="shared" si="243"/>
        <v>-</v>
      </c>
      <c r="IE146" s="256" t="str">
        <f t="shared" si="243"/>
        <v>-</v>
      </c>
      <c r="IF146" s="256" t="str">
        <f t="shared" si="243"/>
        <v>-</v>
      </c>
      <c r="IG146" s="256" t="str">
        <f t="shared" si="243"/>
        <v>-</v>
      </c>
      <c r="IH146" s="256" t="str">
        <f t="shared" si="243"/>
        <v>-</v>
      </c>
      <c r="II146" s="256" t="str">
        <f t="shared" si="243"/>
        <v>-</v>
      </c>
      <c r="IJ146" s="256" t="str">
        <f t="shared" si="243"/>
        <v>-</v>
      </c>
      <c r="IK146" s="256" t="str">
        <f t="shared" si="243"/>
        <v>-</v>
      </c>
      <c r="IL146" s="256" t="str">
        <f t="shared" si="243"/>
        <v>-</v>
      </c>
      <c r="IM146" s="256" t="str">
        <f t="shared" si="243"/>
        <v>-</v>
      </c>
      <c r="IN146" s="256" t="str">
        <f t="shared" si="243"/>
        <v>-</v>
      </c>
      <c r="IO146" s="265" t="s">
        <v>275</v>
      </c>
      <c r="IP146" s="265" t="s">
        <v>275</v>
      </c>
      <c r="IQ146" s="245" t="str">
        <f t="shared" ref="IQ146:JJ146" si="244">IQ46</f>
        <v>-</v>
      </c>
      <c r="IR146" s="256" t="str">
        <f t="shared" si="244"/>
        <v>-</v>
      </c>
      <c r="IS146" s="256" t="str">
        <f t="shared" si="244"/>
        <v>-</v>
      </c>
      <c r="IT146" s="256" t="str">
        <f t="shared" si="244"/>
        <v>-</v>
      </c>
      <c r="IU146" s="256" t="str">
        <f t="shared" si="244"/>
        <v>-</v>
      </c>
      <c r="IV146" s="256" t="str">
        <f t="shared" si="244"/>
        <v>-</v>
      </c>
      <c r="IW146" s="256" t="str">
        <f t="shared" si="244"/>
        <v>-</v>
      </c>
      <c r="IX146" s="256" t="str">
        <f t="shared" si="244"/>
        <v>-</v>
      </c>
      <c r="IY146" s="256" t="str">
        <f t="shared" si="244"/>
        <v>-</v>
      </c>
      <c r="IZ146" s="256" t="str">
        <f t="shared" si="244"/>
        <v>-</v>
      </c>
      <c r="JA146" s="256" t="str">
        <f t="shared" si="244"/>
        <v>-</v>
      </c>
      <c r="JB146" s="256" t="str">
        <f t="shared" si="244"/>
        <v>-</v>
      </c>
      <c r="JC146" s="256" t="str">
        <f t="shared" si="244"/>
        <v>-</v>
      </c>
      <c r="JD146" s="256" t="str">
        <f t="shared" si="244"/>
        <v>-</v>
      </c>
      <c r="JE146" s="256" t="str">
        <f t="shared" si="244"/>
        <v>-</v>
      </c>
      <c r="JF146" s="256" t="str">
        <f t="shared" si="244"/>
        <v>-</v>
      </c>
      <c r="JG146" s="256" t="str">
        <f t="shared" si="244"/>
        <v>-</v>
      </c>
      <c r="JH146" s="256" t="str">
        <f t="shared" si="244"/>
        <v>-</v>
      </c>
      <c r="JI146" s="256" t="str">
        <f t="shared" si="244"/>
        <v>-</v>
      </c>
      <c r="JJ146" s="256" t="str">
        <f t="shared" si="244"/>
        <v>-</v>
      </c>
      <c r="JK146" s="265" t="s">
        <v>275</v>
      </c>
      <c r="JL146" s="265" t="s">
        <v>275</v>
      </c>
      <c r="JM146" s="245" t="str">
        <f t="shared" ref="JM146:KF146" si="245">JM46</f>
        <v>-</v>
      </c>
      <c r="JN146" s="256" t="str">
        <f t="shared" si="245"/>
        <v>-</v>
      </c>
      <c r="JO146" s="256" t="str">
        <f t="shared" si="245"/>
        <v>-</v>
      </c>
      <c r="JP146" s="256" t="str">
        <f t="shared" si="245"/>
        <v>-</v>
      </c>
      <c r="JQ146" s="256" t="str">
        <f t="shared" si="245"/>
        <v>-</v>
      </c>
      <c r="JR146" s="256" t="str">
        <f t="shared" si="245"/>
        <v>-</v>
      </c>
      <c r="JS146" s="256" t="str">
        <f t="shared" si="245"/>
        <v>-</v>
      </c>
      <c r="JT146" s="256" t="str">
        <f t="shared" si="245"/>
        <v>-</v>
      </c>
      <c r="JU146" s="256" t="str">
        <f t="shared" si="245"/>
        <v>-</v>
      </c>
      <c r="JV146" s="256" t="str">
        <f t="shared" si="245"/>
        <v>-</v>
      </c>
      <c r="JW146" s="256" t="str">
        <f t="shared" si="245"/>
        <v>-</v>
      </c>
      <c r="JX146" s="256" t="str">
        <f t="shared" si="245"/>
        <v>-</v>
      </c>
      <c r="JY146" s="256" t="str">
        <f t="shared" si="245"/>
        <v>-</v>
      </c>
      <c r="JZ146" s="256" t="str">
        <f t="shared" si="245"/>
        <v>-</v>
      </c>
      <c r="KA146" s="256" t="str">
        <f t="shared" si="245"/>
        <v>-</v>
      </c>
      <c r="KB146" s="256" t="str">
        <f t="shared" si="245"/>
        <v>-</v>
      </c>
      <c r="KC146" s="256" t="str">
        <f t="shared" si="245"/>
        <v>-</v>
      </c>
      <c r="KD146" s="256" t="str">
        <f t="shared" si="245"/>
        <v>-</v>
      </c>
      <c r="KE146" s="256" t="str">
        <f t="shared" si="245"/>
        <v>-</v>
      </c>
      <c r="KF146" s="256" t="str">
        <f t="shared" si="245"/>
        <v>-</v>
      </c>
      <c r="KG146" s="265" t="s">
        <v>275</v>
      </c>
      <c r="KH146" s="265" t="s">
        <v>275</v>
      </c>
    </row>
    <row r="147" spans="1:294" s="2" customFormat="1" ht="12.75" customHeight="1" x14ac:dyDescent="0.2">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245" t="s">
        <v>350</v>
      </c>
      <c r="AD147" s="254" t="str">
        <f t="shared" ca="1" si="113"/>
        <v>-</v>
      </c>
      <c r="AE147" s="256" t="str">
        <f t="shared" si="137"/>
        <v>-</v>
      </c>
      <c r="AF147" s="256" t="str">
        <f t="shared" ref="AF147:AS147" si="246">AF47</f>
        <v>-</v>
      </c>
      <c r="AG147" s="256" t="str">
        <f t="shared" si="246"/>
        <v>-</v>
      </c>
      <c r="AH147" s="256" t="str">
        <f t="shared" si="246"/>
        <v>-</v>
      </c>
      <c r="AI147" s="256" t="str">
        <f t="shared" si="246"/>
        <v>-</v>
      </c>
      <c r="AJ147" s="256" t="str">
        <f t="shared" si="246"/>
        <v>-</v>
      </c>
      <c r="AK147" s="256" t="str">
        <f t="shared" si="246"/>
        <v>-</v>
      </c>
      <c r="AL147" s="256" t="str">
        <f t="shared" si="246"/>
        <v>-</v>
      </c>
      <c r="AM147" s="256" t="str">
        <f t="shared" si="246"/>
        <v>-</v>
      </c>
      <c r="AN147" s="256" t="str">
        <f t="shared" si="246"/>
        <v>-</v>
      </c>
      <c r="AO147" s="256" t="str">
        <f t="shared" si="246"/>
        <v>-</v>
      </c>
      <c r="AP147" s="256" t="str">
        <f t="shared" si="246"/>
        <v>-</v>
      </c>
      <c r="AQ147" s="256" t="str">
        <f t="shared" si="246"/>
        <v>-</v>
      </c>
      <c r="AR147" s="256" t="str">
        <f t="shared" si="246"/>
        <v>-</v>
      </c>
      <c r="AS147" s="256" t="str">
        <f t="shared" si="246"/>
        <v>-</v>
      </c>
      <c r="AT147" s="256" t="str">
        <f t="shared" si="139"/>
        <v>-</v>
      </c>
      <c r="AU147" s="256" t="str">
        <f t="shared" si="139"/>
        <v>-</v>
      </c>
      <c r="AV147" s="256" t="str">
        <f t="shared" si="139"/>
        <v>-</v>
      </c>
      <c r="AW147" s="256" t="str">
        <f t="shared" si="139"/>
        <v>-</v>
      </c>
      <c r="AX147" s="256" t="str">
        <f t="shared" si="139"/>
        <v>-</v>
      </c>
      <c r="AY147" s="265" t="s">
        <v>275</v>
      </c>
      <c r="AZ147" s="265"/>
      <c r="BA147" s="245" t="str">
        <f t="shared" ref="BA147:BT147" si="247">BA47</f>
        <v>-</v>
      </c>
      <c r="BB147" s="256" t="str">
        <f t="shared" si="247"/>
        <v>-</v>
      </c>
      <c r="BC147" s="256" t="str">
        <f t="shared" si="247"/>
        <v>-</v>
      </c>
      <c r="BD147" s="256" t="str">
        <f t="shared" si="247"/>
        <v>-</v>
      </c>
      <c r="BE147" s="256" t="str">
        <f t="shared" si="247"/>
        <v>-</v>
      </c>
      <c r="BF147" s="256" t="str">
        <f t="shared" si="247"/>
        <v>-</v>
      </c>
      <c r="BG147" s="256" t="str">
        <f t="shared" si="247"/>
        <v>-</v>
      </c>
      <c r="BH147" s="256" t="str">
        <f t="shared" si="247"/>
        <v>-</v>
      </c>
      <c r="BI147" s="256" t="str">
        <f t="shared" si="247"/>
        <v>-</v>
      </c>
      <c r="BJ147" s="256" t="str">
        <f t="shared" si="247"/>
        <v>-</v>
      </c>
      <c r="BK147" s="256" t="str">
        <f t="shared" si="247"/>
        <v>-</v>
      </c>
      <c r="BL147" s="256" t="str">
        <f t="shared" si="247"/>
        <v>-</v>
      </c>
      <c r="BM147" s="256" t="str">
        <f t="shared" si="247"/>
        <v>-</v>
      </c>
      <c r="BN147" s="256" t="str">
        <f t="shared" si="247"/>
        <v>-</v>
      </c>
      <c r="BO147" s="256" t="str">
        <f t="shared" si="247"/>
        <v>-</v>
      </c>
      <c r="BP147" s="256" t="str">
        <f t="shared" si="247"/>
        <v>-</v>
      </c>
      <c r="BQ147" s="256" t="str">
        <f t="shared" si="247"/>
        <v>-</v>
      </c>
      <c r="BR147" s="256" t="str">
        <f t="shared" si="247"/>
        <v>-</v>
      </c>
      <c r="BS147" s="256" t="str">
        <f t="shared" si="247"/>
        <v>-</v>
      </c>
      <c r="BT147" s="256" t="str">
        <f t="shared" si="247"/>
        <v>-</v>
      </c>
      <c r="BU147" s="265" t="s">
        <v>275</v>
      </c>
      <c r="BV147" s="265" t="s">
        <v>275</v>
      </c>
      <c r="BW147" s="245" t="str">
        <f t="shared" ref="BW147:CP147" si="248">BW47</f>
        <v>-</v>
      </c>
      <c r="BX147" s="256" t="str">
        <f t="shared" si="248"/>
        <v>-</v>
      </c>
      <c r="BY147" s="256" t="str">
        <f t="shared" si="248"/>
        <v>-</v>
      </c>
      <c r="BZ147" s="256" t="str">
        <f t="shared" si="248"/>
        <v>-</v>
      </c>
      <c r="CA147" s="256" t="str">
        <f t="shared" si="248"/>
        <v>-</v>
      </c>
      <c r="CB147" s="256" t="str">
        <f t="shared" si="248"/>
        <v>-</v>
      </c>
      <c r="CC147" s="256" t="str">
        <f t="shared" si="248"/>
        <v>-</v>
      </c>
      <c r="CD147" s="256" t="str">
        <f t="shared" si="248"/>
        <v>-</v>
      </c>
      <c r="CE147" s="256" t="str">
        <f t="shared" si="248"/>
        <v>-</v>
      </c>
      <c r="CF147" s="256" t="str">
        <f t="shared" si="248"/>
        <v>-</v>
      </c>
      <c r="CG147" s="256" t="str">
        <f t="shared" si="248"/>
        <v>-</v>
      </c>
      <c r="CH147" s="256" t="str">
        <f t="shared" si="248"/>
        <v>-</v>
      </c>
      <c r="CI147" s="256" t="str">
        <f t="shared" si="248"/>
        <v>-</v>
      </c>
      <c r="CJ147" s="256" t="str">
        <f t="shared" si="248"/>
        <v>-</v>
      </c>
      <c r="CK147" s="256" t="str">
        <f t="shared" si="248"/>
        <v>-</v>
      </c>
      <c r="CL147" s="256" t="str">
        <f t="shared" si="248"/>
        <v>-</v>
      </c>
      <c r="CM147" s="256" t="str">
        <f t="shared" si="248"/>
        <v>-</v>
      </c>
      <c r="CN147" s="256" t="str">
        <f t="shared" si="248"/>
        <v>-</v>
      </c>
      <c r="CO147" s="256" t="str">
        <f t="shared" si="248"/>
        <v>-</v>
      </c>
      <c r="CP147" s="256" t="str">
        <f t="shared" si="248"/>
        <v>-</v>
      </c>
      <c r="CQ147" s="265" t="s">
        <v>275</v>
      </c>
      <c r="CR147" s="265" t="s">
        <v>275</v>
      </c>
      <c r="CS147" s="245" t="str">
        <f t="shared" ref="CS147:DL147" si="249">CS47</f>
        <v>-</v>
      </c>
      <c r="CT147" s="256" t="str">
        <f t="shared" si="249"/>
        <v>-</v>
      </c>
      <c r="CU147" s="256" t="str">
        <f t="shared" si="249"/>
        <v>-</v>
      </c>
      <c r="CV147" s="256" t="str">
        <f t="shared" si="249"/>
        <v>-</v>
      </c>
      <c r="CW147" s="256" t="str">
        <f t="shared" si="249"/>
        <v>-</v>
      </c>
      <c r="CX147" s="256" t="str">
        <f t="shared" si="249"/>
        <v>-</v>
      </c>
      <c r="CY147" s="256" t="str">
        <f t="shared" si="249"/>
        <v>-</v>
      </c>
      <c r="CZ147" s="256" t="str">
        <f t="shared" si="249"/>
        <v>-</v>
      </c>
      <c r="DA147" s="256" t="str">
        <f t="shared" si="249"/>
        <v>-</v>
      </c>
      <c r="DB147" s="256" t="str">
        <f t="shared" si="249"/>
        <v>-</v>
      </c>
      <c r="DC147" s="256" t="str">
        <f t="shared" si="249"/>
        <v>-</v>
      </c>
      <c r="DD147" s="256" t="str">
        <f t="shared" si="249"/>
        <v>-</v>
      </c>
      <c r="DE147" s="256" t="str">
        <f t="shared" si="249"/>
        <v>-</v>
      </c>
      <c r="DF147" s="256" t="str">
        <f t="shared" si="249"/>
        <v>-</v>
      </c>
      <c r="DG147" s="256" t="str">
        <f t="shared" si="249"/>
        <v>-</v>
      </c>
      <c r="DH147" s="256" t="str">
        <f t="shared" si="249"/>
        <v>-</v>
      </c>
      <c r="DI147" s="256" t="str">
        <f t="shared" si="249"/>
        <v>-</v>
      </c>
      <c r="DJ147" s="256" t="str">
        <f t="shared" si="249"/>
        <v>-</v>
      </c>
      <c r="DK147" s="256" t="str">
        <f t="shared" si="249"/>
        <v>-</v>
      </c>
      <c r="DL147" s="256" t="str">
        <f t="shared" si="249"/>
        <v>-</v>
      </c>
      <c r="DM147" s="265" t="s">
        <v>275</v>
      </c>
      <c r="DN147" s="265" t="s">
        <v>275</v>
      </c>
      <c r="DO147" s="245" t="str">
        <f t="shared" ref="DO147:EH147" si="250">DO47</f>
        <v>-</v>
      </c>
      <c r="DP147" s="256" t="str">
        <f t="shared" si="250"/>
        <v>-</v>
      </c>
      <c r="DQ147" s="256" t="str">
        <f t="shared" si="250"/>
        <v>-</v>
      </c>
      <c r="DR147" s="256" t="str">
        <f t="shared" si="250"/>
        <v>-</v>
      </c>
      <c r="DS147" s="256" t="str">
        <f t="shared" si="250"/>
        <v>-</v>
      </c>
      <c r="DT147" s="256" t="str">
        <f t="shared" si="250"/>
        <v>-</v>
      </c>
      <c r="DU147" s="256" t="str">
        <f t="shared" si="250"/>
        <v>-</v>
      </c>
      <c r="DV147" s="256" t="str">
        <f t="shared" si="250"/>
        <v>-</v>
      </c>
      <c r="DW147" s="256" t="str">
        <f t="shared" si="250"/>
        <v>-</v>
      </c>
      <c r="DX147" s="256" t="str">
        <f t="shared" si="250"/>
        <v>-</v>
      </c>
      <c r="DY147" s="256" t="str">
        <f t="shared" si="250"/>
        <v>-</v>
      </c>
      <c r="DZ147" s="256" t="str">
        <f t="shared" si="250"/>
        <v>-</v>
      </c>
      <c r="EA147" s="256" t="str">
        <f t="shared" si="250"/>
        <v>-</v>
      </c>
      <c r="EB147" s="256" t="str">
        <f t="shared" si="250"/>
        <v>-</v>
      </c>
      <c r="EC147" s="256" t="str">
        <f t="shared" si="250"/>
        <v>-</v>
      </c>
      <c r="ED147" s="256" t="str">
        <f t="shared" si="250"/>
        <v>-</v>
      </c>
      <c r="EE147" s="256" t="str">
        <f t="shared" si="250"/>
        <v>-</v>
      </c>
      <c r="EF147" s="256" t="str">
        <f t="shared" si="250"/>
        <v>-</v>
      </c>
      <c r="EG147" s="256" t="str">
        <f t="shared" si="250"/>
        <v>-</v>
      </c>
      <c r="EH147" s="256" t="str">
        <f t="shared" si="250"/>
        <v>-</v>
      </c>
      <c r="EI147" s="265" t="s">
        <v>275</v>
      </c>
      <c r="EJ147" s="265" t="s">
        <v>275</v>
      </c>
      <c r="EK147" s="245" t="str">
        <f t="shared" ref="EK147:FD147" si="251">EK47</f>
        <v>-</v>
      </c>
      <c r="EL147" s="256" t="str">
        <f t="shared" si="251"/>
        <v>-</v>
      </c>
      <c r="EM147" s="256" t="str">
        <f t="shared" si="251"/>
        <v>-</v>
      </c>
      <c r="EN147" s="256" t="str">
        <f t="shared" si="251"/>
        <v>-</v>
      </c>
      <c r="EO147" s="256" t="str">
        <f t="shared" si="251"/>
        <v>-</v>
      </c>
      <c r="EP147" s="256" t="str">
        <f t="shared" si="251"/>
        <v>-</v>
      </c>
      <c r="EQ147" s="256" t="str">
        <f t="shared" si="251"/>
        <v>-</v>
      </c>
      <c r="ER147" s="256" t="str">
        <f t="shared" si="251"/>
        <v>-</v>
      </c>
      <c r="ES147" s="256" t="str">
        <f t="shared" si="251"/>
        <v>-</v>
      </c>
      <c r="ET147" s="256" t="str">
        <f t="shared" si="251"/>
        <v>-</v>
      </c>
      <c r="EU147" s="256" t="str">
        <f t="shared" si="251"/>
        <v>-</v>
      </c>
      <c r="EV147" s="256" t="str">
        <f t="shared" si="251"/>
        <v>-</v>
      </c>
      <c r="EW147" s="256" t="str">
        <f t="shared" si="251"/>
        <v>-</v>
      </c>
      <c r="EX147" s="256" t="str">
        <f t="shared" si="251"/>
        <v>-</v>
      </c>
      <c r="EY147" s="256" t="str">
        <f t="shared" si="251"/>
        <v>-</v>
      </c>
      <c r="EZ147" s="256" t="str">
        <f t="shared" si="251"/>
        <v>-</v>
      </c>
      <c r="FA147" s="256" t="str">
        <f t="shared" si="251"/>
        <v>-</v>
      </c>
      <c r="FB147" s="256" t="str">
        <f t="shared" si="251"/>
        <v>-</v>
      </c>
      <c r="FC147" s="256" t="str">
        <f t="shared" si="251"/>
        <v>-</v>
      </c>
      <c r="FD147" s="256" t="str">
        <f t="shared" si="251"/>
        <v>-</v>
      </c>
      <c r="FE147" s="265" t="s">
        <v>275</v>
      </c>
      <c r="FF147" s="265" t="s">
        <v>275</v>
      </c>
      <c r="FG147" s="245" t="str">
        <f t="shared" ref="FG147:FZ147" si="252">FG47</f>
        <v>-</v>
      </c>
      <c r="FH147" s="256" t="str">
        <f t="shared" si="252"/>
        <v>-</v>
      </c>
      <c r="FI147" s="256" t="str">
        <f t="shared" si="252"/>
        <v>-</v>
      </c>
      <c r="FJ147" s="256" t="str">
        <f t="shared" si="252"/>
        <v>-</v>
      </c>
      <c r="FK147" s="256" t="str">
        <f t="shared" si="252"/>
        <v>-</v>
      </c>
      <c r="FL147" s="256" t="str">
        <f t="shared" si="252"/>
        <v>-</v>
      </c>
      <c r="FM147" s="256" t="str">
        <f t="shared" si="252"/>
        <v>-</v>
      </c>
      <c r="FN147" s="256" t="str">
        <f t="shared" si="252"/>
        <v>-</v>
      </c>
      <c r="FO147" s="256" t="str">
        <f t="shared" si="252"/>
        <v>-</v>
      </c>
      <c r="FP147" s="256" t="str">
        <f t="shared" si="252"/>
        <v>-</v>
      </c>
      <c r="FQ147" s="256" t="str">
        <f t="shared" si="252"/>
        <v>-</v>
      </c>
      <c r="FR147" s="256" t="str">
        <f t="shared" si="252"/>
        <v>-</v>
      </c>
      <c r="FS147" s="256" t="str">
        <f t="shared" si="252"/>
        <v>-</v>
      </c>
      <c r="FT147" s="256" t="str">
        <f t="shared" si="252"/>
        <v>-</v>
      </c>
      <c r="FU147" s="256" t="str">
        <f t="shared" si="252"/>
        <v>-</v>
      </c>
      <c r="FV147" s="256" t="str">
        <f t="shared" si="252"/>
        <v>-</v>
      </c>
      <c r="FW147" s="256" t="str">
        <f t="shared" si="252"/>
        <v>-</v>
      </c>
      <c r="FX147" s="256" t="str">
        <f t="shared" si="252"/>
        <v>-</v>
      </c>
      <c r="FY147" s="256" t="str">
        <f t="shared" si="252"/>
        <v>-</v>
      </c>
      <c r="FZ147" s="256" t="str">
        <f t="shared" si="252"/>
        <v>-</v>
      </c>
      <c r="GA147" s="265" t="s">
        <v>275</v>
      </c>
      <c r="GB147" s="265" t="s">
        <v>275</v>
      </c>
      <c r="GC147" s="245" t="str">
        <f t="shared" ref="GC147:GV147" si="253">GC47</f>
        <v>-</v>
      </c>
      <c r="GD147" s="256" t="str">
        <f t="shared" si="253"/>
        <v>-</v>
      </c>
      <c r="GE147" s="256" t="str">
        <f t="shared" si="253"/>
        <v>-</v>
      </c>
      <c r="GF147" s="256" t="str">
        <f t="shared" si="253"/>
        <v>-</v>
      </c>
      <c r="GG147" s="256" t="str">
        <f t="shared" si="253"/>
        <v>-</v>
      </c>
      <c r="GH147" s="256" t="str">
        <f t="shared" si="253"/>
        <v>-</v>
      </c>
      <c r="GI147" s="256" t="str">
        <f t="shared" si="253"/>
        <v>-</v>
      </c>
      <c r="GJ147" s="256" t="str">
        <f t="shared" si="253"/>
        <v>-</v>
      </c>
      <c r="GK147" s="256" t="str">
        <f t="shared" si="253"/>
        <v>-</v>
      </c>
      <c r="GL147" s="256" t="str">
        <f t="shared" si="253"/>
        <v>-</v>
      </c>
      <c r="GM147" s="256" t="str">
        <f t="shared" si="253"/>
        <v>-</v>
      </c>
      <c r="GN147" s="256" t="str">
        <f t="shared" si="253"/>
        <v>-</v>
      </c>
      <c r="GO147" s="256" t="str">
        <f t="shared" si="253"/>
        <v>-</v>
      </c>
      <c r="GP147" s="256" t="str">
        <f t="shared" si="253"/>
        <v>-</v>
      </c>
      <c r="GQ147" s="256" t="str">
        <f t="shared" si="253"/>
        <v>-</v>
      </c>
      <c r="GR147" s="256" t="str">
        <f t="shared" si="253"/>
        <v>-</v>
      </c>
      <c r="GS147" s="256" t="str">
        <f t="shared" si="253"/>
        <v>-</v>
      </c>
      <c r="GT147" s="256" t="str">
        <f t="shared" si="253"/>
        <v>-</v>
      </c>
      <c r="GU147" s="256" t="str">
        <f t="shared" si="253"/>
        <v>-</v>
      </c>
      <c r="GV147" s="256" t="str">
        <f t="shared" si="253"/>
        <v>-</v>
      </c>
      <c r="GW147" s="265" t="s">
        <v>275</v>
      </c>
      <c r="GX147" s="265" t="s">
        <v>275</v>
      </c>
      <c r="GY147" s="245" t="str">
        <f t="shared" ref="GY147:HR147" si="254">GY47</f>
        <v>-</v>
      </c>
      <c r="GZ147" s="256" t="str">
        <f t="shared" si="254"/>
        <v>-</v>
      </c>
      <c r="HA147" s="256" t="str">
        <f t="shared" si="254"/>
        <v>-</v>
      </c>
      <c r="HB147" s="256" t="str">
        <f t="shared" si="254"/>
        <v>-</v>
      </c>
      <c r="HC147" s="256" t="str">
        <f t="shared" si="254"/>
        <v>-</v>
      </c>
      <c r="HD147" s="256" t="str">
        <f t="shared" si="254"/>
        <v>-</v>
      </c>
      <c r="HE147" s="256" t="str">
        <f t="shared" si="254"/>
        <v>-</v>
      </c>
      <c r="HF147" s="256" t="str">
        <f t="shared" si="254"/>
        <v>-</v>
      </c>
      <c r="HG147" s="256" t="str">
        <f t="shared" si="254"/>
        <v>-</v>
      </c>
      <c r="HH147" s="256" t="str">
        <f t="shared" si="254"/>
        <v>-</v>
      </c>
      <c r="HI147" s="256" t="str">
        <f t="shared" si="254"/>
        <v>-</v>
      </c>
      <c r="HJ147" s="256" t="str">
        <f t="shared" si="254"/>
        <v>-</v>
      </c>
      <c r="HK147" s="256" t="str">
        <f t="shared" si="254"/>
        <v>-</v>
      </c>
      <c r="HL147" s="256" t="str">
        <f t="shared" si="254"/>
        <v>-</v>
      </c>
      <c r="HM147" s="256" t="str">
        <f t="shared" si="254"/>
        <v>-</v>
      </c>
      <c r="HN147" s="256" t="str">
        <f t="shared" si="254"/>
        <v>-</v>
      </c>
      <c r="HO147" s="256" t="str">
        <f t="shared" si="254"/>
        <v>-</v>
      </c>
      <c r="HP147" s="256" t="str">
        <f t="shared" si="254"/>
        <v>-</v>
      </c>
      <c r="HQ147" s="256" t="str">
        <f t="shared" si="254"/>
        <v>-</v>
      </c>
      <c r="HR147" s="256" t="str">
        <f t="shared" si="254"/>
        <v>-</v>
      </c>
      <c r="HS147" s="265" t="s">
        <v>275</v>
      </c>
      <c r="HT147" s="265" t="s">
        <v>275</v>
      </c>
      <c r="HU147" s="245" t="str">
        <f t="shared" ref="HU147:IN147" si="255">HU47</f>
        <v>-</v>
      </c>
      <c r="HV147" s="256" t="str">
        <f t="shared" si="255"/>
        <v>-</v>
      </c>
      <c r="HW147" s="256" t="str">
        <f t="shared" si="255"/>
        <v>-</v>
      </c>
      <c r="HX147" s="256" t="str">
        <f t="shared" si="255"/>
        <v>-</v>
      </c>
      <c r="HY147" s="256" t="str">
        <f t="shared" si="255"/>
        <v>-</v>
      </c>
      <c r="HZ147" s="256" t="str">
        <f t="shared" si="255"/>
        <v>-</v>
      </c>
      <c r="IA147" s="256" t="str">
        <f t="shared" si="255"/>
        <v>-</v>
      </c>
      <c r="IB147" s="256" t="str">
        <f t="shared" si="255"/>
        <v>-</v>
      </c>
      <c r="IC147" s="256" t="str">
        <f t="shared" si="255"/>
        <v>-</v>
      </c>
      <c r="ID147" s="256" t="str">
        <f t="shared" si="255"/>
        <v>-</v>
      </c>
      <c r="IE147" s="256" t="str">
        <f t="shared" si="255"/>
        <v>-</v>
      </c>
      <c r="IF147" s="256" t="str">
        <f t="shared" si="255"/>
        <v>-</v>
      </c>
      <c r="IG147" s="256" t="str">
        <f t="shared" si="255"/>
        <v>-</v>
      </c>
      <c r="IH147" s="256" t="str">
        <f t="shared" si="255"/>
        <v>-</v>
      </c>
      <c r="II147" s="256" t="str">
        <f t="shared" si="255"/>
        <v>-</v>
      </c>
      <c r="IJ147" s="256" t="str">
        <f t="shared" si="255"/>
        <v>-</v>
      </c>
      <c r="IK147" s="256" t="str">
        <f t="shared" si="255"/>
        <v>-</v>
      </c>
      <c r="IL147" s="256" t="str">
        <f t="shared" si="255"/>
        <v>-</v>
      </c>
      <c r="IM147" s="256" t="str">
        <f t="shared" si="255"/>
        <v>-</v>
      </c>
      <c r="IN147" s="256" t="str">
        <f t="shared" si="255"/>
        <v>-</v>
      </c>
      <c r="IO147" s="265" t="s">
        <v>275</v>
      </c>
      <c r="IP147" s="265" t="s">
        <v>275</v>
      </c>
      <c r="IQ147" s="245" t="str">
        <f t="shared" ref="IQ147:JJ147" si="256">IQ47</f>
        <v>-</v>
      </c>
      <c r="IR147" s="256" t="str">
        <f t="shared" si="256"/>
        <v>-</v>
      </c>
      <c r="IS147" s="256" t="str">
        <f t="shared" si="256"/>
        <v>-</v>
      </c>
      <c r="IT147" s="256" t="str">
        <f t="shared" si="256"/>
        <v>-</v>
      </c>
      <c r="IU147" s="256" t="str">
        <f t="shared" si="256"/>
        <v>-</v>
      </c>
      <c r="IV147" s="256" t="str">
        <f t="shared" si="256"/>
        <v>-</v>
      </c>
      <c r="IW147" s="256" t="str">
        <f t="shared" si="256"/>
        <v>-</v>
      </c>
      <c r="IX147" s="256" t="str">
        <f t="shared" si="256"/>
        <v>-</v>
      </c>
      <c r="IY147" s="256" t="str">
        <f t="shared" si="256"/>
        <v>-</v>
      </c>
      <c r="IZ147" s="256" t="str">
        <f t="shared" si="256"/>
        <v>-</v>
      </c>
      <c r="JA147" s="256" t="str">
        <f t="shared" si="256"/>
        <v>-</v>
      </c>
      <c r="JB147" s="256" t="str">
        <f t="shared" si="256"/>
        <v>-</v>
      </c>
      <c r="JC147" s="256" t="str">
        <f t="shared" si="256"/>
        <v>-</v>
      </c>
      <c r="JD147" s="256" t="str">
        <f t="shared" si="256"/>
        <v>-</v>
      </c>
      <c r="JE147" s="256" t="str">
        <f t="shared" si="256"/>
        <v>-</v>
      </c>
      <c r="JF147" s="256" t="str">
        <f t="shared" si="256"/>
        <v>-</v>
      </c>
      <c r="JG147" s="256" t="str">
        <f t="shared" si="256"/>
        <v>-</v>
      </c>
      <c r="JH147" s="256" t="str">
        <f t="shared" si="256"/>
        <v>-</v>
      </c>
      <c r="JI147" s="256" t="str">
        <f t="shared" si="256"/>
        <v>-</v>
      </c>
      <c r="JJ147" s="256" t="str">
        <f t="shared" si="256"/>
        <v>-</v>
      </c>
      <c r="JK147" s="265" t="s">
        <v>275</v>
      </c>
      <c r="JL147" s="265" t="s">
        <v>275</v>
      </c>
      <c r="JM147" s="245" t="str">
        <f t="shared" ref="JM147:KF147" si="257">JM47</f>
        <v>-</v>
      </c>
      <c r="JN147" s="256" t="str">
        <f t="shared" si="257"/>
        <v>-</v>
      </c>
      <c r="JO147" s="256" t="str">
        <f t="shared" si="257"/>
        <v>-</v>
      </c>
      <c r="JP147" s="256" t="str">
        <f t="shared" si="257"/>
        <v>-</v>
      </c>
      <c r="JQ147" s="256" t="str">
        <f t="shared" si="257"/>
        <v>-</v>
      </c>
      <c r="JR147" s="256" t="str">
        <f t="shared" si="257"/>
        <v>-</v>
      </c>
      <c r="JS147" s="256" t="str">
        <f t="shared" si="257"/>
        <v>-</v>
      </c>
      <c r="JT147" s="256" t="str">
        <f t="shared" si="257"/>
        <v>-</v>
      </c>
      <c r="JU147" s="256" t="str">
        <f t="shared" si="257"/>
        <v>-</v>
      </c>
      <c r="JV147" s="256" t="str">
        <f t="shared" si="257"/>
        <v>-</v>
      </c>
      <c r="JW147" s="256" t="str">
        <f t="shared" si="257"/>
        <v>-</v>
      </c>
      <c r="JX147" s="256" t="str">
        <f t="shared" si="257"/>
        <v>-</v>
      </c>
      <c r="JY147" s="256" t="str">
        <f t="shared" si="257"/>
        <v>-</v>
      </c>
      <c r="JZ147" s="256" t="str">
        <f t="shared" si="257"/>
        <v>-</v>
      </c>
      <c r="KA147" s="256" t="str">
        <f t="shared" si="257"/>
        <v>-</v>
      </c>
      <c r="KB147" s="256" t="str">
        <f t="shared" si="257"/>
        <v>-</v>
      </c>
      <c r="KC147" s="256" t="str">
        <f t="shared" si="257"/>
        <v>-</v>
      </c>
      <c r="KD147" s="256" t="str">
        <f t="shared" si="257"/>
        <v>-</v>
      </c>
      <c r="KE147" s="256" t="str">
        <f t="shared" si="257"/>
        <v>-</v>
      </c>
      <c r="KF147" s="256" t="str">
        <f t="shared" si="257"/>
        <v>-</v>
      </c>
      <c r="KG147" s="265" t="s">
        <v>275</v>
      </c>
      <c r="KH147" s="265" t="s">
        <v>275</v>
      </c>
    </row>
    <row r="148" spans="1:294" s="2" customFormat="1" ht="12.75" customHeight="1" x14ac:dyDescent="0.2">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245" t="s">
        <v>351</v>
      </c>
      <c r="AD148" s="254" t="str">
        <f t="shared" ca="1" si="113"/>
        <v>$62</v>
      </c>
      <c r="AE148" s="256" t="str">
        <f t="shared" si="137"/>
        <v>12,330</v>
      </c>
      <c r="AF148" s="256" t="str">
        <f t="shared" ref="AF148:AS148" si="258">AF48</f>
        <v>562</v>
      </c>
      <c r="AG148" s="256" t="str">
        <f t="shared" si="258"/>
        <v>34</v>
      </c>
      <c r="AH148" s="256" t="str">
        <f t="shared" si="258"/>
        <v>458</v>
      </c>
      <c r="AI148" s="256" t="str">
        <f t="shared" si="258"/>
        <v>40</v>
      </c>
      <c r="AJ148" s="256" t="str">
        <f t="shared" si="258"/>
        <v>23</v>
      </c>
      <c r="AK148" s="256" t="str">
        <f t="shared" si="258"/>
        <v>126</v>
      </c>
      <c r="AL148" s="256" t="str">
        <f t="shared" si="258"/>
        <v>173,000</v>
      </c>
      <c r="AM148" s="256" t="str">
        <f t="shared" si="258"/>
        <v>139</v>
      </c>
      <c r="AN148" s="256" t="str">
        <f t="shared" si="258"/>
        <v>2,085,000</v>
      </c>
      <c r="AO148" s="256" t="str">
        <f t="shared" si="258"/>
        <v>128,127</v>
      </c>
      <c r="AP148" s="256" t="str">
        <f t="shared" si="258"/>
        <v>128,127</v>
      </c>
      <c r="AQ148" s="256" t="str">
        <f t="shared" si="258"/>
        <v>671</v>
      </c>
      <c r="AR148" s="256" t="str">
        <f t="shared" si="258"/>
        <v>5,135,695</v>
      </c>
      <c r="AS148" s="256" t="str">
        <f t="shared" si="258"/>
        <v>5,916,963</v>
      </c>
      <c r="AT148" s="256" t="str">
        <f t="shared" ref="AT148:AX157" si="259">AT48</f>
        <v>$3,634,700</v>
      </c>
      <c r="AU148" s="256" t="str">
        <f t="shared" si="259"/>
        <v>$5,639,365</v>
      </c>
      <c r="AV148" s="256" t="str">
        <f t="shared" si="259"/>
        <v>$9,825,803</v>
      </c>
      <c r="AW148" s="256" t="str">
        <f t="shared" si="259"/>
        <v>$19,098,868</v>
      </c>
      <c r="AX148" s="256" t="str">
        <f t="shared" si="259"/>
        <v>$62</v>
      </c>
      <c r="AY148" s="265" t="s">
        <v>275</v>
      </c>
      <c r="AZ148" s="265"/>
      <c r="BA148" s="245" t="str">
        <f t="shared" ref="BA148:BT148" si="260">BA48</f>
        <v>13,898</v>
      </c>
      <c r="BB148" s="256" t="str">
        <f t="shared" si="260"/>
        <v>550</v>
      </c>
      <c r="BC148" s="256" t="str">
        <f t="shared" si="260"/>
        <v>25</v>
      </c>
      <c r="BD148" s="256" t="str">
        <f t="shared" si="260"/>
        <v>409</v>
      </c>
      <c r="BE148" s="256" t="str">
        <f t="shared" si="260"/>
        <v>35</v>
      </c>
      <c r="BF148" s="256" t="str">
        <f t="shared" si="260"/>
        <v>21</v>
      </c>
      <c r="BG148" s="256" t="str">
        <f t="shared" si="260"/>
        <v>107</v>
      </c>
      <c r="BH148" s="256" t="str">
        <f t="shared" si="260"/>
        <v>150,000</v>
      </c>
      <c r="BI148" s="256" t="str">
        <f t="shared" si="260"/>
        <v>78</v>
      </c>
      <c r="BJ148" s="256" t="str">
        <f t="shared" si="260"/>
        <v>1,000,000</v>
      </c>
      <c r="BK148" s="256" t="str">
        <f t="shared" si="260"/>
        <v>137,459</v>
      </c>
      <c r="BL148" s="256" t="str">
        <f t="shared" si="260"/>
        <v>137,459</v>
      </c>
      <c r="BM148" s="256" t="str">
        <f t="shared" si="260"/>
        <v>1,854</v>
      </c>
      <c r="BN148" s="256" t="str">
        <f t="shared" si="260"/>
        <v>6,729,781</v>
      </c>
      <c r="BO148" s="256" t="str">
        <f t="shared" si="260"/>
        <v>8,467,616</v>
      </c>
      <c r="BP148" s="256" t="str">
        <f t="shared" si="260"/>
        <v>$6,389,528</v>
      </c>
      <c r="BQ148" s="256" t="str">
        <f t="shared" si="260"/>
        <v>$7,467,100</v>
      </c>
      <c r="BR148" s="256" t="str">
        <f t="shared" si="260"/>
        <v>$10,987,333</v>
      </c>
      <c r="BS148" s="256" t="str">
        <f t="shared" si="260"/>
        <v>$24,843,961</v>
      </c>
      <c r="BT148" s="256" t="str">
        <f t="shared" si="260"/>
        <v>$58</v>
      </c>
      <c r="BU148" s="265" t="s">
        <v>275</v>
      </c>
      <c r="BV148" s="265" t="s">
        <v>275</v>
      </c>
      <c r="BW148" s="245" t="str">
        <f t="shared" ref="BW148:CP148" si="261">BW48</f>
        <v>12,320</v>
      </c>
      <c r="BX148" s="256" t="str">
        <f t="shared" si="261"/>
        <v>485</v>
      </c>
      <c r="BY148" s="256" t="str">
        <f t="shared" si="261"/>
        <v>11</v>
      </c>
      <c r="BZ148" s="256" t="str">
        <f t="shared" si="261"/>
        <v>405</v>
      </c>
      <c r="CA148" s="256" t="str">
        <f t="shared" si="261"/>
        <v>35</v>
      </c>
      <c r="CB148" s="256" t="str">
        <f t="shared" si="261"/>
        <v>23</v>
      </c>
      <c r="CC148" s="256" t="str">
        <f t="shared" si="261"/>
        <v>129</v>
      </c>
      <c r="CD148" s="256" t="str">
        <f t="shared" si="261"/>
        <v>200,000</v>
      </c>
      <c r="CE148" s="256" t="str">
        <f t="shared" si="261"/>
        <v>108</v>
      </c>
      <c r="CF148" s="256" t="str">
        <f t="shared" si="261"/>
        <v>1,620,000</v>
      </c>
      <c r="CG148" s="256" t="str">
        <f t="shared" si="261"/>
        <v>116,828</v>
      </c>
      <c r="CH148" s="256" t="str">
        <f t="shared" si="261"/>
        <v>116,828</v>
      </c>
      <c r="CI148" s="256" t="str">
        <f t="shared" si="261"/>
        <v>2,181</v>
      </c>
      <c r="CJ148" s="256" t="str">
        <f t="shared" si="261"/>
        <v>7,395,559</v>
      </c>
      <c r="CK148" s="256" t="str">
        <f t="shared" si="261"/>
        <v>9,345,846</v>
      </c>
      <c r="CL148" s="256" t="str">
        <f t="shared" si="261"/>
        <v>$3,591,193</v>
      </c>
      <c r="CM148" s="256" t="str">
        <f t="shared" si="261"/>
        <v>$6,948,553</v>
      </c>
      <c r="CN148" s="256" t="str">
        <f t="shared" si="261"/>
        <v>$10,993,136</v>
      </c>
      <c r="CO148" s="256" t="str">
        <f t="shared" si="261"/>
        <v>$21,532,882</v>
      </c>
      <c r="CP148" s="256" t="str">
        <f t="shared" si="261"/>
        <v>$57</v>
      </c>
      <c r="CQ148" s="265" t="s">
        <v>275</v>
      </c>
      <c r="CR148" s="265" t="s">
        <v>275</v>
      </c>
      <c r="CS148" s="245" t="str">
        <f t="shared" ref="CS148:DL148" si="262">CS48</f>
        <v>12,320</v>
      </c>
      <c r="CT148" s="256" t="str">
        <f t="shared" si="262"/>
        <v>454</v>
      </c>
      <c r="CU148" s="256" t="str">
        <f t="shared" si="262"/>
        <v>5</v>
      </c>
      <c r="CV148" s="256" t="str">
        <f t="shared" si="262"/>
        <v>409</v>
      </c>
      <c r="CW148" s="256" t="str">
        <f t="shared" si="262"/>
        <v>39</v>
      </c>
      <c r="CX148" s="256" t="str">
        <f t="shared" si="262"/>
        <v>22</v>
      </c>
      <c r="CY148" s="256" t="str">
        <f t="shared" si="262"/>
        <v>133</v>
      </c>
      <c r="CZ148" s="256" t="str">
        <f t="shared" si="262"/>
        <v>-</v>
      </c>
      <c r="DA148" s="256" t="str">
        <f t="shared" si="262"/>
        <v>175</v>
      </c>
      <c r="DB148" s="256" t="str">
        <f t="shared" si="262"/>
        <v>-</v>
      </c>
      <c r="DC148" s="256" t="str">
        <f t="shared" si="262"/>
        <v>111,469</v>
      </c>
      <c r="DD148" s="256" t="str">
        <f t="shared" si="262"/>
        <v>111,469</v>
      </c>
      <c r="DE148" s="256" t="str">
        <f t="shared" si="262"/>
        <v>27,802</v>
      </c>
      <c r="DF148" s="256" t="str">
        <f t="shared" si="262"/>
        <v>14,006,746</v>
      </c>
      <c r="DG148" s="256" t="str">
        <f t="shared" si="262"/>
        <v>16,304,752</v>
      </c>
      <c r="DH148" s="256" t="str">
        <f t="shared" si="262"/>
        <v>-</v>
      </c>
      <c r="DI148" s="256" t="str">
        <f t="shared" si="262"/>
        <v>-</v>
      </c>
      <c r="DJ148" s="256" t="str">
        <f t="shared" si="262"/>
        <v>-</v>
      </c>
      <c r="DK148" s="256" t="str">
        <f t="shared" si="262"/>
        <v>-</v>
      </c>
      <c r="DL148" s="256" t="str">
        <f t="shared" si="262"/>
        <v>$65</v>
      </c>
      <c r="DM148" s="265" t="s">
        <v>275</v>
      </c>
      <c r="DN148" s="265" t="s">
        <v>275</v>
      </c>
      <c r="DO148" s="245" t="str">
        <f t="shared" ref="DO148:EH148" si="263">DO48</f>
        <v>-</v>
      </c>
      <c r="DP148" s="256" t="str">
        <f t="shared" si="263"/>
        <v>-</v>
      </c>
      <c r="DQ148" s="256" t="str">
        <f t="shared" si="263"/>
        <v>-</v>
      </c>
      <c r="DR148" s="256" t="str">
        <f t="shared" si="263"/>
        <v>-</v>
      </c>
      <c r="DS148" s="256" t="str">
        <f t="shared" si="263"/>
        <v>-</v>
      </c>
      <c r="DT148" s="256" t="str">
        <f t="shared" si="263"/>
        <v>-</v>
      </c>
      <c r="DU148" s="256" t="str">
        <f t="shared" si="263"/>
        <v>-</v>
      </c>
      <c r="DV148" s="256" t="str">
        <f t="shared" si="263"/>
        <v>-</v>
      </c>
      <c r="DW148" s="256" t="str">
        <f t="shared" si="263"/>
        <v>-</v>
      </c>
      <c r="DX148" s="256" t="str">
        <f t="shared" si="263"/>
        <v>-</v>
      </c>
      <c r="DY148" s="256" t="str">
        <f t="shared" si="263"/>
        <v>-</v>
      </c>
      <c r="DZ148" s="256" t="str">
        <f t="shared" si="263"/>
        <v>-</v>
      </c>
      <c r="EA148" s="256" t="str">
        <f t="shared" si="263"/>
        <v>-</v>
      </c>
      <c r="EB148" s="256" t="str">
        <f t="shared" si="263"/>
        <v>-</v>
      </c>
      <c r="EC148" s="256" t="str">
        <f t="shared" si="263"/>
        <v>-</v>
      </c>
      <c r="ED148" s="256" t="str">
        <f t="shared" si="263"/>
        <v>-</v>
      </c>
      <c r="EE148" s="256" t="str">
        <f t="shared" si="263"/>
        <v>-</v>
      </c>
      <c r="EF148" s="256" t="str">
        <f t="shared" si="263"/>
        <v>-</v>
      </c>
      <c r="EG148" s="256" t="str">
        <f t="shared" si="263"/>
        <v>-</v>
      </c>
      <c r="EH148" s="256" t="str">
        <f t="shared" si="263"/>
        <v>-</v>
      </c>
      <c r="EI148" s="265" t="s">
        <v>275</v>
      </c>
      <c r="EJ148" s="265" t="s">
        <v>275</v>
      </c>
      <c r="EK148" s="245" t="str">
        <f t="shared" ref="EK148:FD148" si="264">EK48</f>
        <v>12,284</v>
      </c>
      <c r="EL148" s="256" t="str">
        <f t="shared" si="264"/>
        <v>570</v>
      </c>
      <c r="EM148" s="256">
        <f t="shared" si="264"/>
        <v>0</v>
      </c>
      <c r="EN148" s="256" t="str">
        <f t="shared" si="264"/>
        <v>402</v>
      </c>
      <c r="EO148" s="256" t="str">
        <f t="shared" si="264"/>
        <v>38</v>
      </c>
      <c r="EP148" s="256" t="str">
        <f t="shared" si="264"/>
        <v>22</v>
      </c>
      <c r="EQ148" s="256" t="str">
        <f t="shared" si="264"/>
        <v>120</v>
      </c>
      <c r="ER148" s="256" t="str">
        <f t="shared" si="264"/>
        <v>-</v>
      </c>
      <c r="ES148" s="256" t="str">
        <f t="shared" si="264"/>
        <v>120</v>
      </c>
      <c r="ET148" s="256" t="str">
        <f t="shared" si="264"/>
        <v>-</v>
      </c>
      <c r="EU148" s="256" t="str">
        <f t="shared" si="264"/>
        <v>39,044</v>
      </c>
      <c r="EV148" s="256" t="str">
        <f t="shared" si="264"/>
        <v>39,044</v>
      </c>
      <c r="EW148" s="256" t="str">
        <f t="shared" si="264"/>
        <v>2,633</v>
      </c>
      <c r="EX148" s="256" t="str">
        <f t="shared" si="264"/>
        <v>4,007,930</v>
      </c>
      <c r="EY148" s="256" t="str">
        <f t="shared" si="264"/>
        <v>4,013,811</v>
      </c>
      <c r="EZ148" s="256" t="str">
        <f t="shared" si="264"/>
        <v>-</v>
      </c>
      <c r="FA148" s="256" t="str">
        <f t="shared" si="264"/>
        <v>-</v>
      </c>
      <c r="FB148" s="256" t="str">
        <f t="shared" si="264"/>
        <v>-</v>
      </c>
      <c r="FC148" s="256" t="str">
        <f t="shared" si="264"/>
        <v>-</v>
      </c>
      <c r="FD148" s="256" t="str">
        <f t="shared" si="264"/>
        <v>$60</v>
      </c>
      <c r="FE148" s="265" t="s">
        <v>275</v>
      </c>
      <c r="FF148" s="265" t="s">
        <v>275</v>
      </c>
      <c r="FG148" s="245" t="str">
        <f t="shared" ref="FG148:FZ148" si="265">FG48</f>
        <v>12,717</v>
      </c>
      <c r="FH148" s="256" t="str">
        <f t="shared" si="265"/>
        <v>513</v>
      </c>
      <c r="FI148" s="256" t="str">
        <f t="shared" si="265"/>
        <v>19</v>
      </c>
      <c r="FJ148" s="256" t="str">
        <f t="shared" si="265"/>
        <v>420</v>
      </c>
      <c r="FK148" s="256" t="str">
        <f t="shared" si="265"/>
        <v>37</v>
      </c>
      <c r="FL148" s="256" t="str">
        <f t="shared" si="265"/>
        <v>22</v>
      </c>
      <c r="FM148" s="256" t="str">
        <f t="shared" si="265"/>
        <v>124</v>
      </c>
      <c r="FN148" s="256" t="str">
        <f t="shared" si="265"/>
        <v>174,333</v>
      </c>
      <c r="FO148" s="256" t="str">
        <f t="shared" si="265"/>
        <v>125</v>
      </c>
      <c r="FP148" s="256" t="str">
        <f t="shared" si="265"/>
        <v>1,568,333</v>
      </c>
      <c r="FQ148" s="256" t="str">
        <f t="shared" si="265"/>
        <v>123,471</v>
      </c>
      <c r="FR148" s="256" t="str">
        <f t="shared" si="265"/>
        <v>123,471</v>
      </c>
      <c r="FS148" s="256" t="str">
        <f t="shared" si="265"/>
        <v>8,127</v>
      </c>
      <c r="FT148" s="256" t="str">
        <f t="shared" si="265"/>
        <v>8,316,945</v>
      </c>
      <c r="FU148" s="256" t="str">
        <f t="shared" si="265"/>
        <v>10,008,794</v>
      </c>
      <c r="FV148" s="256" t="str">
        <f t="shared" si="265"/>
        <v>$4,538,474</v>
      </c>
      <c r="FW148" s="256" t="str">
        <f t="shared" si="265"/>
        <v>$6,685,006</v>
      </c>
      <c r="FX148" s="256" t="str">
        <f t="shared" si="265"/>
        <v>$10,602,091</v>
      </c>
      <c r="FY148" s="256" t="str">
        <f t="shared" si="265"/>
        <v>$21,825,237</v>
      </c>
      <c r="FZ148" s="256" t="str">
        <f t="shared" si="265"/>
        <v>$61</v>
      </c>
      <c r="GA148" s="265" t="s">
        <v>275</v>
      </c>
      <c r="GB148" s="265" t="s">
        <v>275</v>
      </c>
      <c r="GC148" s="245" t="str">
        <f t="shared" ref="GC148:GV148" si="266">GC48</f>
        <v>-1,568</v>
      </c>
      <c r="GD148" s="256" t="str">
        <f t="shared" si="266"/>
        <v>12</v>
      </c>
      <c r="GE148" s="256" t="str">
        <f t="shared" si="266"/>
        <v>9</v>
      </c>
      <c r="GF148" s="256" t="str">
        <f t="shared" si="266"/>
        <v>49</v>
      </c>
      <c r="GG148" s="256" t="str">
        <f t="shared" si="266"/>
        <v>5</v>
      </c>
      <c r="GH148" s="256" t="str">
        <f t="shared" si="266"/>
        <v>2</v>
      </c>
      <c r="GI148" s="256" t="str">
        <f t="shared" si="266"/>
        <v>19</v>
      </c>
      <c r="GJ148" s="256" t="str">
        <f t="shared" si="266"/>
        <v>23,000</v>
      </c>
      <c r="GK148" s="256" t="str">
        <f t="shared" si="266"/>
        <v>61</v>
      </c>
      <c r="GL148" s="256" t="str">
        <f t="shared" si="266"/>
        <v>1,085,000</v>
      </c>
      <c r="GM148" s="256" t="str">
        <f t="shared" si="266"/>
        <v>-9,332</v>
      </c>
      <c r="GN148" s="256" t="str">
        <f t="shared" si="266"/>
        <v>-9,332</v>
      </c>
      <c r="GO148" s="256" t="str">
        <f t="shared" si="266"/>
        <v>-1,183</v>
      </c>
      <c r="GP148" s="256" t="str">
        <f t="shared" si="266"/>
        <v>-1,594,086</v>
      </c>
      <c r="GQ148" s="256" t="str">
        <f t="shared" si="266"/>
        <v>-2,550,653</v>
      </c>
      <c r="GR148" s="256" t="str">
        <f t="shared" si="266"/>
        <v>-$2,754,828</v>
      </c>
      <c r="GS148" s="256" t="str">
        <f t="shared" si="266"/>
        <v>-$1,827,735</v>
      </c>
      <c r="GT148" s="256" t="str">
        <f t="shared" si="266"/>
        <v>-$1,161,530</v>
      </c>
      <c r="GU148" s="256" t="str">
        <f t="shared" si="266"/>
        <v>-$5,745,093</v>
      </c>
      <c r="GV148" s="256" t="str">
        <f t="shared" si="266"/>
        <v>$4</v>
      </c>
      <c r="GW148" s="265" t="s">
        <v>275</v>
      </c>
      <c r="GX148" s="265" t="s">
        <v>275</v>
      </c>
      <c r="GY148" s="245" t="str">
        <f t="shared" ref="GY148:HR148" si="267">GY48</f>
        <v>1,578</v>
      </c>
      <c r="GZ148" s="256" t="str">
        <f t="shared" si="267"/>
        <v>65</v>
      </c>
      <c r="HA148" s="256" t="str">
        <f t="shared" si="267"/>
        <v>14</v>
      </c>
      <c r="HB148" s="256" t="str">
        <f t="shared" si="267"/>
        <v>4</v>
      </c>
      <c r="HC148" s="256" t="str">
        <f t="shared" si="267"/>
        <v>0</v>
      </c>
      <c r="HD148" s="256" t="str">
        <f t="shared" si="267"/>
        <v>-2</v>
      </c>
      <c r="HE148" s="256" t="str">
        <f t="shared" si="267"/>
        <v>-22</v>
      </c>
      <c r="HF148" s="256" t="str">
        <f t="shared" si="267"/>
        <v>-50,000</v>
      </c>
      <c r="HG148" s="256" t="str">
        <f t="shared" si="267"/>
        <v>-30</v>
      </c>
      <c r="HH148" s="256" t="str">
        <f t="shared" si="267"/>
        <v>-620,000</v>
      </c>
      <c r="HI148" s="256" t="str">
        <f t="shared" si="267"/>
        <v>20,631</v>
      </c>
      <c r="HJ148" s="256" t="str">
        <f t="shared" si="267"/>
        <v>20,631</v>
      </c>
      <c r="HK148" s="256" t="str">
        <f t="shared" si="267"/>
        <v>-327</v>
      </c>
      <c r="HL148" s="256" t="str">
        <f t="shared" si="267"/>
        <v>-665,778</v>
      </c>
      <c r="HM148" s="256" t="str">
        <f t="shared" si="267"/>
        <v>-878,230</v>
      </c>
      <c r="HN148" s="256" t="str">
        <f t="shared" si="267"/>
        <v>$2,798,335</v>
      </c>
      <c r="HO148" s="256" t="str">
        <f t="shared" si="267"/>
        <v>$518,547</v>
      </c>
      <c r="HP148" s="256" t="str">
        <f t="shared" si="267"/>
        <v>-$5,803</v>
      </c>
      <c r="HQ148" s="256" t="str">
        <f t="shared" si="267"/>
        <v>$3,311,079</v>
      </c>
      <c r="HR148" s="256" t="str">
        <f t="shared" si="267"/>
        <v>$1</v>
      </c>
      <c r="HS148" s="265" t="s">
        <v>275</v>
      </c>
      <c r="HT148" s="265" t="s">
        <v>275</v>
      </c>
      <c r="HU148" s="245" t="str">
        <f t="shared" ref="HU148:IN148" si="268">HU48</f>
        <v>0</v>
      </c>
      <c r="HV148" s="256" t="str">
        <f t="shared" si="268"/>
        <v>31</v>
      </c>
      <c r="HW148" s="256" t="str">
        <f t="shared" si="268"/>
        <v>6</v>
      </c>
      <c r="HX148" s="256" t="str">
        <f t="shared" si="268"/>
        <v>-4</v>
      </c>
      <c r="HY148" s="256" t="str">
        <f t="shared" si="268"/>
        <v>-4</v>
      </c>
      <c r="HZ148" s="256" t="str">
        <f t="shared" si="268"/>
        <v>1</v>
      </c>
      <c r="IA148" s="256" t="str">
        <f t="shared" si="268"/>
        <v>-4</v>
      </c>
      <c r="IB148" s="256" t="str">
        <f t="shared" si="268"/>
        <v>-</v>
      </c>
      <c r="IC148" s="256" t="str">
        <f t="shared" si="268"/>
        <v>-67</v>
      </c>
      <c r="ID148" s="256" t="str">
        <f t="shared" si="268"/>
        <v>-</v>
      </c>
      <c r="IE148" s="256" t="str">
        <f t="shared" si="268"/>
        <v>5,359</v>
      </c>
      <c r="IF148" s="256" t="str">
        <f t="shared" si="268"/>
        <v>5,359</v>
      </c>
      <c r="IG148" s="256" t="str">
        <f t="shared" si="268"/>
        <v>-25,621</v>
      </c>
      <c r="IH148" s="256" t="str">
        <f t="shared" si="268"/>
        <v>-6,611,187</v>
      </c>
      <c r="II148" s="256" t="str">
        <f t="shared" si="268"/>
        <v>-6,958,906</v>
      </c>
      <c r="IJ148" s="256" t="str">
        <f t="shared" si="268"/>
        <v>-</v>
      </c>
      <c r="IK148" s="256" t="str">
        <f t="shared" si="268"/>
        <v>-</v>
      </c>
      <c r="IL148" s="256" t="str">
        <f t="shared" si="268"/>
        <v>-</v>
      </c>
      <c r="IM148" s="256" t="str">
        <f t="shared" si="268"/>
        <v>-</v>
      </c>
      <c r="IN148" s="256" t="str">
        <f t="shared" si="268"/>
        <v>-$8</v>
      </c>
      <c r="IO148" s="265" t="s">
        <v>275</v>
      </c>
      <c r="IP148" s="265" t="s">
        <v>275</v>
      </c>
      <c r="IQ148" s="245" t="str">
        <f t="shared" ref="IQ148:JJ148" si="269">IQ48</f>
        <v>-</v>
      </c>
      <c r="IR148" s="256" t="str">
        <f t="shared" si="269"/>
        <v>-</v>
      </c>
      <c r="IS148" s="256" t="str">
        <f t="shared" si="269"/>
        <v>-</v>
      </c>
      <c r="IT148" s="256" t="str">
        <f t="shared" si="269"/>
        <v>-</v>
      </c>
      <c r="IU148" s="256" t="str">
        <f t="shared" si="269"/>
        <v>-</v>
      </c>
      <c r="IV148" s="256" t="str">
        <f t="shared" si="269"/>
        <v>-</v>
      </c>
      <c r="IW148" s="256" t="str">
        <f t="shared" si="269"/>
        <v>-</v>
      </c>
      <c r="IX148" s="256" t="str">
        <f t="shared" si="269"/>
        <v>-</v>
      </c>
      <c r="IY148" s="256" t="str">
        <f t="shared" si="269"/>
        <v>-</v>
      </c>
      <c r="IZ148" s="256" t="str">
        <f t="shared" si="269"/>
        <v>-</v>
      </c>
      <c r="JA148" s="256" t="str">
        <f t="shared" si="269"/>
        <v>-</v>
      </c>
      <c r="JB148" s="256" t="str">
        <f t="shared" si="269"/>
        <v>-</v>
      </c>
      <c r="JC148" s="256" t="str">
        <f t="shared" si="269"/>
        <v>-</v>
      </c>
      <c r="JD148" s="256" t="str">
        <f t="shared" si="269"/>
        <v>-</v>
      </c>
      <c r="JE148" s="256" t="str">
        <f t="shared" si="269"/>
        <v>-</v>
      </c>
      <c r="JF148" s="256" t="str">
        <f t="shared" si="269"/>
        <v>-</v>
      </c>
      <c r="JG148" s="256" t="str">
        <f t="shared" si="269"/>
        <v>-</v>
      </c>
      <c r="JH148" s="256" t="str">
        <f t="shared" si="269"/>
        <v>-</v>
      </c>
      <c r="JI148" s="256" t="str">
        <f t="shared" si="269"/>
        <v>-</v>
      </c>
      <c r="JJ148" s="256" t="str">
        <f t="shared" si="269"/>
        <v>-</v>
      </c>
      <c r="JK148" s="265" t="s">
        <v>275</v>
      </c>
      <c r="JL148" s="265" t="s">
        <v>275</v>
      </c>
      <c r="JM148" s="245" t="str">
        <f t="shared" ref="JM148:KF148" si="270">JM48</f>
        <v>-</v>
      </c>
      <c r="JN148" s="256" t="str">
        <f t="shared" si="270"/>
        <v>-</v>
      </c>
      <c r="JO148" s="256" t="str">
        <f t="shared" si="270"/>
        <v>-</v>
      </c>
      <c r="JP148" s="256" t="str">
        <f t="shared" si="270"/>
        <v>-</v>
      </c>
      <c r="JQ148" s="256" t="str">
        <f t="shared" si="270"/>
        <v>-</v>
      </c>
      <c r="JR148" s="256" t="str">
        <f t="shared" si="270"/>
        <v>-</v>
      </c>
      <c r="JS148" s="256" t="str">
        <f t="shared" si="270"/>
        <v>-</v>
      </c>
      <c r="JT148" s="256" t="str">
        <f t="shared" si="270"/>
        <v>-</v>
      </c>
      <c r="JU148" s="256" t="str">
        <f t="shared" si="270"/>
        <v>-</v>
      </c>
      <c r="JV148" s="256" t="str">
        <f t="shared" si="270"/>
        <v>-</v>
      </c>
      <c r="JW148" s="256" t="str">
        <f t="shared" si="270"/>
        <v>-</v>
      </c>
      <c r="JX148" s="256" t="str">
        <f t="shared" si="270"/>
        <v>-</v>
      </c>
      <c r="JY148" s="256" t="str">
        <f t="shared" si="270"/>
        <v>-</v>
      </c>
      <c r="JZ148" s="256" t="str">
        <f t="shared" si="270"/>
        <v>-</v>
      </c>
      <c r="KA148" s="256" t="str">
        <f t="shared" si="270"/>
        <v>-</v>
      </c>
      <c r="KB148" s="256" t="str">
        <f t="shared" si="270"/>
        <v>-</v>
      </c>
      <c r="KC148" s="256" t="str">
        <f t="shared" si="270"/>
        <v>-</v>
      </c>
      <c r="KD148" s="256" t="str">
        <f t="shared" si="270"/>
        <v>-</v>
      </c>
      <c r="KE148" s="256" t="str">
        <f t="shared" si="270"/>
        <v>-</v>
      </c>
      <c r="KF148" s="256" t="str">
        <f t="shared" si="270"/>
        <v>-</v>
      </c>
      <c r="KG148" s="265" t="s">
        <v>275</v>
      </c>
      <c r="KH148" s="265" t="s">
        <v>275</v>
      </c>
    </row>
    <row r="149" spans="1:294" s="2" customFormat="1" ht="12.75" customHeight="1" x14ac:dyDescent="0.2">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245" t="s">
        <v>135</v>
      </c>
      <c r="AD149" s="254" t="str">
        <f t="shared" ca="1" si="113"/>
        <v>$80</v>
      </c>
      <c r="AE149" s="256" t="str">
        <f t="shared" si="137"/>
        <v>45,304</v>
      </c>
      <c r="AF149" s="256" t="str">
        <f t="shared" ref="AF149:AS149" si="271">AF49</f>
        <v>1,697</v>
      </c>
      <c r="AG149" s="256" t="str">
        <f t="shared" si="271"/>
        <v>1,902</v>
      </c>
      <c r="AH149" s="256" t="str">
        <f t="shared" si="271"/>
        <v>1,756</v>
      </c>
      <c r="AI149" s="256" t="str">
        <f t="shared" si="271"/>
        <v>92</v>
      </c>
      <c r="AJ149" s="256" t="str">
        <f t="shared" si="271"/>
        <v>15</v>
      </c>
      <c r="AK149" s="256" t="str">
        <f t="shared" si="271"/>
        <v>169</v>
      </c>
      <c r="AL149" s="256" t="str">
        <f t="shared" si="271"/>
        <v>511,063</v>
      </c>
      <c r="AM149" s="256" t="str">
        <f t="shared" si="271"/>
        <v>160</v>
      </c>
      <c r="AN149" s="256" t="str">
        <f t="shared" si="271"/>
        <v>1,688,800</v>
      </c>
      <c r="AO149" s="256" t="str">
        <f t="shared" si="271"/>
        <v>428,143</v>
      </c>
      <c r="AP149" s="256" t="str">
        <f t="shared" si="271"/>
        <v>428,158</v>
      </c>
      <c r="AQ149" s="256" t="str">
        <f t="shared" si="271"/>
        <v>0</v>
      </c>
      <c r="AR149" s="256" t="str">
        <f t="shared" si="271"/>
        <v>1,540,987</v>
      </c>
      <c r="AS149" s="256" t="str">
        <f t="shared" si="271"/>
        <v>3,103,549</v>
      </c>
      <c r="AT149" s="256" t="str">
        <f t="shared" si="259"/>
        <v>$20,075,209</v>
      </c>
      <c r="AU149" s="256" t="str">
        <f t="shared" si="259"/>
        <v>$15,555,036</v>
      </c>
      <c r="AV149" s="256" t="str">
        <f t="shared" si="259"/>
        <v>$35,118,778</v>
      </c>
      <c r="AW149" s="256" t="str">
        <f t="shared" si="259"/>
        <v>$70,749,023</v>
      </c>
      <c r="AX149" s="256" t="str">
        <f t="shared" si="259"/>
        <v>$80</v>
      </c>
      <c r="AY149" s="265" t="s">
        <v>275</v>
      </c>
      <c r="AZ149" s="265"/>
      <c r="BA149" s="245" t="str">
        <f t="shared" ref="BA149:BT149" si="272">BA49</f>
        <v>44,768</v>
      </c>
      <c r="BB149" s="256" t="str">
        <f t="shared" si="272"/>
        <v>1,860</v>
      </c>
      <c r="BC149" s="256" t="str">
        <f t="shared" si="272"/>
        <v>1,582</v>
      </c>
      <c r="BD149" s="256" t="str">
        <f t="shared" si="272"/>
        <v>1,951</v>
      </c>
      <c r="BE149" s="256" t="str">
        <f t="shared" si="272"/>
        <v>94</v>
      </c>
      <c r="BF149" s="256" t="str">
        <f t="shared" si="272"/>
        <v>12</v>
      </c>
      <c r="BG149" s="256" t="str">
        <f t="shared" si="272"/>
        <v>186</v>
      </c>
      <c r="BH149" s="256" t="str">
        <f t="shared" si="272"/>
        <v>509,900</v>
      </c>
      <c r="BI149" s="256" t="str">
        <f t="shared" si="272"/>
        <v>152</v>
      </c>
      <c r="BJ149" s="256" t="str">
        <f t="shared" si="272"/>
        <v>1,998,000</v>
      </c>
      <c r="BK149" s="256" t="str">
        <f t="shared" si="272"/>
        <v>600,000</v>
      </c>
      <c r="BL149" s="256" t="str">
        <f t="shared" si="272"/>
        <v>600,043</v>
      </c>
      <c r="BM149" s="256" t="str">
        <f t="shared" si="272"/>
        <v>268</v>
      </c>
      <c r="BN149" s="256" t="str">
        <f t="shared" si="272"/>
        <v>1,947,500</v>
      </c>
      <c r="BO149" s="256" t="str">
        <f t="shared" si="272"/>
        <v>3,961,290</v>
      </c>
      <c r="BP149" s="256" t="str">
        <f t="shared" si="272"/>
        <v>$31,810,800</v>
      </c>
      <c r="BQ149" s="256" t="str">
        <f t="shared" si="272"/>
        <v>$21,936,700</v>
      </c>
      <c r="BR149" s="256" t="str">
        <f t="shared" si="272"/>
        <v>$35,152,900</v>
      </c>
      <c r="BS149" s="256" t="str">
        <f t="shared" si="272"/>
        <v>$88,900,400</v>
      </c>
      <c r="BT149" s="256" t="str">
        <f t="shared" si="272"/>
        <v>$56</v>
      </c>
      <c r="BU149" s="265" t="s">
        <v>275</v>
      </c>
      <c r="BV149" s="265" t="s">
        <v>275</v>
      </c>
      <c r="BW149" s="245" t="str">
        <f t="shared" ref="BW149:CP149" si="273">BW49</f>
        <v>-</v>
      </c>
      <c r="BX149" s="256" t="str">
        <f t="shared" si="273"/>
        <v>-</v>
      </c>
      <c r="BY149" s="256" t="str">
        <f t="shared" si="273"/>
        <v>-</v>
      </c>
      <c r="BZ149" s="256" t="str">
        <f t="shared" si="273"/>
        <v>-</v>
      </c>
      <c r="CA149" s="256" t="str">
        <f t="shared" si="273"/>
        <v>-</v>
      </c>
      <c r="CB149" s="256" t="str">
        <f t="shared" si="273"/>
        <v>-</v>
      </c>
      <c r="CC149" s="256" t="str">
        <f t="shared" si="273"/>
        <v>-</v>
      </c>
      <c r="CD149" s="256" t="str">
        <f t="shared" si="273"/>
        <v>-</v>
      </c>
      <c r="CE149" s="256" t="str">
        <f t="shared" si="273"/>
        <v>-</v>
      </c>
      <c r="CF149" s="256" t="str">
        <f t="shared" si="273"/>
        <v>-</v>
      </c>
      <c r="CG149" s="256" t="str">
        <f t="shared" si="273"/>
        <v>-</v>
      </c>
      <c r="CH149" s="256" t="str">
        <f t="shared" si="273"/>
        <v>-</v>
      </c>
      <c r="CI149" s="256" t="str">
        <f t="shared" si="273"/>
        <v>-</v>
      </c>
      <c r="CJ149" s="256" t="str">
        <f t="shared" si="273"/>
        <v>-</v>
      </c>
      <c r="CK149" s="256" t="str">
        <f t="shared" si="273"/>
        <v>-</v>
      </c>
      <c r="CL149" s="256" t="str">
        <f t="shared" si="273"/>
        <v>-</v>
      </c>
      <c r="CM149" s="256" t="str">
        <f t="shared" si="273"/>
        <v>-</v>
      </c>
      <c r="CN149" s="256" t="str">
        <f t="shared" si="273"/>
        <v>-</v>
      </c>
      <c r="CO149" s="256" t="str">
        <f t="shared" si="273"/>
        <v>-</v>
      </c>
      <c r="CP149" s="256" t="str">
        <f t="shared" si="273"/>
        <v>-</v>
      </c>
      <c r="CQ149" s="265" t="s">
        <v>275</v>
      </c>
      <c r="CR149" s="265" t="s">
        <v>275</v>
      </c>
      <c r="CS149" s="245" t="str">
        <f t="shared" ref="CS149:DL149" si="274">CS49</f>
        <v>43,186</v>
      </c>
      <c r="CT149" s="256" t="str">
        <f t="shared" si="274"/>
        <v>1,620</v>
      </c>
      <c r="CU149" s="256" t="str">
        <f t="shared" si="274"/>
        <v>2,240</v>
      </c>
      <c r="CV149" s="256" t="str">
        <f t="shared" si="274"/>
        <v>1,747</v>
      </c>
      <c r="CW149" s="256" t="str">
        <f t="shared" si="274"/>
        <v>93</v>
      </c>
      <c r="CX149" s="256" t="str">
        <f t="shared" si="274"/>
        <v>8</v>
      </c>
      <c r="CY149" s="256" t="str">
        <f t="shared" si="274"/>
        <v>188</v>
      </c>
      <c r="CZ149" s="256" t="str">
        <f t="shared" si="274"/>
        <v>480,000</v>
      </c>
      <c r="DA149" s="256" t="str">
        <f t="shared" si="274"/>
        <v>245</v>
      </c>
      <c r="DB149" s="256" t="str">
        <f t="shared" si="274"/>
        <v>500,000</v>
      </c>
      <c r="DC149" s="256" t="str">
        <f t="shared" si="274"/>
        <v>304,500</v>
      </c>
      <c r="DD149" s="256" t="str">
        <f t="shared" si="274"/>
        <v>328,620</v>
      </c>
      <c r="DE149" s="256" t="str">
        <f t="shared" si="274"/>
        <v>1,010</v>
      </c>
      <c r="DF149" s="256" t="str">
        <f t="shared" si="274"/>
        <v>989,516</v>
      </c>
      <c r="DG149" s="256" t="str">
        <f t="shared" si="274"/>
        <v>1,602,211</v>
      </c>
      <c r="DH149" s="256" t="str">
        <f t="shared" si="274"/>
        <v>$15,240,000</v>
      </c>
      <c r="DI149" s="256" t="str">
        <f t="shared" si="274"/>
        <v>$13,213,000</v>
      </c>
      <c r="DJ149" s="256" t="str">
        <f t="shared" si="274"/>
        <v>$19,889,000</v>
      </c>
      <c r="DK149" s="256" t="str">
        <f t="shared" si="274"/>
        <v>$48,342,000</v>
      </c>
      <c r="DL149" s="256" t="str">
        <f t="shared" si="274"/>
        <v>$65</v>
      </c>
      <c r="DM149" s="265" t="s">
        <v>275</v>
      </c>
      <c r="DN149" s="265" t="s">
        <v>275</v>
      </c>
      <c r="DO149" s="245" t="str">
        <f t="shared" ref="DO149:EH149" si="275">DO49</f>
        <v>43,094</v>
      </c>
      <c r="DP149" s="256" t="str">
        <f t="shared" si="275"/>
        <v>1,627</v>
      </c>
      <c r="DQ149" s="256" t="str">
        <f t="shared" si="275"/>
        <v>2,113</v>
      </c>
      <c r="DR149" s="256" t="str">
        <f t="shared" si="275"/>
        <v>1,846</v>
      </c>
      <c r="DS149" s="256" t="str">
        <f t="shared" si="275"/>
        <v>93</v>
      </c>
      <c r="DT149" s="256" t="str">
        <f t="shared" si="275"/>
        <v>8</v>
      </c>
      <c r="DU149" s="256" t="str">
        <f t="shared" si="275"/>
        <v>188</v>
      </c>
      <c r="DV149" s="256" t="str">
        <f t="shared" si="275"/>
        <v>479,658</v>
      </c>
      <c r="DW149" s="256" t="str">
        <f t="shared" si="275"/>
        <v>245</v>
      </c>
      <c r="DX149" s="256" t="str">
        <f t="shared" si="275"/>
        <v>500,000</v>
      </c>
      <c r="DY149" s="256" t="str">
        <f t="shared" si="275"/>
        <v>317,000</v>
      </c>
      <c r="DZ149" s="256" t="str">
        <f t="shared" si="275"/>
        <v>345,060</v>
      </c>
      <c r="EA149" s="256" t="str">
        <f t="shared" si="275"/>
        <v>1,493</v>
      </c>
      <c r="EB149" s="256" t="str">
        <f t="shared" si="275"/>
        <v>1,150,000</v>
      </c>
      <c r="EC149" s="256" t="str">
        <f t="shared" si="275"/>
        <v>1,797,024</v>
      </c>
      <c r="ED149" s="256" t="str">
        <f t="shared" si="275"/>
        <v>$26,316,078</v>
      </c>
      <c r="EE149" s="256" t="str">
        <f t="shared" si="275"/>
        <v>$26,741,809</v>
      </c>
      <c r="EF149" s="256" t="str">
        <f t="shared" si="275"/>
        <v>$19,241,744</v>
      </c>
      <c r="EG149" s="256" t="str">
        <f t="shared" si="275"/>
        <v>$72,299,631</v>
      </c>
      <c r="EH149" s="256" t="str">
        <f t="shared" si="275"/>
        <v>$65</v>
      </c>
      <c r="EI149" s="265" t="s">
        <v>275</v>
      </c>
      <c r="EJ149" s="265" t="s">
        <v>275</v>
      </c>
      <c r="EK149" s="245" t="str">
        <f t="shared" ref="EK149:FD149" si="276">EK49</f>
        <v>43,780</v>
      </c>
      <c r="EL149" s="256" t="str">
        <f t="shared" si="276"/>
        <v>1,574</v>
      </c>
      <c r="EM149" s="256" t="str">
        <f t="shared" si="276"/>
        <v>2,092</v>
      </c>
      <c r="EN149" s="256" t="str">
        <f t="shared" si="276"/>
        <v>1,863</v>
      </c>
      <c r="EO149" s="256" t="str">
        <f t="shared" si="276"/>
        <v>91</v>
      </c>
      <c r="EP149" s="256" t="str">
        <f t="shared" si="276"/>
        <v>4</v>
      </c>
      <c r="EQ149" s="256" t="str">
        <f t="shared" si="276"/>
        <v>192</v>
      </c>
      <c r="ER149" s="256" t="str">
        <f t="shared" si="276"/>
        <v>485,750</v>
      </c>
      <c r="ES149" s="256" t="str">
        <f t="shared" si="276"/>
        <v>220</v>
      </c>
      <c r="ET149" s="256" t="str">
        <f t="shared" si="276"/>
        <v>440,000</v>
      </c>
      <c r="EU149" s="256" t="str">
        <f t="shared" si="276"/>
        <v>461,000</v>
      </c>
      <c r="EV149" s="256" t="str">
        <f t="shared" si="276"/>
        <v>538,500</v>
      </c>
      <c r="EW149" s="256">
        <f t="shared" si="276"/>
        <v>0</v>
      </c>
      <c r="EX149" s="256" t="str">
        <f t="shared" si="276"/>
        <v>1,540,000</v>
      </c>
      <c r="EY149" s="256" t="str">
        <f t="shared" si="276"/>
        <v>2,503,000</v>
      </c>
      <c r="EZ149" s="256" t="str">
        <f t="shared" si="276"/>
        <v>$26,800,000</v>
      </c>
      <c r="FA149" s="256" t="str">
        <f t="shared" si="276"/>
        <v>$19,300,000</v>
      </c>
      <c r="FB149" s="256" t="str">
        <f t="shared" si="276"/>
        <v>$25,600,000</v>
      </c>
      <c r="FC149" s="256" t="str">
        <f t="shared" si="276"/>
        <v>$71,700,000</v>
      </c>
      <c r="FD149" s="256" t="str">
        <f t="shared" si="276"/>
        <v>$67</v>
      </c>
      <c r="FE149" s="265" t="s">
        <v>275</v>
      </c>
      <c r="FF149" s="265" t="s">
        <v>275</v>
      </c>
      <c r="FG149" s="245" t="str">
        <f t="shared" ref="FG149:FZ149" si="277">FG49</f>
        <v>44,088</v>
      </c>
      <c r="FH149" s="256" t="str">
        <f t="shared" si="277"/>
        <v>1,701</v>
      </c>
      <c r="FI149" s="256" t="str">
        <f t="shared" si="277"/>
        <v>1,959</v>
      </c>
      <c r="FJ149" s="256" t="str">
        <f t="shared" si="277"/>
        <v>1,825</v>
      </c>
      <c r="FK149" s="256" t="str">
        <f t="shared" si="277"/>
        <v>93</v>
      </c>
      <c r="FL149" s="256" t="str">
        <f t="shared" si="277"/>
        <v>11</v>
      </c>
      <c r="FM149" s="256" t="str">
        <f t="shared" si="277"/>
        <v>183</v>
      </c>
      <c r="FN149" s="256" t="str">
        <f t="shared" si="277"/>
        <v>495,155</v>
      </c>
      <c r="FO149" s="256" t="str">
        <f t="shared" si="277"/>
        <v>201</v>
      </c>
      <c r="FP149" s="256" t="str">
        <f t="shared" si="277"/>
        <v>1,171,700</v>
      </c>
      <c r="FQ149" s="256" t="str">
        <f t="shared" si="277"/>
        <v>412,411</v>
      </c>
      <c r="FR149" s="256" t="str">
        <f t="shared" si="277"/>
        <v>425,470</v>
      </c>
      <c r="FS149" s="256" t="str">
        <f t="shared" si="277"/>
        <v>693</v>
      </c>
      <c r="FT149" s="256" t="str">
        <f t="shared" si="277"/>
        <v>1,407,001</v>
      </c>
      <c r="FU149" s="256" t="str">
        <f t="shared" si="277"/>
        <v>2,616,019</v>
      </c>
      <c r="FV149" s="256" t="str">
        <f t="shared" si="277"/>
        <v>$23,360,522</v>
      </c>
      <c r="FW149" s="256" t="str">
        <f t="shared" si="277"/>
        <v>$19,361,636</v>
      </c>
      <c r="FX149" s="256" t="str">
        <f t="shared" si="277"/>
        <v>$27,350,606</v>
      </c>
      <c r="FY149" s="256" t="str">
        <f t="shared" si="277"/>
        <v>$70,072,764</v>
      </c>
      <c r="FZ149" s="256" t="str">
        <f t="shared" si="277"/>
        <v>$67</v>
      </c>
      <c r="GA149" s="265" t="s">
        <v>275</v>
      </c>
      <c r="GB149" s="265" t="s">
        <v>275</v>
      </c>
      <c r="GC149" s="245" t="str">
        <f t="shared" ref="GC149:GV149" si="278">GC49</f>
        <v>536</v>
      </c>
      <c r="GD149" s="256" t="str">
        <f t="shared" si="278"/>
        <v>-163</v>
      </c>
      <c r="GE149" s="256" t="str">
        <f t="shared" si="278"/>
        <v>320</v>
      </c>
      <c r="GF149" s="256" t="str">
        <f t="shared" si="278"/>
        <v>-195</v>
      </c>
      <c r="GG149" s="256" t="str">
        <f t="shared" si="278"/>
        <v>-2</v>
      </c>
      <c r="GH149" s="256" t="str">
        <f t="shared" si="278"/>
        <v>3</v>
      </c>
      <c r="GI149" s="256" t="str">
        <f t="shared" si="278"/>
        <v>-17</v>
      </c>
      <c r="GJ149" s="256" t="str">
        <f t="shared" si="278"/>
        <v>1,163</v>
      </c>
      <c r="GK149" s="256" t="str">
        <f t="shared" si="278"/>
        <v>8</v>
      </c>
      <c r="GL149" s="256" t="str">
        <f t="shared" si="278"/>
        <v>-309,200</v>
      </c>
      <c r="GM149" s="256" t="str">
        <f t="shared" si="278"/>
        <v>-171,857</v>
      </c>
      <c r="GN149" s="256" t="str">
        <f t="shared" si="278"/>
        <v>-171,885</v>
      </c>
      <c r="GO149" s="256" t="str">
        <f t="shared" si="278"/>
        <v>-268</v>
      </c>
      <c r="GP149" s="256" t="str">
        <f t="shared" si="278"/>
        <v>-406,513</v>
      </c>
      <c r="GQ149" s="256" t="str">
        <f t="shared" si="278"/>
        <v>-857,741</v>
      </c>
      <c r="GR149" s="256" t="str">
        <f t="shared" si="278"/>
        <v>-$11,735,591</v>
      </c>
      <c r="GS149" s="256" t="str">
        <f t="shared" si="278"/>
        <v>-$6,381,664</v>
      </c>
      <c r="GT149" s="256" t="str">
        <f t="shared" si="278"/>
        <v>-$34,122</v>
      </c>
      <c r="GU149" s="256" t="str">
        <f t="shared" si="278"/>
        <v>-$18,151,377</v>
      </c>
      <c r="GV149" s="256" t="str">
        <f t="shared" si="278"/>
        <v>$24</v>
      </c>
      <c r="GW149" s="265" t="s">
        <v>275</v>
      </c>
      <c r="GX149" s="265" t="s">
        <v>275</v>
      </c>
      <c r="GY149" s="245" t="str">
        <f t="shared" ref="GY149:HR149" si="279">GY49</f>
        <v>-</v>
      </c>
      <c r="GZ149" s="256" t="str">
        <f t="shared" si="279"/>
        <v>-</v>
      </c>
      <c r="HA149" s="256" t="str">
        <f t="shared" si="279"/>
        <v>-</v>
      </c>
      <c r="HB149" s="256" t="str">
        <f t="shared" si="279"/>
        <v>-</v>
      </c>
      <c r="HC149" s="256" t="str">
        <f t="shared" si="279"/>
        <v>-</v>
      </c>
      <c r="HD149" s="256" t="str">
        <f t="shared" si="279"/>
        <v>-</v>
      </c>
      <c r="HE149" s="256" t="str">
        <f t="shared" si="279"/>
        <v>-</v>
      </c>
      <c r="HF149" s="256" t="str">
        <f t="shared" si="279"/>
        <v>-</v>
      </c>
      <c r="HG149" s="256" t="str">
        <f t="shared" si="279"/>
        <v>-</v>
      </c>
      <c r="HH149" s="256" t="str">
        <f t="shared" si="279"/>
        <v>-</v>
      </c>
      <c r="HI149" s="256" t="str">
        <f t="shared" si="279"/>
        <v>-</v>
      </c>
      <c r="HJ149" s="256" t="str">
        <f t="shared" si="279"/>
        <v>-</v>
      </c>
      <c r="HK149" s="256" t="str">
        <f t="shared" si="279"/>
        <v>-</v>
      </c>
      <c r="HL149" s="256" t="str">
        <f t="shared" si="279"/>
        <v>-</v>
      </c>
      <c r="HM149" s="256" t="str">
        <f t="shared" si="279"/>
        <v>-</v>
      </c>
      <c r="HN149" s="256" t="str">
        <f t="shared" si="279"/>
        <v>-</v>
      </c>
      <c r="HO149" s="256" t="str">
        <f t="shared" si="279"/>
        <v>-</v>
      </c>
      <c r="HP149" s="256" t="str">
        <f t="shared" si="279"/>
        <v>-</v>
      </c>
      <c r="HQ149" s="256" t="str">
        <f t="shared" si="279"/>
        <v>-</v>
      </c>
      <c r="HR149" s="256" t="str">
        <f t="shared" si="279"/>
        <v>-</v>
      </c>
      <c r="HS149" s="265" t="s">
        <v>275</v>
      </c>
      <c r="HT149" s="265" t="s">
        <v>275</v>
      </c>
      <c r="HU149" s="245" t="str">
        <f t="shared" ref="HU149:IN149" si="280">HU49</f>
        <v>-</v>
      </c>
      <c r="HV149" s="256" t="str">
        <f t="shared" si="280"/>
        <v>-</v>
      </c>
      <c r="HW149" s="256" t="str">
        <f t="shared" si="280"/>
        <v>-</v>
      </c>
      <c r="HX149" s="256" t="str">
        <f t="shared" si="280"/>
        <v>-</v>
      </c>
      <c r="HY149" s="256" t="str">
        <f t="shared" si="280"/>
        <v>-</v>
      </c>
      <c r="HZ149" s="256" t="str">
        <f t="shared" si="280"/>
        <v>-</v>
      </c>
      <c r="IA149" s="256" t="str">
        <f t="shared" si="280"/>
        <v>-</v>
      </c>
      <c r="IB149" s="256" t="str">
        <f t="shared" si="280"/>
        <v>-</v>
      </c>
      <c r="IC149" s="256" t="str">
        <f t="shared" si="280"/>
        <v>-</v>
      </c>
      <c r="ID149" s="256" t="str">
        <f t="shared" si="280"/>
        <v>-</v>
      </c>
      <c r="IE149" s="256" t="str">
        <f t="shared" si="280"/>
        <v>-</v>
      </c>
      <c r="IF149" s="256" t="str">
        <f t="shared" si="280"/>
        <v>-</v>
      </c>
      <c r="IG149" s="256" t="str">
        <f t="shared" si="280"/>
        <v>-</v>
      </c>
      <c r="IH149" s="256" t="str">
        <f t="shared" si="280"/>
        <v>-</v>
      </c>
      <c r="II149" s="256" t="str">
        <f t="shared" si="280"/>
        <v>-</v>
      </c>
      <c r="IJ149" s="256" t="str">
        <f t="shared" si="280"/>
        <v>-</v>
      </c>
      <c r="IK149" s="256" t="str">
        <f t="shared" si="280"/>
        <v>-</v>
      </c>
      <c r="IL149" s="256" t="str">
        <f t="shared" si="280"/>
        <v>-</v>
      </c>
      <c r="IM149" s="256" t="str">
        <f t="shared" si="280"/>
        <v>-</v>
      </c>
      <c r="IN149" s="256" t="str">
        <f t="shared" si="280"/>
        <v>-</v>
      </c>
      <c r="IO149" s="265" t="s">
        <v>275</v>
      </c>
      <c r="IP149" s="265" t="s">
        <v>275</v>
      </c>
      <c r="IQ149" s="245" t="str">
        <f t="shared" ref="IQ149:JJ149" si="281">IQ49</f>
        <v>92</v>
      </c>
      <c r="IR149" s="256" t="str">
        <f t="shared" si="281"/>
        <v>-7</v>
      </c>
      <c r="IS149" s="256" t="str">
        <f t="shared" si="281"/>
        <v>127</v>
      </c>
      <c r="IT149" s="256" t="str">
        <f t="shared" si="281"/>
        <v>-99</v>
      </c>
      <c r="IU149" s="256" t="str">
        <f t="shared" si="281"/>
        <v>0</v>
      </c>
      <c r="IV149" s="256" t="str">
        <f t="shared" si="281"/>
        <v>0</v>
      </c>
      <c r="IW149" s="256" t="str">
        <f t="shared" si="281"/>
        <v>0</v>
      </c>
      <c r="IX149" s="256" t="str">
        <f t="shared" si="281"/>
        <v>342</v>
      </c>
      <c r="IY149" s="256" t="str">
        <f t="shared" si="281"/>
        <v>0</v>
      </c>
      <c r="IZ149" s="256" t="str">
        <f t="shared" si="281"/>
        <v>0</v>
      </c>
      <c r="JA149" s="256" t="str">
        <f t="shared" si="281"/>
        <v>-12,500</v>
      </c>
      <c r="JB149" s="256" t="str">
        <f t="shared" si="281"/>
        <v>-16,440</v>
      </c>
      <c r="JC149" s="256" t="str">
        <f t="shared" si="281"/>
        <v>-483</v>
      </c>
      <c r="JD149" s="256" t="str">
        <f t="shared" si="281"/>
        <v>-160,484</v>
      </c>
      <c r="JE149" s="256" t="str">
        <f t="shared" si="281"/>
        <v>-194,813</v>
      </c>
      <c r="JF149" s="256" t="str">
        <f t="shared" si="281"/>
        <v>-$11,076,078</v>
      </c>
      <c r="JG149" s="256" t="str">
        <f t="shared" si="281"/>
        <v>-$13,528,809</v>
      </c>
      <c r="JH149" s="256" t="str">
        <f t="shared" si="281"/>
        <v>$647,256</v>
      </c>
      <c r="JI149" s="256" t="str">
        <f t="shared" si="281"/>
        <v>-$23,957,631</v>
      </c>
      <c r="JJ149" s="256" t="str">
        <f t="shared" si="281"/>
        <v>$0</v>
      </c>
      <c r="JK149" s="265" t="s">
        <v>275</v>
      </c>
      <c r="JL149" s="265" t="s">
        <v>275</v>
      </c>
      <c r="JM149" s="245" t="str">
        <f t="shared" ref="JM149:KF149" si="282">JM49</f>
        <v>-686</v>
      </c>
      <c r="JN149" s="256" t="str">
        <f t="shared" si="282"/>
        <v>53</v>
      </c>
      <c r="JO149" s="256" t="str">
        <f t="shared" si="282"/>
        <v>21</v>
      </c>
      <c r="JP149" s="256" t="str">
        <f t="shared" si="282"/>
        <v>-17</v>
      </c>
      <c r="JQ149" s="256" t="str">
        <f t="shared" si="282"/>
        <v>2</v>
      </c>
      <c r="JR149" s="256" t="str">
        <f t="shared" si="282"/>
        <v>4</v>
      </c>
      <c r="JS149" s="256" t="str">
        <f t="shared" si="282"/>
        <v>-4</v>
      </c>
      <c r="JT149" s="256" t="str">
        <f t="shared" si="282"/>
        <v>-6,092</v>
      </c>
      <c r="JU149" s="256" t="str">
        <f t="shared" si="282"/>
        <v>25</v>
      </c>
      <c r="JV149" s="256" t="str">
        <f t="shared" si="282"/>
        <v>60,000</v>
      </c>
      <c r="JW149" s="256" t="str">
        <f t="shared" si="282"/>
        <v>-144,000</v>
      </c>
      <c r="JX149" s="256" t="str">
        <f t="shared" si="282"/>
        <v>-193,440</v>
      </c>
      <c r="JY149" s="256" t="str">
        <f t="shared" si="282"/>
        <v>1,493</v>
      </c>
      <c r="JZ149" s="256" t="str">
        <f t="shared" si="282"/>
        <v>-390,000</v>
      </c>
      <c r="KA149" s="256" t="str">
        <f t="shared" si="282"/>
        <v>-705,976</v>
      </c>
      <c r="KB149" s="256" t="str">
        <f t="shared" si="282"/>
        <v>-$483,922</v>
      </c>
      <c r="KC149" s="256" t="str">
        <f t="shared" si="282"/>
        <v>$7,441,809</v>
      </c>
      <c r="KD149" s="256" t="str">
        <f t="shared" si="282"/>
        <v>-$6,358,256</v>
      </c>
      <c r="KE149" s="256" t="str">
        <f t="shared" si="282"/>
        <v>$599,631</v>
      </c>
      <c r="KF149" s="256" t="str">
        <f t="shared" si="282"/>
        <v>-$2</v>
      </c>
      <c r="KG149" s="265" t="s">
        <v>275</v>
      </c>
      <c r="KH149" s="265" t="s">
        <v>275</v>
      </c>
    </row>
    <row r="150" spans="1:294" s="2" customFormat="1" ht="12.75" customHeight="1" x14ac:dyDescent="0.2">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245" t="s">
        <v>155</v>
      </c>
      <c r="AD150" s="254" t="str">
        <f t="shared" ca="1" si="113"/>
        <v>$84</v>
      </c>
      <c r="AE150" s="256" t="str">
        <f t="shared" si="137"/>
        <v>31,000</v>
      </c>
      <c r="AF150" s="256" t="str">
        <f t="shared" ref="AF150:AS150" si="283">AF50</f>
        <v>1,753</v>
      </c>
      <c r="AG150" s="256" t="str">
        <f t="shared" si="283"/>
        <v>105</v>
      </c>
      <c r="AH150" s="256" t="str">
        <f t="shared" si="283"/>
        <v>1,147</v>
      </c>
      <c r="AI150" s="256" t="str">
        <f t="shared" si="283"/>
        <v>0</v>
      </c>
      <c r="AJ150" s="256" t="str">
        <f t="shared" si="283"/>
        <v>0</v>
      </c>
      <c r="AK150" s="256" t="str">
        <f t="shared" si="283"/>
        <v>104</v>
      </c>
      <c r="AL150" s="256" t="str">
        <f t="shared" si="283"/>
        <v>379,220</v>
      </c>
      <c r="AM150" s="256" t="str">
        <f t="shared" si="283"/>
        <v>81</v>
      </c>
      <c r="AN150" s="256" t="str">
        <f t="shared" si="283"/>
        <v>1,718,838</v>
      </c>
      <c r="AO150" s="256" t="str">
        <f t="shared" si="283"/>
        <v>220,015</v>
      </c>
      <c r="AP150" s="256" t="str">
        <f t="shared" si="283"/>
        <v>220,015</v>
      </c>
      <c r="AQ150" s="256" t="str">
        <f t="shared" si="283"/>
        <v>0</v>
      </c>
      <c r="AR150" s="256" t="str">
        <f t="shared" si="283"/>
        <v>3,388,484</v>
      </c>
      <c r="AS150" s="256" t="str">
        <f t="shared" si="283"/>
        <v>3,391,484</v>
      </c>
      <c r="AT150" s="256" t="str">
        <f t="shared" si="259"/>
        <v>$3,349,029</v>
      </c>
      <c r="AU150" s="256" t="str">
        <f t="shared" si="259"/>
        <v>$10,000,000</v>
      </c>
      <c r="AV150" s="256" t="str">
        <f t="shared" si="259"/>
        <v>$18,618,945</v>
      </c>
      <c r="AW150" s="256" t="str">
        <f t="shared" si="259"/>
        <v>$31,967,974</v>
      </c>
      <c r="AX150" s="256" t="str">
        <f t="shared" si="259"/>
        <v>$84</v>
      </c>
      <c r="AY150" s="265" t="s">
        <v>275</v>
      </c>
      <c r="AZ150" s="265"/>
      <c r="BA150" s="245" t="str">
        <f t="shared" ref="BA150:BT150" si="284">BA50</f>
        <v>31,000</v>
      </c>
      <c r="BB150" s="256" t="str">
        <f t="shared" si="284"/>
        <v>1,753</v>
      </c>
      <c r="BC150" s="256" t="str">
        <f t="shared" si="284"/>
        <v>105</v>
      </c>
      <c r="BD150" s="256" t="str">
        <f t="shared" si="284"/>
        <v>1,100</v>
      </c>
      <c r="BE150" s="256" t="str">
        <f t="shared" si="284"/>
        <v>0</v>
      </c>
      <c r="BF150" s="256" t="str">
        <f t="shared" si="284"/>
        <v>0</v>
      </c>
      <c r="BG150" s="256" t="str">
        <f t="shared" si="284"/>
        <v>104</v>
      </c>
      <c r="BH150" s="256" t="str">
        <f t="shared" si="284"/>
        <v>379,220</v>
      </c>
      <c r="BI150" s="256" t="str">
        <f t="shared" si="284"/>
        <v>81</v>
      </c>
      <c r="BJ150" s="256" t="str">
        <f t="shared" si="284"/>
        <v>1,718,838</v>
      </c>
      <c r="BK150" s="256" t="str">
        <f t="shared" si="284"/>
        <v>309,759</v>
      </c>
      <c r="BL150" s="256" t="str">
        <f t="shared" si="284"/>
        <v>309,759</v>
      </c>
      <c r="BM150" s="256" t="str">
        <f t="shared" si="284"/>
        <v>0</v>
      </c>
      <c r="BN150" s="256" t="str">
        <f t="shared" si="284"/>
        <v>5,520,982</v>
      </c>
      <c r="BO150" s="256" t="str">
        <f t="shared" si="284"/>
        <v>5,530,982</v>
      </c>
      <c r="BP150" s="256" t="str">
        <f t="shared" si="284"/>
        <v>$5,182,429</v>
      </c>
      <c r="BQ150" s="256" t="str">
        <f t="shared" si="284"/>
        <v>$10,903,060</v>
      </c>
      <c r="BR150" s="256" t="str">
        <f t="shared" si="284"/>
        <v>$22,191,225</v>
      </c>
      <c r="BS150" s="256" t="str">
        <f t="shared" si="284"/>
        <v>$38,276,714</v>
      </c>
      <c r="BT150" s="256" t="str">
        <f t="shared" si="284"/>
        <v>$70</v>
      </c>
      <c r="BU150" s="265" t="s">
        <v>275</v>
      </c>
      <c r="BV150" s="265" t="s">
        <v>275</v>
      </c>
      <c r="BW150" s="245" t="str">
        <f t="shared" ref="BW150:CP150" si="285">BW50</f>
        <v>-</v>
      </c>
      <c r="BX150" s="256" t="str">
        <f t="shared" si="285"/>
        <v>-</v>
      </c>
      <c r="BY150" s="256" t="str">
        <f t="shared" si="285"/>
        <v>-</v>
      </c>
      <c r="BZ150" s="256" t="str">
        <f t="shared" si="285"/>
        <v>-</v>
      </c>
      <c r="CA150" s="256" t="str">
        <f t="shared" si="285"/>
        <v>-</v>
      </c>
      <c r="CB150" s="256" t="str">
        <f t="shared" si="285"/>
        <v>-</v>
      </c>
      <c r="CC150" s="256" t="str">
        <f t="shared" si="285"/>
        <v>-</v>
      </c>
      <c r="CD150" s="256" t="str">
        <f t="shared" si="285"/>
        <v>-</v>
      </c>
      <c r="CE150" s="256" t="str">
        <f t="shared" si="285"/>
        <v>-</v>
      </c>
      <c r="CF150" s="256" t="str">
        <f t="shared" si="285"/>
        <v>-</v>
      </c>
      <c r="CG150" s="256" t="str">
        <f t="shared" si="285"/>
        <v>-</v>
      </c>
      <c r="CH150" s="256" t="str">
        <f t="shared" si="285"/>
        <v>-</v>
      </c>
      <c r="CI150" s="256" t="str">
        <f t="shared" si="285"/>
        <v>-</v>
      </c>
      <c r="CJ150" s="256" t="str">
        <f t="shared" si="285"/>
        <v>-</v>
      </c>
      <c r="CK150" s="256" t="str">
        <f t="shared" si="285"/>
        <v>-</v>
      </c>
      <c r="CL150" s="256" t="str">
        <f t="shared" si="285"/>
        <v>-</v>
      </c>
      <c r="CM150" s="256" t="str">
        <f t="shared" si="285"/>
        <v>-</v>
      </c>
      <c r="CN150" s="256" t="str">
        <f t="shared" si="285"/>
        <v>-</v>
      </c>
      <c r="CO150" s="256" t="str">
        <f t="shared" si="285"/>
        <v>-</v>
      </c>
      <c r="CP150" s="256" t="str">
        <f t="shared" si="285"/>
        <v>-</v>
      </c>
      <c r="CQ150" s="265" t="s">
        <v>275</v>
      </c>
      <c r="CR150" s="265" t="s">
        <v>275</v>
      </c>
      <c r="CS150" s="245" t="str">
        <f t="shared" ref="CS150:DL150" si="286">CS50</f>
        <v>26,507</v>
      </c>
      <c r="CT150" s="256" t="str">
        <f t="shared" si="286"/>
        <v>1,698</v>
      </c>
      <c r="CU150" s="256" t="str">
        <f t="shared" si="286"/>
        <v>145</v>
      </c>
      <c r="CV150" s="256" t="str">
        <f t="shared" si="286"/>
        <v>1,080</v>
      </c>
      <c r="CW150" s="256" t="str">
        <f t="shared" si="286"/>
        <v>18</v>
      </c>
      <c r="CX150" s="256" t="str">
        <f t="shared" si="286"/>
        <v>0</v>
      </c>
      <c r="CY150" s="256" t="str">
        <f t="shared" si="286"/>
        <v>118</v>
      </c>
      <c r="CZ150" s="256" t="str">
        <f t="shared" si="286"/>
        <v>361,604</v>
      </c>
      <c r="DA150" s="256" t="str">
        <f t="shared" si="286"/>
        <v>72</v>
      </c>
      <c r="DB150" s="256" t="str">
        <f t="shared" si="286"/>
        <v>1,009,156</v>
      </c>
      <c r="DC150" s="256" t="str">
        <f t="shared" si="286"/>
        <v>185,754</v>
      </c>
      <c r="DD150" s="256" t="str">
        <f t="shared" si="286"/>
        <v>185,754</v>
      </c>
      <c r="DE150" s="256" t="str">
        <f t="shared" si="286"/>
        <v>-</v>
      </c>
      <c r="DF150" s="256" t="str">
        <f t="shared" si="286"/>
        <v>4,224,472</v>
      </c>
      <c r="DG150" s="256" t="str">
        <f t="shared" si="286"/>
        <v>8,224,472</v>
      </c>
      <c r="DH150" s="256" t="str">
        <f t="shared" si="286"/>
        <v>$2,782,789</v>
      </c>
      <c r="DI150" s="256" t="str">
        <f t="shared" si="286"/>
        <v>$6,874,513</v>
      </c>
      <c r="DJ150" s="256" t="str">
        <f t="shared" si="286"/>
        <v>$13,701,683</v>
      </c>
      <c r="DK150" s="256" t="str">
        <f t="shared" si="286"/>
        <v>$23,358,985</v>
      </c>
      <c r="DL150" s="256" t="str">
        <f t="shared" si="286"/>
        <v>$71</v>
      </c>
      <c r="DM150" s="265" t="s">
        <v>275</v>
      </c>
      <c r="DN150" s="265" t="s">
        <v>275</v>
      </c>
      <c r="DO150" s="245" t="str">
        <f t="shared" ref="DO150:EH150" si="287">DO50</f>
        <v>-</v>
      </c>
      <c r="DP150" s="256" t="str">
        <f t="shared" si="287"/>
        <v>-</v>
      </c>
      <c r="DQ150" s="256" t="str">
        <f t="shared" si="287"/>
        <v>-</v>
      </c>
      <c r="DR150" s="256" t="str">
        <f t="shared" si="287"/>
        <v>-</v>
      </c>
      <c r="DS150" s="256" t="str">
        <f t="shared" si="287"/>
        <v>-</v>
      </c>
      <c r="DT150" s="256" t="str">
        <f t="shared" si="287"/>
        <v>-</v>
      </c>
      <c r="DU150" s="256" t="str">
        <f t="shared" si="287"/>
        <v>-</v>
      </c>
      <c r="DV150" s="256" t="str">
        <f t="shared" si="287"/>
        <v>-</v>
      </c>
      <c r="DW150" s="256" t="str">
        <f t="shared" si="287"/>
        <v>-</v>
      </c>
      <c r="DX150" s="256" t="str">
        <f t="shared" si="287"/>
        <v>-</v>
      </c>
      <c r="DY150" s="256" t="str">
        <f t="shared" si="287"/>
        <v>-</v>
      </c>
      <c r="DZ150" s="256" t="str">
        <f t="shared" si="287"/>
        <v>-</v>
      </c>
      <c r="EA150" s="256" t="str">
        <f t="shared" si="287"/>
        <v>-</v>
      </c>
      <c r="EB150" s="256" t="str">
        <f t="shared" si="287"/>
        <v>-</v>
      </c>
      <c r="EC150" s="256" t="str">
        <f t="shared" si="287"/>
        <v>-</v>
      </c>
      <c r="ED150" s="256" t="str">
        <f t="shared" si="287"/>
        <v>-</v>
      </c>
      <c r="EE150" s="256" t="str">
        <f t="shared" si="287"/>
        <v>-</v>
      </c>
      <c r="EF150" s="256" t="str">
        <f t="shared" si="287"/>
        <v>-</v>
      </c>
      <c r="EG150" s="256" t="str">
        <f t="shared" si="287"/>
        <v>-</v>
      </c>
      <c r="EH150" s="256" t="str">
        <f t="shared" si="287"/>
        <v>-</v>
      </c>
      <c r="EI150" s="265" t="s">
        <v>275</v>
      </c>
      <c r="EJ150" s="265" t="s">
        <v>275</v>
      </c>
      <c r="EK150" s="245" t="str">
        <f t="shared" ref="EK150:FD150" si="288">EK50</f>
        <v>29,203</v>
      </c>
      <c r="EL150" s="256" t="str">
        <f t="shared" si="288"/>
        <v>1,200</v>
      </c>
      <c r="EM150" s="256" t="str">
        <f t="shared" si="288"/>
        <v>145</v>
      </c>
      <c r="EN150" s="256" t="str">
        <f t="shared" si="288"/>
        <v>1,100</v>
      </c>
      <c r="EO150" s="256" t="str">
        <f t="shared" si="288"/>
        <v>-</v>
      </c>
      <c r="EP150" s="256" t="str">
        <f t="shared" si="288"/>
        <v>-</v>
      </c>
      <c r="EQ150" s="256" t="str">
        <f t="shared" si="288"/>
        <v>120</v>
      </c>
      <c r="ER150" s="256" t="str">
        <f t="shared" si="288"/>
        <v>382,000</v>
      </c>
      <c r="ES150" s="256" t="str">
        <f t="shared" si="288"/>
        <v>120</v>
      </c>
      <c r="ET150" s="256" t="str">
        <f t="shared" si="288"/>
        <v>1,400,000</v>
      </c>
      <c r="EU150" s="256" t="str">
        <f t="shared" si="288"/>
        <v>278,300</v>
      </c>
      <c r="EV150" s="256" t="str">
        <f t="shared" si="288"/>
        <v>278,300</v>
      </c>
      <c r="EW150" s="256" t="str">
        <f t="shared" si="288"/>
        <v>-</v>
      </c>
      <c r="EX150" s="256" t="str">
        <f t="shared" si="288"/>
        <v>5,070,000</v>
      </c>
      <c r="EY150" s="256" t="str">
        <f t="shared" si="288"/>
        <v>5,196,160</v>
      </c>
      <c r="EZ150" s="256" t="str">
        <f t="shared" si="288"/>
        <v>-</v>
      </c>
      <c r="FA150" s="256" t="str">
        <f t="shared" si="288"/>
        <v>-</v>
      </c>
      <c r="FB150" s="256" t="str">
        <f t="shared" si="288"/>
        <v>-</v>
      </c>
      <c r="FC150" s="256" t="str">
        <f t="shared" si="288"/>
        <v>$40,300,000</v>
      </c>
      <c r="FD150" s="256" t="str">
        <f t="shared" si="288"/>
        <v>$85</v>
      </c>
      <c r="FE150" s="265" t="s">
        <v>275</v>
      </c>
      <c r="FF150" s="265" t="s">
        <v>275</v>
      </c>
      <c r="FG150" s="245" t="str">
        <f t="shared" ref="FG150:FZ150" si="289">FG50</f>
        <v>29,502</v>
      </c>
      <c r="FH150" s="256" t="str">
        <f t="shared" si="289"/>
        <v>1,735</v>
      </c>
      <c r="FI150" s="256" t="str">
        <f t="shared" si="289"/>
        <v>118</v>
      </c>
      <c r="FJ150" s="256" t="str">
        <f t="shared" si="289"/>
        <v>1,109</v>
      </c>
      <c r="FK150" s="256" t="str">
        <f t="shared" si="289"/>
        <v>6</v>
      </c>
      <c r="FL150" s="256" t="str">
        <f t="shared" si="289"/>
        <v>0</v>
      </c>
      <c r="FM150" s="256" t="str">
        <f t="shared" si="289"/>
        <v>109</v>
      </c>
      <c r="FN150" s="256" t="str">
        <f t="shared" si="289"/>
        <v>373,348</v>
      </c>
      <c r="FO150" s="256" t="str">
        <f t="shared" si="289"/>
        <v>78</v>
      </c>
      <c r="FP150" s="256" t="str">
        <f t="shared" si="289"/>
        <v>1,482,277</v>
      </c>
      <c r="FQ150" s="256" t="str">
        <f t="shared" si="289"/>
        <v>238,509</v>
      </c>
      <c r="FR150" s="256" t="str">
        <f t="shared" si="289"/>
        <v>238,509</v>
      </c>
      <c r="FS150" s="256" t="str">
        <f t="shared" si="289"/>
        <v>0</v>
      </c>
      <c r="FT150" s="256" t="str">
        <f t="shared" si="289"/>
        <v>4,377,979</v>
      </c>
      <c r="FU150" s="256" t="str">
        <f t="shared" si="289"/>
        <v>5,715,646</v>
      </c>
      <c r="FV150" s="256" t="str">
        <f t="shared" si="289"/>
        <v>$3,771,416</v>
      </c>
      <c r="FW150" s="256" t="str">
        <f t="shared" si="289"/>
        <v>$9,259,191</v>
      </c>
      <c r="FX150" s="256" t="str">
        <f t="shared" si="289"/>
        <v>$18,170,618</v>
      </c>
      <c r="FY150" s="256" t="str">
        <f t="shared" si="289"/>
        <v>$31,201,224</v>
      </c>
      <c r="FZ150" s="256" t="str">
        <f t="shared" si="289"/>
        <v>$75</v>
      </c>
      <c r="GA150" s="265" t="s">
        <v>275</v>
      </c>
      <c r="GB150" s="265" t="s">
        <v>275</v>
      </c>
      <c r="GC150" s="245" t="str">
        <f t="shared" ref="GC150:GV150" si="290">GC50</f>
        <v>0</v>
      </c>
      <c r="GD150" s="256" t="str">
        <f t="shared" si="290"/>
        <v>0</v>
      </c>
      <c r="GE150" s="256" t="str">
        <f t="shared" si="290"/>
        <v>0</v>
      </c>
      <c r="GF150" s="256" t="str">
        <f t="shared" si="290"/>
        <v>47</v>
      </c>
      <c r="GG150" s="256" t="str">
        <f t="shared" si="290"/>
        <v>0</v>
      </c>
      <c r="GH150" s="256" t="str">
        <f t="shared" si="290"/>
        <v>0</v>
      </c>
      <c r="GI150" s="256" t="str">
        <f t="shared" si="290"/>
        <v>0</v>
      </c>
      <c r="GJ150" s="256" t="str">
        <f t="shared" si="290"/>
        <v>0</v>
      </c>
      <c r="GK150" s="256" t="str">
        <f t="shared" si="290"/>
        <v>0</v>
      </c>
      <c r="GL150" s="256" t="str">
        <f t="shared" si="290"/>
        <v>0</v>
      </c>
      <c r="GM150" s="256" t="str">
        <f t="shared" si="290"/>
        <v>-89,744</v>
      </c>
      <c r="GN150" s="256" t="str">
        <f t="shared" si="290"/>
        <v>-89,744</v>
      </c>
      <c r="GO150" s="256" t="str">
        <f t="shared" si="290"/>
        <v>0</v>
      </c>
      <c r="GP150" s="256" t="str">
        <f t="shared" si="290"/>
        <v>-2,132,498</v>
      </c>
      <c r="GQ150" s="256" t="str">
        <f t="shared" si="290"/>
        <v>-2,139,498</v>
      </c>
      <c r="GR150" s="256" t="str">
        <f t="shared" si="290"/>
        <v>-$1,833,400</v>
      </c>
      <c r="GS150" s="256" t="str">
        <f t="shared" si="290"/>
        <v>-$903,060</v>
      </c>
      <c r="GT150" s="256" t="str">
        <f t="shared" si="290"/>
        <v>-$3,572,280</v>
      </c>
      <c r="GU150" s="256" t="str">
        <f t="shared" si="290"/>
        <v>-$6,308,740</v>
      </c>
      <c r="GV150" s="256" t="str">
        <f t="shared" si="290"/>
        <v>$14</v>
      </c>
      <c r="GW150" s="265" t="s">
        <v>275</v>
      </c>
      <c r="GX150" s="265" t="s">
        <v>275</v>
      </c>
      <c r="GY150" s="245" t="str">
        <f t="shared" ref="GY150:HR150" si="291">GY50</f>
        <v>-</v>
      </c>
      <c r="GZ150" s="256" t="str">
        <f t="shared" si="291"/>
        <v>-</v>
      </c>
      <c r="HA150" s="256" t="str">
        <f t="shared" si="291"/>
        <v>-</v>
      </c>
      <c r="HB150" s="256" t="str">
        <f t="shared" si="291"/>
        <v>-</v>
      </c>
      <c r="HC150" s="256" t="str">
        <f t="shared" si="291"/>
        <v>-</v>
      </c>
      <c r="HD150" s="256" t="str">
        <f t="shared" si="291"/>
        <v>-</v>
      </c>
      <c r="HE150" s="256" t="str">
        <f t="shared" si="291"/>
        <v>-</v>
      </c>
      <c r="HF150" s="256" t="str">
        <f t="shared" si="291"/>
        <v>-</v>
      </c>
      <c r="HG150" s="256" t="str">
        <f t="shared" si="291"/>
        <v>-</v>
      </c>
      <c r="HH150" s="256" t="str">
        <f t="shared" si="291"/>
        <v>-</v>
      </c>
      <c r="HI150" s="256" t="str">
        <f t="shared" si="291"/>
        <v>-</v>
      </c>
      <c r="HJ150" s="256" t="str">
        <f t="shared" si="291"/>
        <v>-</v>
      </c>
      <c r="HK150" s="256" t="str">
        <f t="shared" si="291"/>
        <v>-</v>
      </c>
      <c r="HL150" s="256" t="str">
        <f t="shared" si="291"/>
        <v>-</v>
      </c>
      <c r="HM150" s="256" t="str">
        <f t="shared" si="291"/>
        <v>-</v>
      </c>
      <c r="HN150" s="256" t="str">
        <f t="shared" si="291"/>
        <v>-</v>
      </c>
      <c r="HO150" s="256" t="str">
        <f t="shared" si="291"/>
        <v>-</v>
      </c>
      <c r="HP150" s="256" t="str">
        <f t="shared" si="291"/>
        <v>-</v>
      </c>
      <c r="HQ150" s="256" t="str">
        <f t="shared" si="291"/>
        <v>-</v>
      </c>
      <c r="HR150" s="256" t="str">
        <f t="shared" si="291"/>
        <v>-</v>
      </c>
      <c r="HS150" s="265" t="s">
        <v>275</v>
      </c>
      <c r="HT150" s="265" t="s">
        <v>275</v>
      </c>
      <c r="HU150" s="245" t="str">
        <f t="shared" ref="HU150:IN150" si="292">HU50</f>
        <v>-</v>
      </c>
      <c r="HV150" s="256" t="str">
        <f t="shared" si="292"/>
        <v>-</v>
      </c>
      <c r="HW150" s="256" t="str">
        <f t="shared" si="292"/>
        <v>-</v>
      </c>
      <c r="HX150" s="256" t="str">
        <f t="shared" si="292"/>
        <v>-</v>
      </c>
      <c r="HY150" s="256" t="str">
        <f t="shared" si="292"/>
        <v>-</v>
      </c>
      <c r="HZ150" s="256" t="str">
        <f t="shared" si="292"/>
        <v>-</v>
      </c>
      <c r="IA150" s="256" t="str">
        <f t="shared" si="292"/>
        <v>-</v>
      </c>
      <c r="IB150" s="256" t="str">
        <f t="shared" si="292"/>
        <v>-</v>
      </c>
      <c r="IC150" s="256" t="str">
        <f t="shared" si="292"/>
        <v>-</v>
      </c>
      <c r="ID150" s="256" t="str">
        <f t="shared" si="292"/>
        <v>-</v>
      </c>
      <c r="IE150" s="256" t="str">
        <f t="shared" si="292"/>
        <v>-</v>
      </c>
      <c r="IF150" s="256" t="str">
        <f t="shared" si="292"/>
        <v>-</v>
      </c>
      <c r="IG150" s="256" t="str">
        <f t="shared" si="292"/>
        <v>-</v>
      </c>
      <c r="IH150" s="256" t="str">
        <f t="shared" si="292"/>
        <v>-</v>
      </c>
      <c r="II150" s="256" t="str">
        <f t="shared" si="292"/>
        <v>-</v>
      </c>
      <c r="IJ150" s="256" t="str">
        <f t="shared" si="292"/>
        <v>-</v>
      </c>
      <c r="IK150" s="256" t="str">
        <f t="shared" si="292"/>
        <v>-</v>
      </c>
      <c r="IL150" s="256" t="str">
        <f t="shared" si="292"/>
        <v>-</v>
      </c>
      <c r="IM150" s="256" t="str">
        <f t="shared" si="292"/>
        <v>-</v>
      </c>
      <c r="IN150" s="256" t="str">
        <f t="shared" si="292"/>
        <v>-</v>
      </c>
      <c r="IO150" s="265" t="s">
        <v>275</v>
      </c>
      <c r="IP150" s="265" t="s">
        <v>275</v>
      </c>
      <c r="IQ150" s="245" t="str">
        <f t="shared" ref="IQ150:JJ150" si="293">IQ50</f>
        <v>-</v>
      </c>
      <c r="IR150" s="256" t="str">
        <f t="shared" si="293"/>
        <v>-</v>
      </c>
      <c r="IS150" s="256" t="str">
        <f t="shared" si="293"/>
        <v>-</v>
      </c>
      <c r="IT150" s="256" t="str">
        <f t="shared" si="293"/>
        <v>-</v>
      </c>
      <c r="IU150" s="256" t="str">
        <f t="shared" si="293"/>
        <v>-</v>
      </c>
      <c r="IV150" s="256" t="str">
        <f t="shared" si="293"/>
        <v>-</v>
      </c>
      <c r="IW150" s="256" t="str">
        <f t="shared" si="293"/>
        <v>-</v>
      </c>
      <c r="IX150" s="256" t="str">
        <f t="shared" si="293"/>
        <v>-</v>
      </c>
      <c r="IY150" s="256" t="str">
        <f t="shared" si="293"/>
        <v>-</v>
      </c>
      <c r="IZ150" s="256" t="str">
        <f t="shared" si="293"/>
        <v>-</v>
      </c>
      <c r="JA150" s="256" t="str">
        <f t="shared" si="293"/>
        <v>-</v>
      </c>
      <c r="JB150" s="256" t="str">
        <f t="shared" si="293"/>
        <v>-</v>
      </c>
      <c r="JC150" s="256" t="str">
        <f t="shared" si="293"/>
        <v>-</v>
      </c>
      <c r="JD150" s="256" t="str">
        <f t="shared" si="293"/>
        <v>-</v>
      </c>
      <c r="JE150" s="256" t="str">
        <f t="shared" si="293"/>
        <v>-</v>
      </c>
      <c r="JF150" s="256" t="str">
        <f t="shared" si="293"/>
        <v>-</v>
      </c>
      <c r="JG150" s="256" t="str">
        <f t="shared" si="293"/>
        <v>-</v>
      </c>
      <c r="JH150" s="256" t="str">
        <f t="shared" si="293"/>
        <v>-</v>
      </c>
      <c r="JI150" s="256" t="str">
        <f t="shared" si="293"/>
        <v>-</v>
      </c>
      <c r="JJ150" s="256" t="str">
        <f t="shared" si="293"/>
        <v>-</v>
      </c>
      <c r="JK150" s="265" t="s">
        <v>275</v>
      </c>
      <c r="JL150" s="265" t="s">
        <v>275</v>
      </c>
      <c r="JM150" s="245" t="str">
        <f t="shared" ref="JM150:KF150" si="294">JM50</f>
        <v>-</v>
      </c>
      <c r="JN150" s="256" t="str">
        <f t="shared" si="294"/>
        <v>-</v>
      </c>
      <c r="JO150" s="256" t="str">
        <f t="shared" si="294"/>
        <v>-</v>
      </c>
      <c r="JP150" s="256" t="str">
        <f t="shared" si="294"/>
        <v>-</v>
      </c>
      <c r="JQ150" s="256" t="str">
        <f t="shared" si="294"/>
        <v>-</v>
      </c>
      <c r="JR150" s="256" t="str">
        <f t="shared" si="294"/>
        <v>-</v>
      </c>
      <c r="JS150" s="256" t="str">
        <f t="shared" si="294"/>
        <v>-</v>
      </c>
      <c r="JT150" s="256" t="str">
        <f t="shared" si="294"/>
        <v>-</v>
      </c>
      <c r="JU150" s="256" t="str">
        <f t="shared" si="294"/>
        <v>-</v>
      </c>
      <c r="JV150" s="256" t="str">
        <f t="shared" si="294"/>
        <v>-</v>
      </c>
      <c r="JW150" s="256" t="str">
        <f t="shared" si="294"/>
        <v>-</v>
      </c>
      <c r="JX150" s="256" t="str">
        <f t="shared" si="294"/>
        <v>-</v>
      </c>
      <c r="JY150" s="256" t="str">
        <f t="shared" si="294"/>
        <v>-</v>
      </c>
      <c r="JZ150" s="256" t="str">
        <f t="shared" si="294"/>
        <v>-</v>
      </c>
      <c r="KA150" s="256" t="str">
        <f t="shared" si="294"/>
        <v>-</v>
      </c>
      <c r="KB150" s="256" t="str">
        <f t="shared" si="294"/>
        <v>-</v>
      </c>
      <c r="KC150" s="256" t="str">
        <f t="shared" si="294"/>
        <v>-</v>
      </c>
      <c r="KD150" s="256" t="str">
        <f t="shared" si="294"/>
        <v>-</v>
      </c>
      <c r="KE150" s="256" t="str">
        <f t="shared" si="294"/>
        <v>-</v>
      </c>
      <c r="KF150" s="256" t="str">
        <f t="shared" si="294"/>
        <v>-</v>
      </c>
      <c r="KG150" s="265" t="s">
        <v>275</v>
      </c>
      <c r="KH150" s="265" t="s">
        <v>275</v>
      </c>
    </row>
    <row r="151" spans="1:294" s="2" customFormat="1" ht="12.75" customHeight="1" x14ac:dyDescent="0.2">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245" t="s">
        <v>136</v>
      </c>
      <c r="AD151" s="254" t="str">
        <f t="shared" ca="1" si="113"/>
        <v>$77</v>
      </c>
      <c r="AE151" s="256" t="str">
        <f t="shared" si="137"/>
        <v>25,767</v>
      </c>
      <c r="AF151" s="256" t="str">
        <f t="shared" ref="AF151:AS151" si="295">AF51</f>
        <v>1,031</v>
      </c>
      <c r="AG151" s="256" t="str">
        <f t="shared" si="295"/>
        <v>498</v>
      </c>
      <c r="AH151" s="256" t="str">
        <f t="shared" si="295"/>
        <v>902</v>
      </c>
      <c r="AI151" s="256" t="str">
        <f t="shared" si="295"/>
        <v>43</v>
      </c>
      <c r="AJ151" s="256" t="str">
        <f t="shared" si="295"/>
        <v>11</v>
      </c>
      <c r="AK151" s="256" t="str">
        <f t="shared" si="295"/>
        <v>112</v>
      </c>
      <c r="AL151" s="256" t="str">
        <f t="shared" si="295"/>
        <v>225,000</v>
      </c>
      <c r="AM151" s="256" t="str">
        <f t="shared" si="295"/>
        <v>101</v>
      </c>
      <c r="AN151" s="256" t="str">
        <f t="shared" si="295"/>
        <v>2,850,000</v>
      </c>
      <c r="AO151" s="256" t="str">
        <f t="shared" si="295"/>
        <v>185,000</v>
      </c>
      <c r="AP151" s="256" t="str">
        <f t="shared" si="295"/>
        <v>185,000</v>
      </c>
      <c r="AQ151" s="256" t="str">
        <f t="shared" si="295"/>
        <v>2</v>
      </c>
      <c r="AR151" s="256" t="str">
        <f t="shared" si="295"/>
        <v>31,525,907</v>
      </c>
      <c r="AS151" s="256" t="str">
        <f t="shared" si="295"/>
        <v>31,549,858</v>
      </c>
      <c r="AT151" s="256" t="str">
        <f t="shared" si="259"/>
        <v>$17,600,000</v>
      </c>
      <c r="AU151" s="256" t="str">
        <f t="shared" si="259"/>
        <v>$9,500,000</v>
      </c>
      <c r="AV151" s="256" t="str">
        <f t="shared" si="259"/>
        <v>$20,000,000</v>
      </c>
      <c r="AW151" s="256" t="str">
        <f t="shared" si="259"/>
        <v>$47,100,000</v>
      </c>
      <c r="AX151" s="256" t="str">
        <f t="shared" si="259"/>
        <v>$77</v>
      </c>
      <c r="AY151" s="265" t="s">
        <v>275</v>
      </c>
      <c r="AZ151" s="265"/>
      <c r="BA151" s="245" t="str">
        <f t="shared" ref="BA151:BT151" si="296">BA51</f>
        <v>24,525</v>
      </c>
      <c r="BB151" s="256" t="str">
        <f t="shared" si="296"/>
        <v>1,032</v>
      </c>
      <c r="BC151" s="256" t="str">
        <f t="shared" si="296"/>
        <v>543</v>
      </c>
      <c r="BD151" s="256" t="str">
        <f t="shared" si="296"/>
        <v>902</v>
      </c>
      <c r="BE151" s="256" t="str">
        <f t="shared" si="296"/>
        <v>43</v>
      </c>
      <c r="BF151" s="256" t="str">
        <f t="shared" si="296"/>
        <v>11</v>
      </c>
      <c r="BG151" s="256" t="str">
        <f t="shared" si="296"/>
        <v>116</v>
      </c>
      <c r="BH151" s="256" t="str">
        <f t="shared" si="296"/>
        <v>225,000</v>
      </c>
      <c r="BI151" s="256" t="str">
        <f t="shared" si="296"/>
        <v>101</v>
      </c>
      <c r="BJ151" s="256" t="str">
        <f t="shared" si="296"/>
        <v>2,850,000</v>
      </c>
      <c r="BK151" s="256" t="str">
        <f t="shared" si="296"/>
        <v>222,045</v>
      </c>
      <c r="BL151" s="256" t="str">
        <f t="shared" si="296"/>
        <v>222,045</v>
      </c>
      <c r="BM151" s="256" t="str">
        <f t="shared" si="296"/>
        <v>13,093</v>
      </c>
      <c r="BN151" s="256" t="str">
        <f t="shared" si="296"/>
        <v>39,284,913</v>
      </c>
      <c r="BO151" s="256" t="str">
        <f t="shared" si="296"/>
        <v>39,310,238</v>
      </c>
      <c r="BP151" s="256" t="str">
        <f t="shared" si="296"/>
        <v>$17,070,000</v>
      </c>
      <c r="BQ151" s="256" t="str">
        <f t="shared" si="296"/>
        <v>$8,820,000</v>
      </c>
      <c r="BR151" s="256" t="str">
        <f t="shared" si="296"/>
        <v>$19,860,000</v>
      </c>
      <c r="BS151" s="256" t="str">
        <f t="shared" si="296"/>
        <v>$45,750,000</v>
      </c>
      <c r="BT151" s="256" t="str">
        <f t="shared" si="296"/>
        <v>$69</v>
      </c>
      <c r="BU151" s="265" t="s">
        <v>275</v>
      </c>
      <c r="BV151" s="265" t="s">
        <v>275</v>
      </c>
      <c r="BW151" s="245" t="str">
        <f t="shared" ref="BW151:CP151" si="297">BW51</f>
        <v>24,482</v>
      </c>
      <c r="BX151" s="256" t="str">
        <f t="shared" si="297"/>
        <v>1,027</v>
      </c>
      <c r="BY151" s="256" t="str">
        <f t="shared" si="297"/>
        <v>561</v>
      </c>
      <c r="BZ151" s="256" t="str">
        <f t="shared" si="297"/>
        <v>902</v>
      </c>
      <c r="CA151" s="256" t="str">
        <f t="shared" si="297"/>
        <v>44</v>
      </c>
      <c r="CB151" s="256" t="str">
        <f t="shared" si="297"/>
        <v>11</v>
      </c>
      <c r="CC151" s="256" t="str">
        <f t="shared" si="297"/>
        <v>116</v>
      </c>
      <c r="CD151" s="256" t="str">
        <f t="shared" si="297"/>
        <v>223,000</v>
      </c>
      <c r="CE151" s="256" t="str">
        <f t="shared" si="297"/>
        <v>101</v>
      </c>
      <c r="CF151" s="256" t="str">
        <f t="shared" si="297"/>
        <v>2,850,000</v>
      </c>
      <c r="CG151" s="256" t="str">
        <f t="shared" si="297"/>
        <v>175,368</v>
      </c>
      <c r="CH151" s="256" t="str">
        <f t="shared" si="297"/>
        <v>177,249</v>
      </c>
      <c r="CI151" s="256" t="str">
        <f t="shared" si="297"/>
        <v>42,008</v>
      </c>
      <c r="CJ151" s="256" t="str">
        <f t="shared" si="297"/>
        <v>32,386,191</v>
      </c>
      <c r="CK151" s="256" t="str">
        <f t="shared" si="297"/>
        <v>32,418,982</v>
      </c>
      <c r="CL151" s="256" t="str">
        <f t="shared" si="297"/>
        <v>$13,500,000</v>
      </c>
      <c r="CM151" s="256" t="str">
        <f t="shared" si="297"/>
        <v>$6,000,000</v>
      </c>
      <c r="CN151" s="256" t="str">
        <f t="shared" si="297"/>
        <v>$15,100,000</v>
      </c>
      <c r="CO151" s="256" t="str">
        <f t="shared" si="297"/>
        <v>$34,600,000</v>
      </c>
      <c r="CP151" s="256" t="str">
        <f t="shared" si="297"/>
        <v>$65</v>
      </c>
      <c r="CQ151" s="265" t="s">
        <v>275</v>
      </c>
      <c r="CR151" s="265" t="s">
        <v>275</v>
      </c>
      <c r="CS151" s="245" t="str">
        <f t="shared" ref="CS151:DL151" si="298">CS51</f>
        <v>24,243</v>
      </c>
      <c r="CT151" s="256" t="str">
        <f t="shared" si="298"/>
        <v>911</v>
      </c>
      <c r="CU151" s="256" t="str">
        <f t="shared" si="298"/>
        <v>505</v>
      </c>
      <c r="CV151" s="256" t="str">
        <f t="shared" si="298"/>
        <v>902</v>
      </c>
      <c r="CW151" s="256" t="str">
        <f t="shared" si="298"/>
        <v>45</v>
      </c>
      <c r="CX151" s="256" t="str">
        <f t="shared" si="298"/>
        <v>11</v>
      </c>
      <c r="CY151" s="256" t="str">
        <f t="shared" si="298"/>
        <v>116</v>
      </c>
      <c r="CZ151" s="256" t="str">
        <f t="shared" si="298"/>
        <v>222,000</v>
      </c>
      <c r="DA151" s="256" t="str">
        <f t="shared" si="298"/>
        <v>102</v>
      </c>
      <c r="DB151" s="256" t="str">
        <f t="shared" si="298"/>
        <v>2,850,000</v>
      </c>
      <c r="DC151" s="256" t="str">
        <f t="shared" si="298"/>
        <v>121,454</v>
      </c>
      <c r="DD151" s="256" t="str">
        <f t="shared" si="298"/>
        <v>122,417</v>
      </c>
      <c r="DE151" s="256" t="str">
        <f t="shared" si="298"/>
        <v>11,210</v>
      </c>
      <c r="DF151" s="256" t="str">
        <f t="shared" si="298"/>
        <v>21,780,049</v>
      </c>
      <c r="DG151" s="256" t="str">
        <f t="shared" si="298"/>
        <v>21,819,420</v>
      </c>
      <c r="DH151" s="256" t="str">
        <f t="shared" si="298"/>
        <v>$10,897,258</v>
      </c>
      <c r="DI151" s="256" t="str">
        <f t="shared" si="298"/>
        <v>$4,915,908</v>
      </c>
      <c r="DJ151" s="256" t="str">
        <f t="shared" si="298"/>
        <v>$10,517,472</v>
      </c>
      <c r="DK151" s="256" t="str">
        <f t="shared" si="298"/>
        <v>$26,330,638</v>
      </c>
      <c r="DL151" s="256" t="str">
        <f t="shared" si="298"/>
        <v>$68</v>
      </c>
      <c r="DM151" s="265" t="s">
        <v>275</v>
      </c>
      <c r="DN151" s="265" t="s">
        <v>275</v>
      </c>
      <c r="DO151" s="245" t="str">
        <f t="shared" ref="DO151:EH151" si="299">DO51</f>
        <v>24,122</v>
      </c>
      <c r="DP151" s="256" t="str">
        <f t="shared" si="299"/>
        <v>1,047</v>
      </c>
      <c r="DQ151" s="256" t="str">
        <f t="shared" si="299"/>
        <v>501</v>
      </c>
      <c r="DR151" s="256" t="str">
        <f t="shared" si="299"/>
        <v>892</v>
      </c>
      <c r="DS151" s="256" t="str">
        <f t="shared" si="299"/>
        <v>53</v>
      </c>
      <c r="DT151" s="256" t="str">
        <f t="shared" si="299"/>
        <v>12</v>
      </c>
      <c r="DU151" s="256" t="str">
        <f t="shared" si="299"/>
        <v>121</v>
      </c>
      <c r="DV151" s="256" t="str">
        <f t="shared" si="299"/>
        <v>221,800</v>
      </c>
      <c r="DW151" s="256" t="str">
        <f t="shared" si="299"/>
        <v>109</v>
      </c>
      <c r="DX151" s="256" t="str">
        <f t="shared" si="299"/>
        <v>295,000</v>
      </c>
      <c r="DY151" s="256" t="str">
        <f t="shared" si="299"/>
        <v>147,981</v>
      </c>
      <c r="DZ151" s="256" t="str">
        <f t="shared" si="299"/>
        <v>149,601</v>
      </c>
      <c r="EA151" s="256" t="str">
        <f t="shared" si="299"/>
        <v>17,669</v>
      </c>
      <c r="EB151" s="256" t="str">
        <f t="shared" si="299"/>
        <v>20,189,526</v>
      </c>
      <c r="EC151" s="256" t="str">
        <f t="shared" si="299"/>
        <v>20,227,704</v>
      </c>
      <c r="ED151" s="256" t="str">
        <f t="shared" si="299"/>
        <v>$13,920,000</v>
      </c>
      <c r="EE151" s="256" t="str">
        <f t="shared" si="299"/>
        <v>$5,500,000</v>
      </c>
      <c r="EF151" s="256" t="str">
        <f t="shared" si="299"/>
        <v>$11,400,000</v>
      </c>
      <c r="EG151" s="256" t="str">
        <f t="shared" si="299"/>
        <v>$31,620,000</v>
      </c>
      <c r="EH151" s="256" t="str">
        <f t="shared" si="299"/>
        <v>$75</v>
      </c>
      <c r="EI151" s="265" t="s">
        <v>275</v>
      </c>
      <c r="EJ151" s="265" t="s">
        <v>275</v>
      </c>
      <c r="EK151" s="245" t="str">
        <f t="shared" ref="EK151:FD151" si="300">EK51</f>
        <v>24,122</v>
      </c>
      <c r="EL151" s="256" t="str">
        <f t="shared" si="300"/>
        <v>1,127</v>
      </c>
      <c r="EM151" s="256" t="str">
        <f t="shared" si="300"/>
        <v>477</v>
      </c>
      <c r="EN151" s="256" t="str">
        <f t="shared" si="300"/>
        <v>892</v>
      </c>
      <c r="EO151" s="256" t="str">
        <f t="shared" si="300"/>
        <v>53</v>
      </c>
      <c r="EP151" s="256" t="str">
        <f t="shared" si="300"/>
        <v>88</v>
      </c>
      <c r="EQ151" s="256" t="str">
        <f t="shared" si="300"/>
        <v>109</v>
      </c>
      <c r="ER151" s="256" t="str">
        <f t="shared" si="300"/>
        <v>221,850</v>
      </c>
      <c r="ES151" s="256" t="str">
        <f t="shared" si="300"/>
        <v>109</v>
      </c>
      <c r="ET151" s="256" t="str">
        <f t="shared" si="300"/>
        <v>2,850,000</v>
      </c>
      <c r="EU151" s="256" t="str">
        <f t="shared" si="300"/>
        <v>122,639</v>
      </c>
      <c r="EV151" s="256" t="str">
        <f t="shared" si="300"/>
        <v>124,773</v>
      </c>
      <c r="EW151" s="256" t="str">
        <f t="shared" si="300"/>
        <v>19,839</v>
      </c>
      <c r="EX151" s="256" t="str">
        <f t="shared" si="300"/>
        <v>18,657,545</v>
      </c>
      <c r="EY151" s="256" t="str">
        <f t="shared" si="300"/>
        <v>18,700,143</v>
      </c>
      <c r="EZ151" s="256" t="str">
        <f t="shared" si="300"/>
        <v>$9,726,367</v>
      </c>
      <c r="FA151" s="256" t="str">
        <f t="shared" si="300"/>
        <v>$5,962,393</v>
      </c>
      <c r="FB151" s="256" t="str">
        <f t="shared" si="300"/>
        <v>$9,531,536</v>
      </c>
      <c r="FC151" s="256" t="str">
        <f t="shared" si="300"/>
        <v>$25,220,296</v>
      </c>
      <c r="FD151" s="256" t="str">
        <f t="shared" si="300"/>
        <v>$72</v>
      </c>
      <c r="FE151" s="265" t="s">
        <v>275</v>
      </c>
      <c r="FF151" s="265" t="s">
        <v>275</v>
      </c>
      <c r="FG151" s="245" t="str">
        <f t="shared" ref="FG151:FZ151" si="301">FG51</f>
        <v>24,628</v>
      </c>
      <c r="FH151" s="256" t="str">
        <f t="shared" si="301"/>
        <v>1,010</v>
      </c>
      <c r="FI151" s="256" t="str">
        <f t="shared" si="301"/>
        <v>522</v>
      </c>
      <c r="FJ151" s="256" t="str">
        <f t="shared" si="301"/>
        <v>900</v>
      </c>
      <c r="FK151" s="256" t="str">
        <f t="shared" si="301"/>
        <v>46</v>
      </c>
      <c r="FL151" s="256" t="str">
        <f t="shared" si="301"/>
        <v>11</v>
      </c>
      <c r="FM151" s="256" t="str">
        <f t="shared" si="301"/>
        <v>116</v>
      </c>
      <c r="FN151" s="256" t="str">
        <f t="shared" si="301"/>
        <v>223,360</v>
      </c>
      <c r="FO151" s="256" t="str">
        <f t="shared" si="301"/>
        <v>103</v>
      </c>
      <c r="FP151" s="256" t="str">
        <f t="shared" si="301"/>
        <v>2,339,000</v>
      </c>
      <c r="FQ151" s="256" t="str">
        <f t="shared" si="301"/>
        <v>170,370</v>
      </c>
      <c r="FR151" s="256" t="str">
        <f t="shared" si="301"/>
        <v>171,262</v>
      </c>
      <c r="FS151" s="256" t="str">
        <f t="shared" si="301"/>
        <v>16,796</v>
      </c>
      <c r="FT151" s="256" t="str">
        <f t="shared" si="301"/>
        <v>29,033,317</v>
      </c>
      <c r="FU151" s="256" t="str">
        <f t="shared" si="301"/>
        <v>29,065,240</v>
      </c>
      <c r="FV151" s="256" t="str">
        <f t="shared" si="301"/>
        <v>$14,597,452</v>
      </c>
      <c r="FW151" s="256" t="str">
        <f t="shared" si="301"/>
        <v>$6,947,182</v>
      </c>
      <c r="FX151" s="256" t="str">
        <f t="shared" si="301"/>
        <v>$15,375,494</v>
      </c>
      <c r="FY151" s="256" t="str">
        <f t="shared" si="301"/>
        <v>$37,080,128</v>
      </c>
      <c r="FZ151" s="256" t="str">
        <f t="shared" si="301"/>
        <v>$71</v>
      </c>
      <c r="GA151" s="265" t="s">
        <v>275</v>
      </c>
      <c r="GB151" s="265" t="s">
        <v>275</v>
      </c>
      <c r="GC151" s="245" t="str">
        <f t="shared" ref="GC151:GV151" si="302">GC51</f>
        <v>1,242</v>
      </c>
      <c r="GD151" s="256" t="str">
        <f t="shared" si="302"/>
        <v>-1</v>
      </c>
      <c r="GE151" s="256" t="str">
        <f t="shared" si="302"/>
        <v>-45</v>
      </c>
      <c r="GF151" s="256" t="str">
        <f t="shared" si="302"/>
        <v>0</v>
      </c>
      <c r="GG151" s="256" t="str">
        <f t="shared" si="302"/>
        <v>0</v>
      </c>
      <c r="GH151" s="256" t="str">
        <f t="shared" si="302"/>
        <v>0</v>
      </c>
      <c r="GI151" s="256" t="str">
        <f t="shared" si="302"/>
        <v>-4</v>
      </c>
      <c r="GJ151" s="256" t="str">
        <f t="shared" si="302"/>
        <v>0</v>
      </c>
      <c r="GK151" s="256" t="str">
        <f t="shared" si="302"/>
        <v>0</v>
      </c>
      <c r="GL151" s="256" t="str">
        <f t="shared" si="302"/>
        <v>0</v>
      </c>
      <c r="GM151" s="256" t="str">
        <f t="shared" si="302"/>
        <v>-37,045</v>
      </c>
      <c r="GN151" s="256" t="str">
        <f t="shared" si="302"/>
        <v>-37,045</v>
      </c>
      <c r="GO151" s="256" t="str">
        <f t="shared" si="302"/>
        <v>-13,091</v>
      </c>
      <c r="GP151" s="256" t="str">
        <f t="shared" si="302"/>
        <v>-7,759,006</v>
      </c>
      <c r="GQ151" s="256" t="str">
        <f t="shared" si="302"/>
        <v>-7,760,380</v>
      </c>
      <c r="GR151" s="256" t="str">
        <f t="shared" si="302"/>
        <v>$530,000</v>
      </c>
      <c r="GS151" s="256" t="str">
        <f t="shared" si="302"/>
        <v>$680,000</v>
      </c>
      <c r="GT151" s="256" t="str">
        <f t="shared" si="302"/>
        <v>$140,000</v>
      </c>
      <c r="GU151" s="256" t="str">
        <f t="shared" si="302"/>
        <v>$1,350,000</v>
      </c>
      <c r="GV151" s="256" t="str">
        <f t="shared" si="302"/>
        <v>$8</v>
      </c>
      <c r="GW151" s="265" t="s">
        <v>275</v>
      </c>
      <c r="GX151" s="265" t="s">
        <v>275</v>
      </c>
      <c r="GY151" s="245" t="str">
        <f t="shared" ref="GY151:HR151" si="303">GY51</f>
        <v>43</v>
      </c>
      <c r="GZ151" s="256" t="str">
        <f t="shared" si="303"/>
        <v>5</v>
      </c>
      <c r="HA151" s="256" t="str">
        <f t="shared" si="303"/>
        <v>-18</v>
      </c>
      <c r="HB151" s="256" t="str">
        <f t="shared" si="303"/>
        <v>0</v>
      </c>
      <c r="HC151" s="256" t="str">
        <f t="shared" si="303"/>
        <v>-1</v>
      </c>
      <c r="HD151" s="256" t="str">
        <f t="shared" si="303"/>
        <v>0</v>
      </c>
      <c r="HE151" s="256" t="str">
        <f t="shared" si="303"/>
        <v>0</v>
      </c>
      <c r="HF151" s="256" t="str">
        <f t="shared" si="303"/>
        <v>2,000</v>
      </c>
      <c r="HG151" s="256" t="str">
        <f t="shared" si="303"/>
        <v>0</v>
      </c>
      <c r="HH151" s="256" t="str">
        <f t="shared" si="303"/>
        <v>0</v>
      </c>
      <c r="HI151" s="256" t="str">
        <f t="shared" si="303"/>
        <v>46,677</v>
      </c>
      <c r="HJ151" s="256" t="str">
        <f t="shared" si="303"/>
        <v>44,796</v>
      </c>
      <c r="HK151" s="256" t="str">
        <f t="shared" si="303"/>
        <v>-28,915</v>
      </c>
      <c r="HL151" s="256" t="str">
        <f t="shared" si="303"/>
        <v>6,898,722</v>
      </c>
      <c r="HM151" s="256" t="str">
        <f t="shared" si="303"/>
        <v>6,891,256</v>
      </c>
      <c r="HN151" s="256" t="str">
        <f t="shared" si="303"/>
        <v>$3,570,000</v>
      </c>
      <c r="HO151" s="256" t="str">
        <f t="shared" si="303"/>
        <v>$2,820,000</v>
      </c>
      <c r="HP151" s="256" t="str">
        <f t="shared" si="303"/>
        <v>$4,760,000</v>
      </c>
      <c r="HQ151" s="256" t="str">
        <f t="shared" si="303"/>
        <v>$11,150,000</v>
      </c>
      <c r="HR151" s="256" t="str">
        <f t="shared" si="303"/>
        <v>$4</v>
      </c>
      <c r="HS151" s="265" t="s">
        <v>275</v>
      </c>
      <c r="HT151" s="265" t="s">
        <v>275</v>
      </c>
      <c r="HU151" s="245" t="str">
        <f t="shared" ref="HU151:IN151" si="304">HU51</f>
        <v>239</v>
      </c>
      <c r="HV151" s="256" t="str">
        <f t="shared" si="304"/>
        <v>116</v>
      </c>
      <c r="HW151" s="256" t="str">
        <f t="shared" si="304"/>
        <v>56</v>
      </c>
      <c r="HX151" s="256" t="str">
        <f t="shared" si="304"/>
        <v>0</v>
      </c>
      <c r="HY151" s="256" t="str">
        <f t="shared" si="304"/>
        <v>-1</v>
      </c>
      <c r="HZ151" s="256" t="str">
        <f t="shared" si="304"/>
        <v>0</v>
      </c>
      <c r="IA151" s="256" t="str">
        <f t="shared" si="304"/>
        <v>0</v>
      </c>
      <c r="IB151" s="256" t="str">
        <f t="shared" si="304"/>
        <v>1,000</v>
      </c>
      <c r="IC151" s="256" t="str">
        <f t="shared" si="304"/>
        <v>-1</v>
      </c>
      <c r="ID151" s="256" t="str">
        <f t="shared" si="304"/>
        <v>0</v>
      </c>
      <c r="IE151" s="256" t="str">
        <f t="shared" si="304"/>
        <v>53,914</v>
      </c>
      <c r="IF151" s="256" t="str">
        <f t="shared" si="304"/>
        <v>54,832</v>
      </c>
      <c r="IG151" s="256" t="str">
        <f t="shared" si="304"/>
        <v>30,798</v>
      </c>
      <c r="IH151" s="256" t="str">
        <f t="shared" si="304"/>
        <v>10,606,142</v>
      </c>
      <c r="II151" s="256" t="str">
        <f t="shared" si="304"/>
        <v>10,599,562</v>
      </c>
      <c r="IJ151" s="256" t="str">
        <f t="shared" si="304"/>
        <v>$2,602,742</v>
      </c>
      <c r="IK151" s="256" t="str">
        <f t="shared" si="304"/>
        <v>$1,084,092</v>
      </c>
      <c r="IL151" s="256" t="str">
        <f t="shared" si="304"/>
        <v>$4,582,528</v>
      </c>
      <c r="IM151" s="256" t="str">
        <f t="shared" si="304"/>
        <v>$8,269,362</v>
      </c>
      <c r="IN151" s="256" t="str">
        <f t="shared" si="304"/>
        <v>-$3</v>
      </c>
      <c r="IO151" s="265" t="s">
        <v>275</v>
      </c>
      <c r="IP151" s="265" t="s">
        <v>275</v>
      </c>
      <c r="IQ151" s="245" t="str">
        <f t="shared" ref="IQ151:JJ151" si="305">IQ51</f>
        <v>121</v>
      </c>
      <c r="IR151" s="256" t="str">
        <f t="shared" si="305"/>
        <v>-136</v>
      </c>
      <c r="IS151" s="256" t="str">
        <f t="shared" si="305"/>
        <v>4</v>
      </c>
      <c r="IT151" s="256" t="str">
        <f t="shared" si="305"/>
        <v>10</v>
      </c>
      <c r="IU151" s="256" t="str">
        <f t="shared" si="305"/>
        <v>-8</v>
      </c>
      <c r="IV151" s="256" t="str">
        <f t="shared" si="305"/>
        <v>-1</v>
      </c>
      <c r="IW151" s="256" t="str">
        <f t="shared" si="305"/>
        <v>-5</v>
      </c>
      <c r="IX151" s="256" t="str">
        <f t="shared" si="305"/>
        <v>200</v>
      </c>
      <c r="IY151" s="256" t="str">
        <f t="shared" si="305"/>
        <v>-7</v>
      </c>
      <c r="IZ151" s="256" t="str">
        <f t="shared" si="305"/>
        <v>2,555,000</v>
      </c>
      <c r="JA151" s="256" t="str">
        <f t="shared" si="305"/>
        <v>-26,527</v>
      </c>
      <c r="JB151" s="256" t="str">
        <f t="shared" si="305"/>
        <v>-27,184</v>
      </c>
      <c r="JC151" s="256" t="str">
        <f t="shared" si="305"/>
        <v>-6,459</v>
      </c>
      <c r="JD151" s="256" t="str">
        <f t="shared" si="305"/>
        <v>1,590,523</v>
      </c>
      <c r="JE151" s="256" t="str">
        <f t="shared" si="305"/>
        <v>1,591,716</v>
      </c>
      <c r="JF151" s="256" t="str">
        <f t="shared" si="305"/>
        <v>-$3,022,742</v>
      </c>
      <c r="JG151" s="256" t="str">
        <f t="shared" si="305"/>
        <v>-$584,092</v>
      </c>
      <c r="JH151" s="256" t="str">
        <f t="shared" si="305"/>
        <v>-$882,528</v>
      </c>
      <c r="JI151" s="256" t="str">
        <f t="shared" si="305"/>
        <v>-$5,289,362</v>
      </c>
      <c r="JJ151" s="256" t="str">
        <f t="shared" si="305"/>
        <v>-$7</v>
      </c>
      <c r="JK151" s="265" t="s">
        <v>275</v>
      </c>
      <c r="JL151" s="265" t="s">
        <v>275</v>
      </c>
      <c r="JM151" s="245" t="str">
        <f t="shared" ref="JM151:KF151" si="306">JM51</f>
        <v>0</v>
      </c>
      <c r="JN151" s="256" t="str">
        <f t="shared" si="306"/>
        <v>-80</v>
      </c>
      <c r="JO151" s="256" t="str">
        <f t="shared" si="306"/>
        <v>24</v>
      </c>
      <c r="JP151" s="256" t="str">
        <f t="shared" si="306"/>
        <v>0</v>
      </c>
      <c r="JQ151" s="256" t="str">
        <f t="shared" si="306"/>
        <v>0</v>
      </c>
      <c r="JR151" s="256" t="str">
        <f t="shared" si="306"/>
        <v>-76</v>
      </c>
      <c r="JS151" s="256" t="str">
        <f t="shared" si="306"/>
        <v>12</v>
      </c>
      <c r="JT151" s="256" t="str">
        <f t="shared" si="306"/>
        <v>-50</v>
      </c>
      <c r="JU151" s="256" t="str">
        <f t="shared" si="306"/>
        <v>0</v>
      </c>
      <c r="JV151" s="256" t="str">
        <f t="shared" si="306"/>
        <v>-2,555,000</v>
      </c>
      <c r="JW151" s="256" t="str">
        <f t="shared" si="306"/>
        <v>25,342</v>
      </c>
      <c r="JX151" s="256" t="str">
        <f t="shared" si="306"/>
        <v>24,828</v>
      </c>
      <c r="JY151" s="256" t="str">
        <f t="shared" si="306"/>
        <v>-2,170</v>
      </c>
      <c r="JZ151" s="256" t="str">
        <f t="shared" si="306"/>
        <v>1,531,981</v>
      </c>
      <c r="KA151" s="256" t="str">
        <f t="shared" si="306"/>
        <v>1,527,561</v>
      </c>
      <c r="KB151" s="256" t="str">
        <f t="shared" si="306"/>
        <v>$4,193,633</v>
      </c>
      <c r="KC151" s="256" t="str">
        <f t="shared" si="306"/>
        <v>-$462,393</v>
      </c>
      <c r="KD151" s="256" t="str">
        <f t="shared" si="306"/>
        <v>$1,868,464</v>
      </c>
      <c r="KE151" s="256" t="str">
        <f t="shared" si="306"/>
        <v>$6,399,704</v>
      </c>
      <c r="KF151" s="256" t="str">
        <f t="shared" si="306"/>
        <v>$3</v>
      </c>
      <c r="KG151" s="265" t="s">
        <v>275</v>
      </c>
      <c r="KH151" s="265" t="s">
        <v>275</v>
      </c>
    </row>
    <row r="152" spans="1:294" s="2" customFormat="1" ht="12.75" customHeight="1" x14ac:dyDescent="0.2">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245" t="s">
        <v>109</v>
      </c>
      <c r="AD152" s="254" t="str">
        <f t="shared" ca="1" si="113"/>
        <v>$49</v>
      </c>
      <c r="AE152" s="256" t="str">
        <f t="shared" si="137"/>
        <v>25,300</v>
      </c>
      <c r="AF152" s="256" t="str">
        <f t="shared" ref="AF152:AS152" si="307">AF52</f>
        <v>1,340</v>
      </c>
      <c r="AG152" s="256" t="str">
        <f t="shared" si="307"/>
        <v>10</v>
      </c>
      <c r="AH152" s="256" t="str">
        <f t="shared" si="307"/>
        <v>591</v>
      </c>
      <c r="AI152" s="256" t="str">
        <f t="shared" si="307"/>
        <v>106</v>
      </c>
      <c r="AJ152" s="256" t="str">
        <f t="shared" si="307"/>
        <v>4</v>
      </c>
      <c r="AK152" s="256" t="str">
        <f t="shared" si="307"/>
        <v>160</v>
      </c>
      <c r="AL152" s="256" t="str">
        <f t="shared" si="307"/>
        <v>200,000</v>
      </c>
      <c r="AM152" s="256" t="str">
        <f t="shared" si="307"/>
        <v>120</v>
      </c>
      <c r="AN152" s="256" t="str">
        <f t="shared" si="307"/>
        <v>1,800,000</v>
      </c>
      <c r="AO152" s="256" t="str">
        <f t="shared" si="307"/>
        <v>114,000</v>
      </c>
      <c r="AP152" s="256" t="str">
        <f t="shared" si="307"/>
        <v>114,000</v>
      </c>
      <c r="AQ152" s="256" t="str">
        <f t="shared" si="307"/>
        <v>20,500</v>
      </c>
      <c r="AR152" s="256" t="str">
        <f t="shared" si="307"/>
        <v>7,650,000</v>
      </c>
      <c r="AS152" s="256" t="str">
        <f t="shared" si="307"/>
        <v>7,732,000</v>
      </c>
      <c r="AT152" s="256" t="str">
        <f t="shared" si="259"/>
        <v>$7,516,000</v>
      </c>
      <c r="AU152" s="256" t="str">
        <f t="shared" si="259"/>
        <v>$6,632,000</v>
      </c>
      <c r="AV152" s="256" t="str">
        <f t="shared" si="259"/>
        <v>$5,570,000</v>
      </c>
      <c r="AW152" s="256" t="str">
        <f t="shared" si="259"/>
        <v>$19,718,000</v>
      </c>
      <c r="AX152" s="256" t="str">
        <f t="shared" si="259"/>
        <v>$49</v>
      </c>
      <c r="AY152" s="265" t="s">
        <v>275</v>
      </c>
      <c r="AZ152" s="265"/>
      <c r="BA152" s="245" t="str">
        <f t="shared" ref="BA152:BT152" si="308">BA52</f>
        <v>25,300</v>
      </c>
      <c r="BB152" s="256" t="str">
        <f t="shared" si="308"/>
        <v>1,000</v>
      </c>
      <c r="BC152" s="256" t="str">
        <f t="shared" si="308"/>
        <v>10</v>
      </c>
      <c r="BD152" s="256" t="str">
        <f t="shared" si="308"/>
        <v>591</v>
      </c>
      <c r="BE152" s="256" t="str">
        <f t="shared" si="308"/>
        <v>109</v>
      </c>
      <c r="BF152" s="256" t="str">
        <f t="shared" si="308"/>
        <v>4</v>
      </c>
      <c r="BG152" s="256" t="str">
        <f t="shared" si="308"/>
        <v>160</v>
      </c>
      <c r="BH152" s="256" t="str">
        <f t="shared" si="308"/>
        <v>200,000</v>
      </c>
      <c r="BI152" s="256" t="str">
        <f t="shared" si="308"/>
        <v>120</v>
      </c>
      <c r="BJ152" s="256" t="str">
        <f t="shared" si="308"/>
        <v>1,800,000</v>
      </c>
      <c r="BK152" s="256" t="str">
        <f t="shared" si="308"/>
        <v>160,000</v>
      </c>
      <c r="BL152" s="256" t="str">
        <f t="shared" si="308"/>
        <v>160,000</v>
      </c>
      <c r="BM152" s="256" t="str">
        <f t="shared" si="308"/>
        <v>37,000</v>
      </c>
      <c r="BN152" s="256" t="str">
        <f t="shared" si="308"/>
        <v>8,000,000</v>
      </c>
      <c r="BO152" s="256" t="str">
        <f t="shared" si="308"/>
        <v>8,064,000</v>
      </c>
      <c r="BP152" s="256" t="str">
        <f t="shared" si="308"/>
        <v>$9,750,000</v>
      </c>
      <c r="BQ152" s="256" t="str">
        <f t="shared" si="308"/>
        <v>$10,306,000</v>
      </c>
      <c r="BR152" s="256" t="str">
        <f t="shared" si="308"/>
        <v>$7,320,000</v>
      </c>
      <c r="BS152" s="256" t="str">
        <f t="shared" si="308"/>
        <v>$27,400,000</v>
      </c>
      <c r="BT152" s="256" t="str">
        <f t="shared" si="308"/>
        <v>$45</v>
      </c>
      <c r="BU152" s="265" t="s">
        <v>275</v>
      </c>
      <c r="BV152" s="265" t="s">
        <v>275</v>
      </c>
      <c r="BW152" s="245" t="str">
        <f t="shared" ref="BW152:CP152" si="309">BW52</f>
        <v>25,300</v>
      </c>
      <c r="BX152" s="256" t="str">
        <f t="shared" si="309"/>
        <v>1,200</v>
      </c>
      <c r="BY152" s="256" t="str">
        <f t="shared" si="309"/>
        <v>10</v>
      </c>
      <c r="BZ152" s="256" t="str">
        <f t="shared" si="309"/>
        <v>591</v>
      </c>
      <c r="CA152" s="256" t="str">
        <f t="shared" si="309"/>
        <v>109</v>
      </c>
      <c r="CB152" s="256" t="str">
        <f t="shared" si="309"/>
        <v>4</v>
      </c>
      <c r="CC152" s="256" t="str">
        <f t="shared" si="309"/>
        <v>160</v>
      </c>
      <c r="CD152" s="256" t="str">
        <f t="shared" si="309"/>
        <v>20,000</v>
      </c>
      <c r="CE152" s="256" t="str">
        <f t="shared" si="309"/>
        <v>120</v>
      </c>
      <c r="CF152" s="256" t="str">
        <f t="shared" si="309"/>
        <v>1,800,000</v>
      </c>
      <c r="CG152" s="256" t="str">
        <f t="shared" si="309"/>
        <v>96,000</v>
      </c>
      <c r="CH152" s="256" t="str">
        <f t="shared" si="309"/>
        <v>96,000</v>
      </c>
      <c r="CI152" s="256" t="str">
        <f t="shared" si="309"/>
        <v>21,000</v>
      </c>
      <c r="CJ152" s="256" t="str">
        <f t="shared" si="309"/>
        <v>3,900,000</v>
      </c>
      <c r="CK152" s="256" t="str">
        <f t="shared" si="309"/>
        <v>3,944,000</v>
      </c>
      <c r="CL152" s="256" t="str">
        <f t="shared" si="309"/>
        <v>$5,437,000</v>
      </c>
      <c r="CM152" s="256" t="str">
        <f t="shared" si="309"/>
        <v>$4,425,000</v>
      </c>
      <c r="CN152" s="256" t="str">
        <f t="shared" si="309"/>
        <v>$4,701,000</v>
      </c>
      <c r="CO152" s="256" t="str">
        <f t="shared" si="309"/>
        <v>$14,574,000</v>
      </c>
      <c r="CP152" s="256" t="str">
        <f t="shared" si="309"/>
        <v>$46</v>
      </c>
      <c r="CQ152" s="265" t="s">
        <v>275</v>
      </c>
      <c r="CR152" s="265" t="s">
        <v>275</v>
      </c>
      <c r="CS152" s="245" t="str">
        <f t="shared" ref="CS152:DL152" si="310">CS52</f>
        <v>25,300</v>
      </c>
      <c r="CT152" s="256" t="str">
        <f t="shared" si="310"/>
        <v>1,200</v>
      </c>
      <c r="CU152" s="256" t="str">
        <f t="shared" si="310"/>
        <v>10</v>
      </c>
      <c r="CV152" s="256" t="str">
        <f t="shared" si="310"/>
        <v>591</v>
      </c>
      <c r="CW152" s="256" t="str">
        <f t="shared" si="310"/>
        <v>113</v>
      </c>
      <c r="CX152" s="256" t="str">
        <f t="shared" si="310"/>
        <v>4</v>
      </c>
      <c r="CY152" s="256" t="str">
        <f t="shared" si="310"/>
        <v>160</v>
      </c>
      <c r="CZ152" s="256" t="str">
        <f t="shared" si="310"/>
        <v>200,000</v>
      </c>
      <c r="DA152" s="256" t="str">
        <f t="shared" si="310"/>
        <v>120</v>
      </c>
      <c r="DB152" s="256" t="str">
        <f t="shared" si="310"/>
        <v>1,800,000</v>
      </c>
      <c r="DC152" s="256" t="str">
        <f t="shared" si="310"/>
        <v>53,000</v>
      </c>
      <c r="DD152" s="256" t="str">
        <f t="shared" si="310"/>
        <v>53,000</v>
      </c>
      <c r="DE152" s="256" t="str">
        <f t="shared" si="310"/>
        <v>16,000</v>
      </c>
      <c r="DF152" s="256" t="str">
        <f t="shared" si="310"/>
        <v>3,500,000</v>
      </c>
      <c r="DG152" s="256" t="str">
        <f t="shared" si="310"/>
        <v>3,548,000</v>
      </c>
      <c r="DH152" s="256" t="str">
        <f t="shared" si="310"/>
        <v>$4,075,298</v>
      </c>
      <c r="DI152" s="256" t="str">
        <f t="shared" si="310"/>
        <v>$3,304,018</v>
      </c>
      <c r="DJ152" s="256" t="str">
        <f t="shared" si="310"/>
        <v>$2,748,901</v>
      </c>
      <c r="DK152" s="256" t="str">
        <f t="shared" si="310"/>
        <v>$10,246,313</v>
      </c>
      <c r="DL152" s="256" t="str">
        <f t="shared" si="310"/>
        <v>$47</v>
      </c>
      <c r="DM152" s="265" t="s">
        <v>275</v>
      </c>
      <c r="DN152" s="265" t="s">
        <v>275</v>
      </c>
      <c r="DO152" s="245" t="str">
        <f t="shared" ref="DO152:EH152" si="311">DO52</f>
        <v>25,300</v>
      </c>
      <c r="DP152" s="256" t="str">
        <f t="shared" si="311"/>
        <v>1,200</v>
      </c>
      <c r="DQ152" s="256" t="str">
        <f t="shared" si="311"/>
        <v>10</v>
      </c>
      <c r="DR152" s="256" t="str">
        <f t="shared" si="311"/>
        <v>591</v>
      </c>
      <c r="DS152" s="256" t="str">
        <f t="shared" si="311"/>
        <v>113</v>
      </c>
      <c r="DT152" s="256" t="str">
        <f t="shared" si="311"/>
        <v>4</v>
      </c>
      <c r="DU152" s="256" t="str">
        <f t="shared" si="311"/>
        <v>160</v>
      </c>
      <c r="DV152" s="256" t="str">
        <f t="shared" si="311"/>
        <v>200,000</v>
      </c>
      <c r="DW152" s="256" t="str">
        <f t="shared" si="311"/>
        <v>120</v>
      </c>
      <c r="DX152" s="256" t="str">
        <f t="shared" si="311"/>
        <v>1,300,000</v>
      </c>
      <c r="DY152" s="256" t="str">
        <f t="shared" si="311"/>
        <v>79,000</v>
      </c>
      <c r="DZ152" s="256" t="str">
        <f t="shared" si="311"/>
        <v>79,000</v>
      </c>
      <c r="EA152" s="256" t="str">
        <f t="shared" si="311"/>
        <v>28,000</v>
      </c>
      <c r="EB152" s="256" t="str">
        <f t="shared" si="311"/>
        <v>3,550,000</v>
      </c>
      <c r="EC152" s="256" t="str">
        <f t="shared" si="311"/>
        <v>3,574,000</v>
      </c>
      <c r="ED152" s="256" t="str">
        <f t="shared" si="311"/>
        <v>$5,356,000</v>
      </c>
      <c r="EE152" s="256" t="str">
        <f t="shared" si="311"/>
        <v>$4,299,000</v>
      </c>
      <c r="EF152" s="256" t="str">
        <f t="shared" si="311"/>
        <v>$3,983,000</v>
      </c>
      <c r="EG152" s="256" t="str">
        <f t="shared" si="311"/>
        <v>$13,651,000</v>
      </c>
      <c r="EH152" s="256" t="str">
        <f t="shared" si="311"/>
        <v>$50</v>
      </c>
      <c r="EI152" s="265" t="s">
        <v>275</v>
      </c>
      <c r="EJ152" s="265" t="s">
        <v>275</v>
      </c>
      <c r="EK152" s="245" t="str">
        <f t="shared" ref="EK152:FD152" si="312">EK52</f>
        <v>25,300</v>
      </c>
      <c r="EL152" s="256" t="str">
        <f t="shared" si="312"/>
        <v>1,300</v>
      </c>
      <c r="EM152" s="256" t="str">
        <f t="shared" si="312"/>
        <v>15</v>
      </c>
      <c r="EN152" s="256" t="str">
        <f t="shared" si="312"/>
        <v>591</v>
      </c>
      <c r="EO152" s="256" t="str">
        <f t="shared" si="312"/>
        <v>114</v>
      </c>
      <c r="EP152" s="256" t="str">
        <f t="shared" si="312"/>
        <v>4</v>
      </c>
      <c r="EQ152" s="256" t="str">
        <f t="shared" si="312"/>
        <v>326</v>
      </c>
      <c r="ER152" s="256" t="str">
        <f t="shared" si="312"/>
        <v>200,000</v>
      </c>
      <c r="ES152" s="256" t="str">
        <f t="shared" si="312"/>
        <v>125</v>
      </c>
      <c r="ET152" s="256" t="str">
        <f t="shared" si="312"/>
        <v>2,000,000</v>
      </c>
      <c r="EU152" s="256" t="str">
        <f t="shared" si="312"/>
        <v>85,000</v>
      </c>
      <c r="EV152" s="256" t="str">
        <f t="shared" si="312"/>
        <v>85,000</v>
      </c>
      <c r="EW152" s="256" t="str">
        <f t="shared" si="312"/>
        <v>45,000</v>
      </c>
      <c r="EX152" s="256" t="str">
        <f t="shared" si="312"/>
        <v>4,000,000</v>
      </c>
      <c r="EY152" s="256" t="str">
        <f t="shared" si="312"/>
        <v>4,030,000</v>
      </c>
      <c r="EZ152" s="256" t="str">
        <f t="shared" si="312"/>
        <v>$6,700,000</v>
      </c>
      <c r="FA152" s="256" t="str">
        <f t="shared" si="312"/>
        <v>$5,300,000</v>
      </c>
      <c r="FB152" s="256" t="str">
        <f t="shared" si="312"/>
        <v>$4,200,000</v>
      </c>
      <c r="FC152" s="256" t="str">
        <f t="shared" si="312"/>
        <v>$16,000,000</v>
      </c>
      <c r="FD152" s="256" t="str">
        <f t="shared" si="312"/>
        <v>$50</v>
      </c>
      <c r="FE152" s="265" t="s">
        <v>275</v>
      </c>
      <c r="FF152" s="265" t="s">
        <v>275</v>
      </c>
      <c r="FG152" s="245" t="str">
        <f t="shared" ref="FG152:FZ152" si="313">FG52</f>
        <v>25,300</v>
      </c>
      <c r="FH152" s="256" t="str">
        <f t="shared" si="313"/>
        <v>1,188</v>
      </c>
      <c r="FI152" s="256" t="str">
        <f t="shared" si="313"/>
        <v>10</v>
      </c>
      <c r="FJ152" s="256" t="str">
        <f t="shared" si="313"/>
        <v>591</v>
      </c>
      <c r="FK152" s="256" t="str">
        <f t="shared" si="313"/>
        <v>110</v>
      </c>
      <c r="FL152" s="256" t="str">
        <f t="shared" si="313"/>
        <v>4</v>
      </c>
      <c r="FM152" s="256" t="str">
        <f t="shared" si="313"/>
        <v>160</v>
      </c>
      <c r="FN152" s="256" t="str">
        <f t="shared" si="313"/>
        <v>164,000</v>
      </c>
      <c r="FO152" s="256" t="str">
        <f t="shared" si="313"/>
        <v>120</v>
      </c>
      <c r="FP152" s="256" t="str">
        <f t="shared" si="313"/>
        <v>1,700,000</v>
      </c>
      <c r="FQ152" s="256" t="str">
        <f t="shared" si="313"/>
        <v>100,400</v>
      </c>
      <c r="FR152" s="256" t="str">
        <f t="shared" si="313"/>
        <v>100,400</v>
      </c>
      <c r="FS152" s="256" t="str">
        <f t="shared" si="313"/>
        <v>24,500</v>
      </c>
      <c r="FT152" s="256" t="str">
        <f t="shared" si="313"/>
        <v>5,320,000</v>
      </c>
      <c r="FU152" s="256" t="str">
        <f t="shared" si="313"/>
        <v>5,372,400</v>
      </c>
      <c r="FV152" s="256" t="str">
        <f t="shared" si="313"/>
        <v>$6,426,860</v>
      </c>
      <c r="FW152" s="256" t="str">
        <f t="shared" si="313"/>
        <v>$5,793,204</v>
      </c>
      <c r="FX152" s="256" t="str">
        <f t="shared" si="313"/>
        <v>$4,864,580</v>
      </c>
      <c r="FY152" s="256" t="str">
        <f t="shared" si="313"/>
        <v>$17,117,863</v>
      </c>
      <c r="FZ152" s="256" t="str">
        <f t="shared" si="313"/>
        <v>$47</v>
      </c>
      <c r="GA152" s="265" t="s">
        <v>275</v>
      </c>
      <c r="GB152" s="265" t="s">
        <v>275</v>
      </c>
      <c r="GC152" s="245" t="str">
        <f t="shared" ref="GC152:GV152" si="314">GC52</f>
        <v>0</v>
      </c>
      <c r="GD152" s="256" t="str">
        <f t="shared" si="314"/>
        <v>340</v>
      </c>
      <c r="GE152" s="256" t="str">
        <f t="shared" si="314"/>
        <v>0</v>
      </c>
      <c r="GF152" s="256" t="str">
        <f t="shared" si="314"/>
        <v>0</v>
      </c>
      <c r="GG152" s="256" t="str">
        <f t="shared" si="314"/>
        <v>-3</v>
      </c>
      <c r="GH152" s="256" t="str">
        <f t="shared" si="314"/>
        <v>0</v>
      </c>
      <c r="GI152" s="256" t="str">
        <f t="shared" si="314"/>
        <v>0</v>
      </c>
      <c r="GJ152" s="256" t="str">
        <f t="shared" si="314"/>
        <v>0</v>
      </c>
      <c r="GK152" s="256" t="str">
        <f t="shared" si="314"/>
        <v>0</v>
      </c>
      <c r="GL152" s="256" t="str">
        <f t="shared" si="314"/>
        <v>0</v>
      </c>
      <c r="GM152" s="256" t="str">
        <f t="shared" si="314"/>
        <v>-46,000</v>
      </c>
      <c r="GN152" s="256" t="str">
        <f t="shared" si="314"/>
        <v>-46,000</v>
      </c>
      <c r="GO152" s="256" t="str">
        <f t="shared" si="314"/>
        <v>-16,500</v>
      </c>
      <c r="GP152" s="256" t="str">
        <f t="shared" si="314"/>
        <v>-350,000</v>
      </c>
      <c r="GQ152" s="256" t="str">
        <f t="shared" si="314"/>
        <v>-332,000</v>
      </c>
      <c r="GR152" s="256" t="str">
        <f t="shared" si="314"/>
        <v>-$2,234,000</v>
      </c>
      <c r="GS152" s="256" t="str">
        <f t="shared" si="314"/>
        <v>-$3,674,000</v>
      </c>
      <c r="GT152" s="256" t="str">
        <f t="shared" si="314"/>
        <v>-$1,750,000</v>
      </c>
      <c r="GU152" s="256" t="str">
        <f t="shared" si="314"/>
        <v>-$7,682,000</v>
      </c>
      <c r="GV152" s="256" t="str">
        <f t="shared" si="314"/>
        <v>$4</v>
      </c>
      <c r="GW152" s="265" t="s">
        <v>275</v>
      </c>
      <c r="GX152" s="265" t="s">
        <v>275</v>
      </c>
      <c r="GY152" s="245" t="str">
        <f t="shared" ref="GY152:HR152" si="315">GY52</f>
        <v>0</v>
      </c>
      <c r="GZ152" s="256" t="str">
        <f t="shared" si="315"/>
        <v>-200</v>
      </c>
      <c r="HA152" s="256" t="str">
        <f t="shared" si="315"/>
        <v>0</v>
      </c>
      <c r="HB152" s="256" t="str">
        <f t="shared" si="315"/>
        <v>0</v>
      </c>
      <c r="HC152" s="256" t="str">
        <f t="shared" si="315"/>
        <v>0</v>
      </c>
      <c r="HD152" s="256" t="str">
        <f t="shared" si="315"/>
        <v>0</v>
      </c>
      <c r="HE152" s="256" t="str">
        <f t="shared" si="315"/>
        <v>0</v>
      </c>
      <c r="HF152" s="256" t="str">
        <f t="shared" si="315"/>
        <v>180,000</v>
      </c>
      <c r="HG152" s="256" t="str">
        <f t="shared" si="315"/>
        <v>0</v>
      </c>
      <c r="HH152" s="256" t="str">
        <f t="shared" si="315"/>
        <v>0</v>
      </c>
      <c r="HI152" s="256" t="str">
        <f t="shared" si="315"/>
        <v>64,000</v>
      </c>
      <c r="HJ152" s="256" t="str">
        <f t="shared" si="315"/>
        <v>64,000</v>
      </c>
      <c r="HK152" s="256" t="str">
        <f t="shared" si="315"/>
        <v>16,000</v>
      </c>
      <c r="HL152" s="256" t="str">
        <f t="shared" si="315"/>
        <v>4,100,000</v>
      </c>
      <c r="HM152" s="256" t="str">
        <f t="shared" si="315"/>
        <v>4,120,000</v>
      </c>
      <c r="HN152" s="256" t="str">
        <f t="shared" si="315"/>
        <v>$4,313,000</v>
      </c>
      <c r="HO152" s="256" t="str">
        <f t="shared" si="315"/>
        <v>$5,881,000</v>
      </c>
      <c r="HP152" s="256" t="str">
        <f t="shared" si="315"/>
        <v>$2,619,000</v>
      </c>
      <c r="HQ152" s="256" t="str">
        <f t="shared" si="315"/>
        <v>$12,826,000</v>
      </c>
      <c r="HR152" s="256" t="str">
        <f t="shared" si="315"/>
        <v>-$1</v>
      </c>
      <c r="HS152" s="265" t="s">
        <v>275</v>
      </c>
      <c r="HT152" s="265" t="s">
        <v>275</v>
      </c>
      <c r="HU152" s="245" t="str">
        <f t="shared" ref="HU152:IN152" si="316">HU52</f>
        <v>0</v>
      </c>
      <c r="HV152" s="256" t="str">
        <f t="shared" si="316"/>
        <v>0</v>
      </c>
      <c r="HW152" s="256" t="str">
        <f t="shared" si="316"/>
        <v>0</v>
      </c>
      <c r="HX152" s="256" t="str">
        <f t="shared" si="316"/>
        <v>0</v>
      </c>
      <c r="HY152" s="256" t="str">
        <f t="shared" si="316"/>
        <v>-4</v>
      </c>
      <c r="HZ152" s="256" t="str">
        <f t="shared" si="316"/>
        <v>0</v>
      </c>
      <c r="IA152" s="256" t="str">
        <f t="shared" si="316"/>
        <v>0</v>
      </c>
      <c r="IB152" s="256" t="str">
        <f t="shared" si="316"/>
        <v>-180,000</v>
      </c>
      <c r="IC152" s="256" t="str">
        <f t="shared" si="316"/>
        <v>0</v>
      </c>
      <c r="ID152" s="256" t="str">
        <f t="shared" si="316"/>
        <v>0</v>
      </c>
      <c r="IE152" s="256" t="str">
        <f t="shared" si="316"/>
        <v>43,000</v>
      </c>
      <c r="IF152" s="256" t="str">
        <f t="shared" si="316"/>
        <v>43,000</v>
      </c>
      <c r="IG152" s="256" t="str">
        <f t="shared" si="316"/>
        <v>5,000</v>
      </c>
      <c r="IH152" s="256" t="str">
        <f t="shared" si="316"/>
        <v>400,000</v>
      </c>
      <c r="II152" s="256" t="str">
        <f t="shared" si="316"/>
        <v>396,000</v>
      </c>
      <c r="IJ152" s="256" t="str">
        <f t="shared" si="316"/>
        <v>$1,361,702</v>
      </c>
      <c r="IK152" s="256" t="str">
        <f t="shared" si="316"/>
        <v>$1,120,982</v>
      </c>
      <c r="IL152" s="256" t="str">
        <f t="shared" si="316"/>
        <v>$1,952,099</v>
      </c>
      <c r="IM152" s="256" t="str">
        <f t="shared" si="316"/>
        <v>$4,327,687</v>
      </c>
      <c r="IN152" s="256" t="str">
        <f t="shared" si="316"/>
        <v>-$2</v>
      </c>
      <c r="IO152" s="265" t="s">
        <v>275</v>
      </c>
      <c r="IP152" s="265" t="s">
        <v>275</v>
      </c>
      <c r="IQ152" s="245" t="str">
        <f t="shared" ref="IQ152:JJ152" si="317">IQ52</f>
        <v>0</v>
      </c>
      <c r="IR152" s="256" t="str">
        <f t="shared" si="317"/>
        <v>0</v>
      </c>
      <c r="IS152" s="256" t="str">
        <f t="shared" si="317"/>
        <v>0</v>
      </c>
      <c r="IT152" s="256" t="str">
        <f t="shared" si="317"/>
        <v>0</v>
      </c>
      <c r="IU152" s="256" t="str">
        <f t="shared" si="317"/>
        <v>0</v>
      </c>
      <c r="IV152" s="256" t="str">
        <f t="shared" si="317"/>
        <v>0</v>
      </c>
      <c r="IW152" s="256" t="str">
        <f t="shared" si="317"/>
        <v>0</v>
      </c>
      <c r="IX152" s="256" t="str">
        <f t="shared" si="317"/>
        <v>0</v>
      </c>
      <c r="IY152" s="256" t="str">
        <f t="shared" si="317"/>
        <v>0</v>
      </c>
      <c r="IZ152" s="256" t="str">
        <f t="shared" si="317"/>
        <v>500,000</v>
      </c>
      <c r="JA152" s="256" t="str">
        <f t="shared" si="317"/>
        <v>-26,000</v>
      </c>
      <c r="JB152" s="256" t="str">
        <f t="shared" si="317"/>
        <v>-26,000</v>
      </c>
      <c r="JC152" s="256" t="str">
        <f t="shared" si="317"/>
        <v>-12,000</v>
      </c>
      <c r="JD152" s="256" t="str">
        <f t="shared" si="317"/>
        <v>-50,000</v>
      </c>
      <c r="JE152" s="256" t="str">
        <f t="shared" si="317"/>
        <v>-26,000</v>
      </c>
      <c r="JF152" s="256" t="str">
        <f t="shared" si="317"/>
        <v>-$1,280,702</v>
      </c>
      <c r="JG152" s="256" t="str">
        <f t="shared" si="317"/>
        <v>-$994,982</v>
      </c>
      <c r="JH152" s="256" t="str">
        <f t="shared" si="317"/>
        <v>-$1,234,099</v>
      </c>
      <c r="JI152" s="256" t="str">
        <f t="shared" si="317"/>
        <v>-$3,404,687</v>
      </c>
      <c r="JJ152" s="256" t="str">
        <f t="shared" si="317"/>
        <v>-$3</v>
      </c>
      <c r="JK152" s="265" t="s">
        <v>275</v>
      </c>
      <c r="JL152" s="265" t="s">
        <v>275</v>
      </c>
      <c r="JM152" s="245" t="str">
        <f t="shared" ref="JM152:KF152" si="318">JM52</f>
        <v>0</v>
      </c>
      <c r="JN152" s="256" t="str">
        <f t="shared" si="318"/>
        <v>-100</v>
      </c>
      <c r="JO152" s="256" t="str">
        <f t="shared" si="318"/>
        <v>-5</v>
      </c>
      <c r="JP152" s="256" t="str">
        <f t="shared" si="318"/>
        <v>0</v>
      </c>
      <c r="JQ152" s="256" t="str">
        <f t="shared" si="318"/>
        <v>-1</v>
      </c>
      <c r="JR152" s="256" t="str">
        <f t="shared" si="318"/>
        <v>0</v>
      </c>
      <c r="JS152" s="256" t="str">
        <f t="shared" si="318"/>
        <v>-166</v>
      </c>
      <c r="JT152" s="256" t="str">
        <f t="shared" si="318"/>
        <v>0</v>
      </c>
      <c r="JU152" s="256" t="str">
        <f t="shared" si="318"/>
        <v>-5</v>
      </c>
      <c r="JV152" s="256" t="str">
        <f t="shared" si="318"/>
        <v>-700,000</v>
      </c>
      <c r="JW152" s="256" t="str">
        <f t="shared" si="318"/>
        <v>-6,000</v>
      </c>
      <c r="JX152" s="256" t="str">
        <f t="shared" si="318"/>
        <v>-6,000</v>
      </c>
      <c r="JY152" s="256" t="str">
        <f t="shared" si="318"/>
        <v>-17,000</v>
      </c>
      <c r="JZ152" s="256" t="str">
        <f t="shared" si="318"/>
        <v>-450,000</v>
      </c>
      <c r="KA152" s="256" t="str">
        <f t="shared" si="318"/>
        <v>-456,000</v>
      </c>
      <c r="KB152" s="256" t="str">
        <f t="shared" si="318"/>
        <v>-$1,344,000</v>
      </c>
      <c r="KC152" s="256" t="str">
        <f t="shared" si="318"/>
        <v>-$1,001,000</v>
      </c>
      <c r="KD152" s="256" t="str">
        <f t="shared" si="318"/>
        <v>-$217,000</v>
      </c>
      <c r="KE152" s="256" t="str">
        <f t="shared" si="318"/>
        <v>-$2,349,000</v>
      </c>
      <c r="KF152" s="256" t="str">
        <f t="shared" si="318"/>
        <v>$0</v>
      </c>
      <c r="KG152" s="265" t="s">
        <v>275</v>
      </c>
      <c r="KH152" s="265" t="s">
        <v>275</v>
      </c>
    </row>
    <row r="153" spans="1:294" s="2" customFormat="1" ht="12.75" customHeight="1" x14ac:dyDescent="0.2">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245" t="s">
        <v>352</v>
      </c>
      <c r="AD153" s="254" t="str">
        <f t="shared" ca="1" si="113"/>
        <v>-</v>
      </c>
      <c r="AE153" s="256" t="str">
        <f t="shared" si="137"/>
        <v>-</v>
      </c>
      <c r="AF153" s="256" t="str">
        <f t="shared" ref="AF153:AS153" si="319">AF53</f>
        <v>-</v>
      </c>
      <c r="AG153" s="256" t="str">
        <f t="shared" si="319"/>
        <v>-</v>
      </c>
      <c r="AH153" s="256" t="str">
        <f t="shared" si="319"/>
        <v>-</v>
      </c>
      <c r="AI153" s="256" t="str">
        <f t="shared" si="319"/>
        <v>-</v>
      </c>
      <c r="AJ153" s="256" t="str">
        <f t="shared" si="319"/>
        <v>-</v>
      </c>
      <c r="AK153" s="256" t="str">
        <f t="shared" si="319"/>
        <v>-</v>
      </c>
      <c r="AL153" s="256" t="str">
        <f t="shared" si="319"/>
        <v>-</v>
      </c>
      <c r="AM153" s="256" t="str">
        <f t="shared" si="319"/>
        <v>-</v>
      </c>
      <c r="AN153" s="256" t="str">
        <f t="shared" si="319"/>
        <v>-</v>
      </c>
      <c r="AO153" s="256" t="str">
        <f t="shared" si="319"/>
        <v>-</v>
      </c>
      <c r="AP153" s="256" t="str">
        <f t="shared" si="319"/>
        <v>-</v>
      </c>
      <c r="AQ153" s="256" t="str">
        <f t="shared" si="319"/>
        <v>-</v>
      </c>
      <c r="AR153" s="256" t="str">
        <f t="shared" si="319"/>
        <v>-</v>
      </c>
      <c r="AS153" s="256" t="str">
        <f t="shared" si="319"/>
        <v>-</v>
      </c>
      <c r="AT153" s="256" t="str">
        <f t="shared" si="259"/>
        <v>-</v>
      </c>
      <c r="AU153" s="256" t="str">
        <f t="shared" si="259"/>
        <v>-</v>
      </c>
      <c r="AV153" s="256" t="str">
        <f t="shared" si="259"/>
        <v>-</v>
      </c>
      <c r="AW153" s="256" t="str">
        <f t="shared" si="259"/>
        <v>-</v>
      </c>
      <c r="AX153" s="256" t="str">
        <f t="shared" si="259"/>
        <v>-</v>
      </c>
      <c r="AY153" s="265" t="s">
        <v>275</v>
      </c>
      <c r="AZ153" s="265"/>
      <c r="BA153" s="245" t="str">
        <f t="shared" ref="BA153:BT153" si="320">BA53</f>
        <v>-</v>
      </c>
      <c r="BB153" s="256" t="str">
        <f t="shared" si="320"/>
        <v>-</v>
      </c>
      <c r="BC153" s="256" t="str">
        <f t="shared" si="320"/>
        <v>-</v>
      </c>
      <c r="BD153" s="256" t="str">
        <f t="shared" si="320"/>
        <v>-</v>
      </c>
      <c r="BE153" s="256" t="str">
        <f t="shared" si="320"/>
        <v>-</v>
      </c>
      <c r="BF153" s="256" t="str">
        <f t="shared" si="320"/>
        <v>-</v>
      </c>
      <c r="BG153" s="256" t="str">
        <f t="shared" si="320"/>
        <v>-</v>
      </c>
      <c r="BH153" s="256" t="str">
        <f t="shared" si="320"/>
        <v>-</v>
      </c>
      <c r="BI153" s="256" t="str">
        <f t="shared" si="320"/>
        <v>-</v>
      </c>
      <c r="BJ153" s="256" t="str">
        <f t="shared" si="320"/>
        <v>-</v>
      </c>
      <c r="BK153" s="256" t="str">
        <f t="shared" si="320"/>
        <v>-</v>
      </c>
      <c r="BL153" s="256" t="str">
        <f t="shared" si="320"/>
        <v>-</v>
      </c>
      <c r="BM153" s="256" t="str">
        <f t="shared" si="320"/>
        <v>-</v>
      </c>
      <c r="BN153" s="256" t="str">
        <f t="shared" si="320"/>
        <v>-</v>
      </c>
      <c r="BO153" s="256" t="str">
        <f t="shared" si="320"/>
        <v>-</v>
      </c>
      <c r="BP153" s="256" t="str">
        <f t="shared" si="320"/>
        <v>-</v>
      </c>
      <c r="BQ153" s="256" t="str">
        <f t="shared" si="320"/>
        <v>-</v>
      </c>
      <c r="BR153" s="256" t="str">
        <f t="shared" si="320"/>
        <v>-</v>
      </c>
      <c r="BS153" s="256" t="str">
        <f t="shared" si="320"/>
        <v>-</v>
      </c>
      <c r="BT153" s="256" t="str">
        <f t="shared" si="320"/>
        <v>-</v>
      </c>
      <c r="BU153" s="265" t="s">
        <v>275</v>
      </c>
      <c r="BV153" s="265" t="s">
        <v>275</v>
      </c>
      <c r="BW153" s="245" t="str">
        <f t="shared" ref="BW153:CP153" si="321">BW53</f>
        <v>63,500</v>
      </c>
      <c r="BX153" s="256" t="str">
        <f t="shared" si="321"/>
        <v>2,000</v>
      </c>
      <c r="BY153" s="256" t="str">
        <f t="shared" si="321"/>
        <v>860</v>
      </c>
      <c r="BZ153" s="256" t="str">
        <f t="shared" si="321"/>
        <v>1,415</v>
      </c>
      <c r="CA153" s="256" t="str">
        <f t="shared" si="321"/>
        <v>27</v>
      </c>
      <c r="CB153" s="256" t="str">
        <f t="shared" si="321"/>
        <v>0</v>
      </c>
      <c r="CC153" s="256" t="str">
        <f t="shared" si="321"/>
        <v>140</v>
      </c>
      <c r="CD153" s="256" t="str">
        <f t="shared" si="321"/>
        <v>370,000</v>
      </c>
      <c r="CE153" s="256" t="str">
        <f t="shared" si="321"/>
        <v>124</v>
      </c>
      <c r="CF153" s="256" t="str">
        <f t="shared" si="321"/>
        <v>2,000,000</v>
      </c>
      <c r="CG153" s="256" t="str">
        <f t="shared" si="321"/>
        <v>241,000</v>
      </c>
      <c r="CH153" s="256" t="str">
        <f t="shared" si="321"/>
        <v>241,000</v>
      </c>
      <c r="CI153" s="256" t="str">
        <f t="shared" si="321"/>
        <v>0</v>
      </c>
      <c r="CJ153" s="256" t="str">
        <f t="shared" si="321"/>
        <v>686,300</v>
      </c>
      <c r="CK153" s="256" t="str">
        <f t="shared" si="321"/>
        <v>1,494,800</v>
      </c>
      <c r="CL153" s="256" t="str">
        <f t="shared" si="321"/>
        <v>$13,800,000</v>
      </c>
      <c r="CM153" s="256" t="str">
        <f t="shared" si="321"/>
        <v>$20,100,000</v>
      </c>
      <c r="CN153" s="256" t="str">
        <f t="shared" si="321"/>
        <v>$21,500,000</v>
      </c>
      <c r="CO153" s="256" t="str">
        <f t="shared" si="321"/>
        <v>$56,000,000</v>
      </c>
      <c r="CP153" s="256" t="str">
        <f t="shared" si="321"/>
        <v>$61</v>
      </c>
      <c r="CQ153" s="265" t="s">
        <v>275</v>
      </c>
      <c r="CR153" s="265" t="s">
        <v>275</v>
      </c>
      <c r="CS153" s="245" t="str">
        <f t="shared" ref="CS153:DL153" si="322">CS53</f>
        <v>60,000</v>
      </c>
      <c r="CT153" s="256" t="str">
        <f t="shared" si="322"/>
        <v>2,000</v>
      </c>
      <c r="CU153" s="256" t="str">
        <f t="shared" si="322"/>
        <v>150</v>
      </c>
      <c r="CV153" s="256" t="str">
        <f t="shared" si="322"/>
        <v>980</v>
      </c>
      <c r="CW153" s="256" t="str">
        <f t="shared" si="322"/>
        <v>15</v>
      </c>
      <c r="CX153" s="256" t="str">
        <f t="shared" si="322"/>
        <v>0</v>
      </c>
      <c r="CY153" s="256" t="str">
        <f t="shared" si="322"/>
        <v>125</v>
      </c>
      <c r="CZ153" s="256" t="str">
        <f t="shared" si="322"/>
        <v>314,000</v>
      </c>
      <c r="DA153" s="256" t="str">
        <f t="shared" si="322"/>
        <v>125</v>
      </c>
      <c r="DB153" s="256" t="str">
        <f t="shared" si="322"/>
        <v>2,000,000</v>
      </c>
      <c r="DC153" s="256" t="str">
        <f t="shared" si="322"/>
        <v>64,390</v>
      </c>
      <c r="DD153" s="256" t="str">
        <f t="shared" si="322"/>
        <v>64,390</v>
      </c>
      <c r="DE153" s="256" t="str">
        <f t="shared" si="322"/>
        <v>0</v>
      </c>
      <c r="DF153" s="256" t="str">
        <f t="shared" si="322"/>
        <v>1,044,255</v>
      </c>
      <c r="DG153" s="256" t="str">
        <f t="shared" si="322"/>
        <v>1,276,095</v>
      </c>
      <c r="DH153" s="256" t="str">
        <f t="shared" si="322"/>
        <v>$7,103,260</v>
      </c>
      <c r="DI153" s="256" t="str">
        <f t="shared" si="322"/>
        <v>$13,834,630</v>
      </c>
      <c r="DJ153" s="256" t="str">
        <f t="shared" si="322"/>
        <v>$7,121,890</v>
      </c>
      <c r="DK153" s="256" t="str">
        <f t="shared" si="322"/>
        <v>$28,570,560</v>
      </c>
      <c r="DL153" s="256" t="str">
        <f t="shared" si="322"/>
        <v>$81</v>
      </c>
      <c r="DM153" s="265" t="s">
        <v>275</v>
      </c>
      <c r="DN153" s="265" t="s">
        <v>275</v>
      </c>
      <c r="DO153" s="245" t="str">
        <f t="shared" ref="DO153:EH153" si="323">DO53</f>
        <v>63,000</v>
      </c>
      <c r="DP153" s="256" t="str">
        <f t="shared" si="323"/>
        <v>2,025</v>
      </c>
      <c r="DQ153" s="256" t="str">
        <f t="shared" si="323"/>
        <v>150</v>
      </c>
      <c r="DR153" s="256" t="str">
        <f t="shared" si="323"/>
        <v>1,410</v>
      </c>
      <c r="DS153" s="256" t="str">
        <f t="shared" si="323"/>
        <v>47</v>
      </c>
      <c r="DT153" s="256">
        <f t="shared" si="323"/>
        <v>0</v>
      </c>
      <c r="DU153" s="256" t="str">
        <f t="shared" si="323"/>
        <v>125</v>
      </c>
      <c r="DV153" s="256" t="str">
        <f t="shared" si="323"/>
        <v>315,000</v>
      </c>
      <c r="DW153" s="256" t="str">
        <f t="shared" si="323"/>
        <v>124</v>
      </c>
      <c r="DX153" s="256" t="str">
        <f t="shared" si="323"/>
        <v>2,000,000</v>
      </c>
      <c r="DY153" s="256" t="str">
        <f t="shared" si="323"/>
        <v>252,750</v>
      </c>
      <c r="DZ153" s="256" t="str">
        <f t="shared" si="323"/>
        <v>252,750</v>
      </c>
      <c r="EA153" s="256">
        <f t="shared" si="323"/>
        <v>0</v>
      </c>
      <c r="EB153" s="256" t="str">
        <f t="shared" si="323"/>
        <v>913,200</v>
      </c>
      <c r="EC153" s="256" t="str">
        <f t="shared" si="323"/>
        <v>1,817,700</v>
      </c>
      <c r="ED153" s="256" t="str">
        <f t="shared" si="323"/>
        <v>$14,691,000</v>
      </c>
      <c r="EE153" s="256" t="str">
        <f t="shared" si="323"/>
        <v>$21,896,900</v>
      </c>
      <c r="EF153" s="256" t="str">
        <f t="shared" si="323"/>
        <v>$18,540,000</v>
      </c>
      <c r="EG153" s="256" t="str">
        <f t="shared" si="323"/>
        <v>$55,127,900</v>
      </c>
      <c r="EH153" s="256" t="str">
        <f t="shared" si="323"/>
        <v>$85</v>
      </c>
      <c r="EI153" s="265" t="s">
        <v>275</v>
      </c>
      <c r="EJ153" s="265" t="s">
        <v>275</v>
      </c>
      <c r="EK153" s="245" t="str">
        <f t="shared" ref="EK153:FD153" si="324">EK53</f>
        <v>-</v>
      </c>
      <c r="EL153" s="256" t="str">
        <f t="shared" si="324"/>
        <v>-</v>
      </c>
      <c r="EM153" s="256" t="str">
        <f t="shared" si="324"/>
        <v>-</v>
      </c>
      <c r="EN153" s="256" t="str">
        <f t="shared" si="324"/>
        <v>-</v>
      </c>
      <c r="EO153" s="256" t="str">
        <f t="shared" si="324"/>
        <v>-</v>
      </c>
      <c r="EP153" s="256" t="str">
        <f t="shared" si="324"/>
        <v>-</v>
      </c>
      <c r="EQ153" s="256" t="str">
        <f t="shared" si="324"/>
        <v>-</v>
      </c>
      <c r="ER153" s="256" t="str">
        <f t="shared" si="324"/>
        <v>-</v>
      </c>
      <c r="ES153" s="256" t="str">
        <f t="shared" si="324"/>
        <v>-</v>
      </c>
      <c r="ET153" s="256" t="str">
        <f t="shared" si="324"/>
        <v>-</v>
      </c>
      <c r="EU153" s="256" t="str">
        <f t="shared" si="324"/>
        <v>-</v>
      </c>
      <c r="EV153" s="256" t="str">
        <f t="shared" si="324"/>
        <v>-</v>
      </c>
      <c r="EW153" s="256" t="str">
        <f t="shared" si="324"/>
        <v>-</v>
      </c>
      <c r="EX153" s="256" t="str">
        <f t="shared" si="324"/>
        <v>-</v>
      </c>
      <c r="EY153" s="256" t="str">
        <f t="shared" si="324"/>
        <v>-</v>
      </c>
      <c r="EZ153" s="256" t="str">
        <f t="shared" si="324"/>
        <v>-</v>
      </c>
      <c r="FA153" s="256" t="str">
        <f t="shared" si="324"/>
        <v>-</v>
      </c>
      <c r="FB153" s="256" t="str">
        <f t="shared" si="324"/>
        <v>-</v>
      </c>
      <c r="FC153" s="256" t="str">
        <f t="shared" si="324"/>
        <v>-</v>
      </c>
      <c r="FD153" s="256" t="str">
        <f t="shared" si="324"/>
        <v>-</v>
      </c>
      <c r="FE153" s="265" t="s">
        <v>275</v>
      </c>
      <c r="FF153" s="265" t="s">
        <v>275</v>
      </c>
      <c r="FG153" s="245" t="str">
        <f t="shared" ref="FG153:FZ153" si="325">FG53</f>
        <v>62,167</v>
      </c>
      <c r="FH153" s="256" t="str">
        <f t="shared" si="325"/>
        <v>2,008</v>
      </c>
      <c r="FI153" s="256" t="str">
        <f t="shared" si="325"/>
        <v>387</v>
      </c>
      <c r="FJ153" s="256" t="str">
        <f t="shared" si="325"/>
        <v>1,268</v>
      </c>
      <c r="FK153" s="256" t="str">
        <f t="shared" si="325"/>
        <v>30</v>
      </c>
      <c r="FL153" s="256" t="str">
        <f t="shared" si="325"/>
        <v>0</v>
      </c>
      <c r="FM153" s="256" t="str">
        <f t="shared" si="325"/>
        <v>130</v>
      </c>
      <c r="FN153" s="256" t="str">
        <f t="shared" si="325"/>
        <v>333,000</v>
      </c>
      <c r="FO153" s="256" t="str">
        <f t="shared" si="325"/>
        <v>124</v>
      </c>
      <c r="FP153" s="256" t="str">
        <f t="shared" si="325"/>
        <v>2,000,000</v>
      </c>
      <c r="FQ153" s="256" t="str">
        <f t="shared" si="325"/>
        <v>186,047</v>
      </c>
      <c r="FR153" s="256" t="str">
        <f t="shared" si="325"/>
        <v>186,047</v>
      </c>
      <c r="FS153" s="256" t="str">
        <f t="shared" si="325"/>
        <v>0</v>
      </c>
      <c r="FT153" s="256" t="str">
        <f t="shared" si="325"/>
        <v>881,252</v>
      </c>
      <c r="FU153" s="256" t="str">
        <f t="shared" si="325"/>
        <v>1,529,532</v>
      </c>
      <c r="FV153" s="256" t="str">
        <f t="shared" si="325"/>
        <v>$11,864,753</v>
      </c>
      <c r="FW153" s="256" t="str">
        <f t="shared" si="325"/>
        <v>$18,610,510</v>
      </c>
      <c r="FX153" s="256" t="str">
        <f t="shared" si="325"/>
        <v>$15,720,630</v>
      </c>
      <c r="FY153" s="256" t="str">
        <f t="shared" si="325"/>
        <v>$46,566,153</v>
      </c>
      <c r="FZ153" s="256" t="str">
        <f t="shared" si="325"/>
        <v>$76</v>
      </c>
      <c r="GA153" s="265" t="s">
        <v>275</v>
      </c>
      <c r="GB153" s="265" t="s">
        <v>275</v>
      </c>
      <c r="GC153" s="245" t="str">
        <f t="shared" ref="GC153:GV153" si="326">GC53</f>
        <v>-</v>
      </c>
      <c r="GD153" s="256" t="str">
        <f t="shared" si="326"/>
        <v>-</v>
      </c>
      <c r="GE153" s="256" t="str">
        <f t="shared" si="326"/>
        <v>-</v>
      </c>
      <c r="GF153" s="256" t="str">
        <f t="shared" si="326"/>
        <v>-</v>
      </c>
      <c r="GG153" s="256" t="str">
        <f t="shared" si="326"/>
        <v>-</v>
      </c>
      <c r="GH153" s="256" t="str">
        <f t="shared" si="326"/>
        <v>-</v>
      </c>
      <c r="GI153" s="256" t="str">
        <f t="shared" si="326"/>
        <v>-</v>
      </c>
      <c r="GJ153" s="256" t="str">
        <f t="shared" si="326"/>
        <v>-</v>
      </c>
      <c r="GK153" s="256" t="str">
        <f t="shared" si="326"/>
        <v>-</v>
      </c>
      <c r="GL153" s="256" t="str">
        <f t="shared" si="326"/>
        <v>-</v>
      </c>
      <c r="GM153" s="256" t="str">
        <f t="shared" si="326"/>
        <v>-</v>
      </c>
      <c r="GN153" s="256" t="str">
        <f t="shared" si="326"/>
        <v>-</v>
      </c>
      <c r="GO153" s="256" t="str">
        <f t="shared" si="326"/>
        <v>-</v>
      </c>
      <c r="GP153" s="256" t="str">
        <f t="shared" si="326"/>
        <v>-</v>
      </c>
      <c r="GQ153" s="256" t="str">
        <f t="shared" si="326"/>
        <v>-</v>
      </c>
      <c r="GR153" s="256" t="str">
        <f t="shared" si="326"/>
        <v>-</v>
      </c>
      <c r="GS153" s="256" t="str">
        <f t="shared" si="326"/>
        <v>-</v>
      </c>
      <c r="GT153" s="256" t="str">
        <f t="shared" si="326"/>
        <v>-</v>
      </c>
      <c r="GU153" s="256" t="str">
        <f t="shared" si="326"/>
        <v>-</v>
      </c>
      <c r="GV153" s="256" t="str">
        <f t="shared" si="326"/>
        <v>-</v>
      </c>
      <c r="GW153" s="265" t="s">
        <v>275</v>
      </c>
      <c r="GX153" s="265" t="s">
        <v>275</v>
      </c>
      <c r="GY153" s="245" t="str">
        <f t="shared" ref="GY153:HR153" si="327">GY53</f>
        <v>-</v>
      </c>
      <c r="GZ153" s="256" t="str">
        <f t="shared" si="327"/>
        <v>-</v>
      </c>
      <c r="HA153" s="256" t="str">
        <f t="shared" si="327"/>
        <v>-</v>
      </c>
      <c r="HB153" s="256" t="str">
        <f t="shared" si="327"/>
        <v>-</v>
      </c>
      <c r="HC153" s="256" t="str">
        <f t="shared" si="327"/>
        <v>-</v>
      </c>
      <c r="HD153" s="256" t="str">
        <f t="shared" si="327"/>
        <v>-</v>
      </c>
      <c r="HE153" s="256" t="str">
        <f t="shared" si="327"/>
        <v>-</v>
      </c>
      <c r="HF153" s="256" t="str">
        <f t="shared" si="327"/>
        <v>-</v>
      </c>
      <c r="HG153" s="256" t="str">
        <f t="shared" si="327"/>
        <v>-</v>
      </c>
      <c r="HH153" s="256" t="str">
        <f t="shared" si="327"/>
        <v>-</v>
      </c>
      <c r="HI153" s="256" t="str">
        <f t="shared" si="327"/>
        <v>-</v>
      </c>
      <c r="HJ153" s="256" t="str">
        <f t="shared" si="327"/>
        <v>-</v>
      </c>
      <c r="HK153" s="256" t="str">
        <f t="shared" si="327"/>
        <v>-</v>
      </c>
      <c r="HL153" s="256" t="str">
        <f t="shared" si="327"/>
        <v>-</v>
      </c>
      <c r="HM153" s="256" t="str">
        <f t="shared" si="327"/>
        <v>-</v>
      </c>
      <c r="HN153" s="256" t="str">
        <f t="shared" si="327"/>
        <v>-</v>
      </c>
      <c r="HO153" s="256" t="str">
        <f t="shared" si="327"/>
        <v>-</v>
      </c>
      <c r="HP153" s="256" t="str">
        <f t="shared" si="327"/>
        <v>-</v>
      </c>
      <c r="HQ153" s="256" t="str">
        <f t="shared" si="327"/>
        <v>-</v>
      </c>
      <c r="HR153" s="256" t="str">
        <f t="shared" si="327"/>
        <v>-</v>
      </c>
      <c r="HS153" s="265" t="s">
        <v>275</v>
      </c>
      <c r="HT153" s="265" t="s">
        <v>275</v>
      </c>
      <c r="HU153" s="245" t="str">
        <f t="shared" ref="HU153:IN153" si="328">HU53</f>
        <v>3,500</v>
      </c>
      <c r="HV153" s="256" t="str">
        <f t="shared" si="328"/>
        <v>0</v>
      </c>
      <c r="HW153" s="256" t="str">
        <f t="shared" si="328"/>
        <v>710</v>
      </c>
      <c r="HX153" s="256" t="str">
        <f t="shared" si="328"/>
        <v>-15</v>
      </c>
      <c r="HY153" s="256" t="str">
        <f t="shared" si="328"/>
        <v>0</v>
      </c>
      <c r="HZ153" s="256" t="str">
        <f t="shared" si="328"/>
        <v>0</v>
      </c>
      <c r="IA153" s="256" t="str">
        <f t="shared" si="328"/>
        <v>15</v>
      </c>
      <c r="IB153" s="256" t="str">
        <f t="shared" si="328"/>
        <v>56,000</v>
      </c>
      <c r="IC153" s="256" t="str">
        <f t="shared" si="328"/>
        <v>-1</v>
      </c>
      <c r="ID153" s="256" t="str">
        <f t="shared" si="328"/>
        <v>0</v>
      </c>
      <c r="IE153" s="256" t="str">
        <f t="shared" si="328"/>
        <v>176,610</v>
      </c>
      <c r="IF153" s="256" t="str">
        <f t="shared" si="328"/>
        <v>176,610</v>
      </c>
      <c r="IG153" s="256" t="str">
        <f t="shared" si="328"/>
        <v>0</v>
      </c>
      <c r="IH153" s="256" t="str">
        <f t="shared" si="328"/>
        <v>-357,955</v>
      </c>
      <c r="II153" s="256" t="str">
        <f t="shared" si="328"/>
        <v>218,705</v>
      </c>
      <c r="IJ153" s="256" t="str">
        <f t="shared" si="328"/>
        <v>$6,696,740</v>
      </c>
      <c r="IK153" s="256" t="str">
        <f t="shared" si="328"/>
        <v>$6,265,370</v>
      </c>
      <c r="IL153" s="256" t="str">
        <f t="shared" si="328"/>
        <v>$14,378,110</v>
      </c>
      <c r="IM153" s="256" t="str">
        <f t="shared" si="328"/>
        <v>$27,429,440</v>
      </c>
      <c r="IN153" s="256" t="str">
        <f t="shared" si="328"/>
        <v>-$20</v>
      </c>
      <c r="IO153" s="265" t="s">
        <v>275</v>
      </c>
      <c r="IP153" s="265" t="s">
        <v>275</v>
      </c>
      <c r="IQ153" s="245" t="str">
        <f t="shared" ref="IQ153:JJ153" si="329">IQ53</f>
        <v>-3,000</v>
      </c>
      <c r="IR153" s="256" t="str">
        <f t="shared" si="329"/>
        <v>-25</v>
      </c>
      <c r="IS153" s="256" t="str">
        <f t="shared" si="329"/>
        <v>0</v>
      </c>
      <c r="IT153" s="256" t="str">
        <f t="shared" si="329"/>
        <v>0</v>
      </c>
      <c r="IU153" s="256" t="str">
        <f t="shared" si="329"/>
        <v>-20</v>
      </c>
      <c r="IV153" s="256" t="str">
        <f t="shared" si="329"/>
        <v>0</v>
      </c>
      <c r="IW153" s="256" t="str">
        <f t="shared" si="329"/>
        <v>0</v>
      </c>
      <c r="IX153" s="256" t="str">
        <f t="shared" si="329"/>
        <v>-1,000</v>
      </c>
      <c r="IY153" s="256" t="str">
        <f t="shared" si="329"/>
        <v>1</v>
      </c>
      <c r="IZ153" s="256" t="str">
        <f t="shared" si="329"/>
        <v>0</v>
      </c>
      <c r="JA153" s="256" t="str">
        <f t="shared" si="329"/>
        <v>-188,360</v>
      </c>
      <c r="JB153" s="256" t="str">
        <f t="shared" si="329"/>
        <v>-188,360</v>
      </c>
      <c r="JC153" s="256" t="str">
        <f t="shared" si="329"/>
        <v>0</v>
      </c>
      <c r="JD153" s="256" t="str">
        <f t="shared" si="329"/>
        <v>131,055</v>
      </c>
      <c r="JE153" s="256" t="str">
        <f t="shared" si="329"/>
        <v>-541,605</v>
      </c>
      <c r="JF153" s="256" t="str">
        <f t="shared" si="329"/>
        <v>-$7,587,740</v>
      </c>
      <c r="JG153" s="256" t="str">
        <f t="shared" si="329"/>
        <v>-$8,062,270</v>
      </c>
      <c r="JH153" s="256" t="str">
        <f t="shared" si="329"/>
        <v>-$11,418,110</v>
      </c>
      <c r="JI153" s="256" t="str">
        <f t="shared" si="329"/>
        <v>-$26,557,340</v>
      </c>
      <c r="JJ153" s="256" t="str">
        <f t="shared" si="329"/>
        <v>-$4</v>
      </c>
      <c r="JK153" s="265" t="s">
        <v>275</v>
      </c>
      <c r="JL153" s="265" t="s">
        <v>275</v>
      </c>
      <c r="JM153" s="245" t="str">
        <f t="shared" ref="JM153:KF153" si="330">JM53</f>
        <v>-</v>
      </c>
      <c r="JN153" s="256" t="str">
        <f t="shared" si="330"/>
        <v>-</v>
      </c>
      <c r="JO153" s="256" t="str">
        <f t="shared" si="330"/>
        <v>-</v>
      </c>
      <c r="JP153" s="256" t="str">
        <f t="shared" si="330"/>
        <v>-</v>
      </c>
      <c r="JQ153" s="256" t="str">
        <f t="shared" si="330"/>
        <v>-</v>
      </c>
      <c r="JR153" s="256" t="str">
        <f t="shared" si="330"/>
        <v>-</v>
      </c>
      <c r="JS153" s="256" t="str">
        <f t="shared" si="330"/>
        <v>-</v>
      </c>
      <c r="JT153" s="256" t="str">
        <f t="shared" si="330"/>
        <v>-</v>
      </c>
      <c r="JU153" s="256" t="str">
        <f t="shared" si="330"/>
        <v>-</v>
      </c>
      <c r="JV153" s="256" t="str">
        <f t="shared" si="330"/>
        <v>-</v>
      </c>
      <c r="JW153" s="256" t="str">
        <f t="shared" si="330"/>
        <v>-</v>
      </c>
      <c r="JX153" s="256" t="str">
        <f t="shared" si="330"/>
        <v>-</v>
      </c>
      <c r="JY153" s="256" t="str">
        <f t="shared" si="330"/>
        <v>-</v>
      </c>
      <c r="JZ153" s="256" t="str">
        <f t="shared" si="330"/>
        <v>-</v>
      </c>
      <c r="KA153" s="256" t="str">
        <f t="shared" si="330"/>
        <v>-</v>
      </c>
      <c r="KB153" s="256" t="str">
        <f t="shared" si="330"/>
        <v>-</v>
      </c>
      <c r="KC153" s="256" t="str">
        <f t="shared" si="330"/>
        <v>-</v>
      </c>
      <c r="KD153" s="256" t="str">
        <f t="shared" si="330"/>
        <v>-</v>
      </c>
      <c r="KE153" s="256" t="str">
        <f t="shared" si="330"/>
        <v>-</v>
      </c>
      <c r="KF153" s="256" t="str">
        <f t="shared" si="330"/>
        <v>-</v>
      </c>
      <c r="KG153" s="265" t="s">
        <v>275</v>
      </c>
      <c r="KH153" s="265" t="s">
        <v>275</v>
      </c>
    </row>
    <row r="154" spans="1:294" s="2" customFormat="1" ht="12.75" customHeight="1" x14ac:dyDescent="0.2">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245" t="s">
        <v>53</v>
      </c>
      <c r="AD154" s="254" t="str">
        <f t="shared" ca="1" si="113"/>
        <v>-</v>
      </c>
      <c r="AE154" s="256" t="str">
        <f t="shared" si="137"/>
        <v>-</v>
      </c>
      <c r="AF154" s="256" t="str">
        <f t="shared" ref="AF154:AS154" si="331">AF54</f>
        <v>-</v>
      </c>
      <c r="AG154" s="256" t="str">
        <f t="shared" si="331"/>
        <v>-</v>
      </c>
      <c r="AH154" s="256" t="str">
        <f t="shared" si="331"/>
        <v>-</v>
      </c>
      <c r="AI154" s="256" t="str">
        <f t="shared" si="331"/>
        <v>-</v>
      </c>
      <c r="AJ154" s="256" t="str">
        <f t="shared" si="331"/>
        <v>-</v>
      </c>
      <c r="AK154" s="256" t="str">
        <f t="shared" si="331"/>
        <v>-</v>
      </c>
      <c r="AL154" s="256" t="str">
        <f t="shared" si="331"/>
        <v>-</v>
      </c>
      <c r="AM154" s="256" t="str">
        <f t="shared" si="331"/>
        <v>-</v>
      </c>
      <c r="AN154" s="256" t="str">
        <f t="shared" si="331"/>
        <v>-</v>
      </c>
      <c r="AO154" s="256" t="str">
        <f t="shared" si="331"/>
        <v>-</v>
      </c>
      <c r="AP154" s="256" t="str">
        <f t="shared" si="331"/>
        <v>-</v>
      </c>
      <c r="AQ154" s="256" t="str">
        <f t="shared" si="331"/>
        <v>-</v>
      </c>
      <c r="AR154" s="256" t="str">
        <f t="shared" si="331"/>
        <v>-</v>
      </c>
      <c r="AS154" s="256" t="str">
        <f t="shared" si="331"/>
        <v>-</v>
      </c>
      <c r="AT154" s="256" t="str">
        <f t="shared" si="259"/>
        <v>-</v>
      </c>
      <c r="AU154" s="256" t="str">
        <f t="shared" si="259"/>
        <v>-</v>
      </c>
      <c r="AV154" s="256" t="str">
        <f t="shared" si="259"/>
        <v>-</v>
      </c>
      <c r="AW154" s="256" t="str">
        <f t="shared" si="259"/>
        <v>-</v>
      </c>
      <c r="AX154" s="256" t="str">
        <f t="shared" si="259"/>
        <v>-</v>
      </c>
      <c r="AY154" s="265" t="s">
        <v>275</v>
      </c>
      <c r="AZ154" s="265"/>
      <c r="BA154" s="245" t="str">
        <f t="shared" ref="BA154:BT154" si="332">BA54</f>
        <v>-</v>
      </c>
      <c r="BB154" s="256" t="str">
        <f t="shared" si="332"/>
        <v>-</v>
      </c>
      <c r="BC154" s="256" t="str">
        <f t="shared" si="332"/>
        <v>-</v>
      </c>
      <c r="BD154" s="256" t="str">
        <f t="shared" si="332"/>
        <v>-</v>
      </c>
      <c r="BE154" s="256" t="str">
        <f t="shared" si="332"/>
        <v>-</v>
      </c>
      <c r="BF154" s="256" t="str">
        <f t="shared" si="332"/>
        <v>-</v>
      </c>
      <c r="BG154" s="256" t="str">
        <f t="shared" si="332"/>
        <v>-</v>
      </c>
      <c r="BH154" s="256" t="str">
        <f t="shared" si="332"/>
        <v>-</v>
      </c>
      <c r="BI154" s="256" t="str">
        <f t="shared" si="332"/>
        <v>-</v>
      </c>
      <c r="BJ154" s="256" t="str">
        <f t="shared" si="332"/>
        <v>-</v>
      </c>
      <c r="BK154" s="256" t="str">
        <f t="shared" si="332"/>
        <v>-</v>
      </c>
      <c r="BL154" s="256" t="str">
        <f t="shared" si="332"/>
        <v>-</v>
      </c>
      <c r="BM154" s="256" t="str">
        <f t="shared" si="332"/>
        <v>-</v>
      </c>
      <c r="BN154" s="256" t="str">
        <f t="shared" si="332"/>
        <v>-</v>
      </c>
      <c r="BO154" s="256" t="str">
        <f t="shared" si="332"/>
        <v>-</v>
      </c>
      <c r="BP154" s="256" t="str">
        <f t="shared" si="332"/>
        <v>-</v>
      </c>
      <c r="BQ154" s="256" t="str">
        <f t="shared" si="332"/>
        <v>-</v>
      </c>
      <c r="BR154" s="256" t="str">
        <f t="shared" si="332"/>
        <v>-</v>
      </c>
      <c r="BS154" s="256" t="str">
        <f t="shared" si="332"/>
        <v>-</v>
      </c>
      <c r="BT154" s="256" t="str">
        <f t="shared" si="332"/>
        <v>-</v>
      </c>
      <c r="BU154" s="265" t="s">
        <v>275</v>
      </c>
      <c r="BV154" s="265" t="s">
        <v>275</v>
      </c>
      <c r="BW154" s="245" t="str">
        <f t="shared" ref="BW154:CP154" si="333">BW54</f>
        <v>-</v>
      </c>
      <c r="BX154" s="256" t="str">
        <f t="shared" si="333"/>
        <v>-</v>
      </c>
      <c r="BY154" s="256" t="str">
        <f t="shared" si="333"/>
        <v>-</v>
      </c>
      <c r="BZ154" s="256" t="str">
        <f t="shared" si="333"/>
        <v>-</v>
      </c>
      <c r="CA154" s="256" t="str">
        <f t="shared" si="333"/>
        <v>-</v>
      </c>
      <c r="CB154" s="256" t="str">
        <f t="shared" si="333"/>
        <v>-</v>
      </c>
      <c r="CC154" s="256" t="str">
        <f t="shared" si="333"/>
        <v>-</v>
      </c>
      <c r="CD154" s="256" t="str">
        <f t="shared" si="333"/>
        <v>-</v>
      </c>
      <c r="CE154" s="256" t="str">
        <f t="shared" si="333"/>
        <v>-</v>
      </c>
      <c r="CF154" s="256" t="str">
        <f t="shared" si="333"/>
        <v>-</v>
      </c>
      <c r="CG154" s="256" t="str">
        <f t="shared" si="333"/>
        <v>-</v>
      </c>
      <c r="CH154" s="256" t="str">
        <f t="shared" si="333"/>
        <v>-</v>
      </c>
      <c r="CI154" s="256" t="str">
        <f t="shared" si="333"/>
        <v>-</v>
      </c>
      <c r="CJ154" s="256" t="str">
        <f t="shared" si="333"/>
        <v>-</v>
      </c>
      <c r="CK154" s="256" t="str">
        <f t="shared" si="333"/>
        <v>-</v>
      </c>
      <c r="CL154" s="256" t="str">
        <f t="shared" si="333"/>
        <v>-</v>
      </c>
      <c r="CM154" s="256" t="str">
        <f t="shared" si="333"/>
        <v>-</v>
      </c>
      <c r="CN154" s="256" t="str">
        <f t="shared" si="333"/>
        <v>-</v>
      </c>
      <c r="CO154" s="256" t="str">
        <f t="shared" si="333"/>
        <v>-</v>
      </c>
      <c r="CP154" s="256" t="str">
        <f t="shared" si="333"/>
        <v>-</v>
      </c>
      <c r="CQ154" s="265" t="s">
        <v>275</v>
      </c>
      <c r="CR154" s="265" t="s">
        <v>275</v>
      </c>
      <c r="CS154" s="245" t="str">
        <f t="shared" ref="CS154:DL154" si="334">CS54</f>
        <v>-</v>
      </c>
      <c r="CT154" s="256" t="str">
        <f t="shared" si="334"/>
        <v>-</v>
      </c>
      <c r="CU154" s="256" t="str">
        <f t="shared" si="334"/>
        <v>-</v>
      </c>
      <c r="CV154" s="256" t="str">
        <f t="shared" si="334"/>
        <v>-</v>
      </c>
      <c r="CW154" s="256" t="str">
        <f t="shared" si="334"/>
        <v>-</v>
      </c>
      <c r="CX154" s="256" t="str">
        <f t="shared" si="334"/>
        <v>-</v>
      </c>
      <c r="CY154" s="256" t="str">
        <f t="shared" si="334"/>
        <v>-</v>
      </c>
      <c r="CZ154" s="256" t="str">
        <f t="shared" si="334"/>
        <v>-</v>
      </c>
      <c r="DA154" s="256" t="str">
        <f t="shared" si="334"/>
        <v>-</v>
      </c>
      <c r="DB154" s="256" t="str">
        <f t="shared" si="334"/>
        <v>-</v>
      </c>
      <c r="DC154" s="256" t="str">
        <f t="shared" si="334"/>
        <v>-</v>
      </c>
      <c r="DD154" s="256" t="str">
        <f t="shared" si="334"/>
        <v>-</v>
      </c>
      <c r="DE154" s="256" t="str">
        <f t="shared" si="334"/>
        <v>-</v>
      </c>
      <c r="DF154" s="256" t="str">
        <f t="shared" si="334"/>
        <v>-</v>
      </c>
      <c r="DG154" s="256" t="str">
        <f t="shared" si="334"/>
        <v>-</v>
      </c>
      <c r="DH154" s="256" t="str">
        <f t="shared" si="334"/>
        <v>-</v>
      </c>
      <c r="DI154" s="256" t="str">
        <f t="shared" si="334"/>
        <v>-</v>
      </c>
      <c r="DJ154" s="256" t="str">
        <f t="shared" si="334"/>
        <v>-</v>
      </c>
      <c r="DK154" s="256" t="str">
        <f t="shared" si="334"/>
        <v>-</v>
      </c>
      <c r="DL154" s="256" t="str">
        <f t="shared" si="334"/>
        <v>-</v>
      </c>
      <c r="DM154" s="265" t="s">
        <v>275</v>
      </c>
      <c r="DN154" s="265" t="s">
        <v>275</v>
      </c>
      <c r="DO154" s="245" t="str">
        <f t="shared" ref="DO154:EH154" si="335">DO54</f>
        <v>-</v>
      </c>
      <c r="DP154" s="256" t="str">
        <f t="shared" si="335"/>
        <v>-</v>
      </c>
      <c r="DQ154" s="256" t="str">
        <f t="shared" si="335"/>
        <v>-</v>
      </c>
      <c r="DR154" s="256" t="str">
        <f t="shared" si="335"/>
        <v>-</v>
      </c>
      <c r="DS154" s="256" t="str">
        <f t="shared" si="335"/>
        <v>-</v>
      </c>
      <c r="DT154" s="256" t="str">
        <f t="shared" si="335"/>
        <v>-</v>
      </c>
      <c r="DU154" s="256" t="str">
        <f t="shared" si="335"/>
        <v>-</v>
      </c>
      <c r="DV154" s="256" t="str">
        <f t="shared" si="335"/>
        <v>-</v>
      </c>
      <c r="DW154" s="256" t="str">
        <f t="shared" si="335"/>
        <v>-</v>
      </c>
      <c r="DX154" s="256" t="str">
        <f t="shared" si="335"/>
        <v>-</v>
      </c>
      <c r="DY154" s="256" t="str">
        <f t="shared" si="335"/>
        <v>-</v>
      </c>
      <c r="DZ154" s="256" t="str">
        <f t="shared" si="335"/>
        <v>-</v>
      </c>
      <c r="EA154" s="256" t="str">
        <f t="shared" si="335"/>
        <v>-</v>
      </c>
      <c r="EB154" s="256" t="str">
        <f t="shared" si="335"/>
        <v>-</v>
      </c>
      <c r="EC154" s="256" t="str">
        <f t="shared" si="335"/>
        <v>-</v>
      </c>
      <c r="ED154" s="256" t="str">
        <f t="shared" si="335"/>
        <v>-</v>
      </c>
      <c r="EE154" s="256" t="str">
        <f t="shared" si="335"/>
        <v>-</v>
      </c>
      <c r="EF154" s="256" t="str">
        <f t="shared" si="335"/>
        <v>-</v>
      </c>
      <c r="EG154" s="256" t="str">
        <f t="shared" si="335"/>
        <v>-</v>
      </c>
      <c r="EH154" s="256" t="str">
        <f t="shared" si="335"/>
        <v>-</v>
      </c>
      <c r="EI154" s="265" t="s">
        <v>275</v>
      </c>
      <c r="EJ154" s="265" t="s">
        <v>275</v>
      </c>
      <c r="EK154" s="245" t="str">
        <f t="shared" ref="EK154:FD154" si="336">EK54</f>
        <v>39,300</v>
      </c>
      <c r="EL154" s="256" t="str">
        <f t="shared" si="336"/>
        <v>1,000</v>
      </c>
      <c r="EM154" s="256">
        <f t="shared" si="336"/>
        <v>0</v>
      </c>
      <c r="EN154" s="256">
        <f t="shared" si="336"/>
        <v>0</v>
      </c>
      <c r="EO154" s="256" t="str">
        <f t="shared" si="336"/>
        <v>48</v>
      </c>
      <c r="EP154" s="256">
        <f t="shared" si="336"/>
        <v>0</v>
      </c>
      <c r="EQ154" s="256" t="str">
        <f t="shared" si="336"/>
        <v>37</v>
      </c>
      <c r="ER154" s="256" t="str">
        <f t="shared" si="336"/>
        <v>3,500</v>
      </c>
      <c r="ES154" s="256" t="str">
        <f t="shared" si="336"/>
        <v>12</v>
      </c>
      <c r="ET154" s="256" t="str">
        <f t="shared" si="336"/>
        <v>59,600</v>
      </c>
      <c r="EU154" s="256" t="str">
        <f t="shared" si="336"/>
        <v>1,162</v>
      </c>
      <c r="EV154" s="256" t="str">
        <f t="shared" si="336"/>
        <v>1,162</v>
      </c>
      <c r="EW154" s="256">
        <f t="shared" si="336"/>
        <v>0</v>
      </c>
      <c r="EX154" s="256" t="str">
        <f t="shared" si="336"/>
        <v>26,665</v>
      </c>
      <c r="EY154" s="256" t="str">
        <f t="shared" si="336"/>
        <v>26,665</v>
      </c>
      <c r="EZ154" s="256" t="str">
        <f t="shared" si="336"/>
        <v>$1,898,464</v>
      </c>
      <c r="FA154" s="256" t="str">
        <f t="shared" si="336"/>
        <v>$731,758</v>
      </c>
      <c r="FB154" s="256" t="str">
        <f t="shared" si="336"/>
        <v>$263,757</v>
      </c>
      <c r="FC154" s="256" t="str">
        <f t="shared" si="336"/>
        <v>$2,893,979</v>
      </c>
      <c r="FD154" s="256" t="str">
        <f t="shared" si="336"/>
        <v>$202</v>
      </c>
      <c r="FE154" s="265" t="s">
        <v>275</v>
      </c>
      <c r="FF154" s="265" t="s">
        <v>275</v>
      </c>
      <c r="FG154" s="245" t="str">
        <f t="shared" ref="FG154:FZ154" si="337">FG54</f>
        <v>-</v>
      </c>
      <c r="FH154" s="256" t="str">
        <f t="shared" si="337"/>
        <v>-</v>
      </c>
      <c r="FI154" s="256" t="str">
        <f t="shared" si="337"/>
        <v>-</v>
      </c>
      <c r="FJ154" s="256" t="str">
        <f t="shared" si="337"/>
        <v>-</v>
      </c>
      <c r="FK154" s="256" t="str">
        <f t="shared" si="337"/>
        <v>-</v>
      </c>
      <c r="FL154" s="256" t="str">
        <f t="shared" si="337"/>
        <v>-</v>
      </c>
      <c r="FM154" s="256" t="str">
        <f t="shared" si="337"/>
        <v>-</v>
      </c>
      <c r="FN154" s="256" t="str">
        <f t="shared" si="337"/>
        <v>-</v>
      </c>
      <c r="FO154" s="256" t="str">
        <f t="shared" si="337"/>
        <v>-</v>
      </c>
      <c r="FP154" s="256" t="str">
        <f t="shared" si="337"/>
        <v>-</v>
      </c>
      <c r="FQ154" s="256" t="str">
        <f t="shared" si="337"/>
        <v>-</v>
      </c>
      <c r="FR154" s="256" t="str">
        <f t="shared" si="337"/>
        <v>-</v>
      </c>
      <c r="FS154" s="256" t="str">
        <f t="shared" si="337"/>
        <v>-</v>
      </c>
      <c r="FT154" s="256" t="str">
        <f t="shared" si="337"/>
        <v>-</v>
      </c>
      <c r="FU154" s="256" t="str">
        <f t="shared" si="337"/>
        <v>-</v>
      </c>
      <c r="FV154" s="256" t="str">
        <f t="shared" si="337"/>
        <v>-</v>
      </c>
      <c r="FW154" s="256" t="str">
        <f t="shared" si="337"/>
        <v>-</v>
      </c>
      <c r="FX154" s="256" t="str">
        <f t="shared" si="337"/>
        <v>-</v>
      </c>
      <c r="FY154" s="256" t="str">
        <f t="shared" si="337"/>
        <v>-</v>
      </c>
      <c r="FZ154" s="256" t="str">
        <f t="shared" si="337"/>
        <v>-</v>
      </c>
      <c r="GA154" s="265" t="s">
        <v>275</v>
      </c>
      <c r="GB154" s="265" t="s">
        <v>275</v>
      </c>
      <c r="GC154" s="245" t="str">
        <f t="shared" ref="GC154:GV154" si="338">GC54</f>
        <v>-</v>
      </c>
      <c r="GD154" s="256" t="str">
        <f t="shared" si="338"/>
        <v>-</v>
      </c>
      <c r="GE154" s="256" t="str">
        <f t="shared" si="338"/>
        <v>-</v>
      </c>
      <c r="GF154" s="256" t="str">
        <f t="shared" si="338"/>
        <v>-</v>
      </c>
      <c r="GG154" s="256" t="str">
        <f t="shared" si="338"/>
        <v>-</v>
      </c>
      <c r="GH154" s="256" t="str">
        <f t="shared" si="338"/>
        <v>-</v>
      </c>
      <c r="GI154" s="256" t="str">
        <f t="shared" si="338"/>
        <v>-</v>
      </c>
      <c r="GJ154" s="256" t="str">
        <f t="shared" si="338"/>
        <v>-</v>
      </c>
      <c r="GK154" s="256" t="str">
        <f t="shared" si="338"/>
        <v>-</v>
      </c>
      <c r="GL154" s="256" t="str">
        <f t="shared" si="338"/>
        <v>-</v>
      </c>
      <c r="GM154" s="256" t="str">
        <f t="shared" si="338"/>
        <v>-</v>
      </c>
      <c r="GN154" s="256" t="str">
        <f t="shared" si="338"/>
        <v>-</v>
      </c>
      <c r="GO154" s="256" t="str">
        <f t="shared" si="338"/>
        <v>-</v>
      </c>
      <c r="GP154" s="256" t="str">
        <f t="shared" si="338"/>
        <v>-</v>
      </c>
      <c r="GQ154" s="256" t="str">
        <f t="shared" si="338"/>
        <v>-</v>
      </c>
      <c r="GR154" s="256" t="str">
        <f t="shared" si="338"/>
        <v>-</v>
      </c>
      <c r="GS154" s="256" t="str">
        <f t="shared" si="338"/>
        <v>-</v>
      </c>
      <c r="GT154" s="256" t="str">
        <f t="shared" si="338"/>
        <v>-</v>
      </c>
      <c r="GU154" s="256" t="str">
        <f t="shared" si="338"/>
        <v>-</v>
      </c>
      <c r="GV154" s="256" t="str">
        <f t="shared" si="338"/>
        <v>-</v>
      </c>
      <c r="GW154" s="265" t="s">
        <v>275</v>
      </c>
      <c r="GX154" s="265" t="s">
        <v>275</v>
      </c>
      <c r="GY154" s="245" t="str">
        <f t="shared" ref="GY154:HR154" si="339">GY54</f>
        <v>-</v>
      </c>
      <c r="GZ154" s="256" t="str">
        <f t="shared" si="339"/>
        <v>-</v>
      </c>
      <c r="HA154" s="256" t="str">
        <f t="shared" si="339"/>
        <v>-</v>
      </c>
      <c r="HB154" s="256" t="str">
        <f t="shared" si="339"/>
        <v>-</v>
      </c>
      <c r="HC154" s="256" t="str">
        <f t="shared" si="339"/>
        <v>-</v>
      </c>
      <c r="HD154" s="256" t="str">
        <f t="shared" si="339"/>
        <v>-</v>
      </c>
      <c r="HE154" s="256" t="str">
        <f t="shared" si="339"/>
        <v>-</v>
      </c>
      <c r="HF154" s="256" t="str">
        <f t="shared" si="339"/>
        <v>-</v>
      </c>
      <c r="HG154" s="256" t="str">
        <f t="shared" si="339"/>
        <v>-</v>
      </c>
      <c r="HH154" s="256" t="str">
        <f t="shared" si="339"/>
        <v>-</v>
      </c>
      <c r="HI154" s="256" t="str">
        <f t="shared" si="339"/>
        <v>-</v>
      </c>
      <c r="HJ154" s="256" t="str">
        <f t="shared" si="339"/>
        <v>-</v>
      </c>
      <c r="HK154" s="256" t="str">
        <f t="shared" si="339"/>
        <v>-</v>
      </c>
      <c r="HL154" s="256" t="str">
        <f t="shared" si="339"/>
        <v>-</v>
      </c>
      <c r="HM154" s="256" t="str">
        <f t="shared" si="339"/>
        <v>-</v>
      </c>
      <c r="HN154" s="256" t="str">
        <f t="shared" si="339"/>
        <v>-</v>
      </c>
      <c r="HO154" s="256" t="str">
        <f t="shared" si="339"/>
        <v>-</v>
      </c>
      <c r="HP154" s="256" t="str">
        <f t="shared" si="339"/>
        <v>-</v>
      </c>
      <c r="HQ154" s="256" t="str">
        <f t="shared" si="339"/>
        <v>-</v>
      </c>
      <c r="HR154" s="256" t="str">
        <f t="shared" si="339"/>
        <v>-</v>
      </c>
      <c r="HS154" s="265" t="s">
        <v>275</v>
      </c>
      <c r="HT154" s="265" t="s">
        <v>275</v>
      </c>
      <c r="HU154" s="245" t="str">
        <f t="shared" ref="HU154:IN154" si="340">HU54</f>
        <v>-</v>
      </c>
      <c r="HV154" s="256" t="str">
        <f t="shared" si="340"/>
        <v>-</v>
      </c>
      <c r="HW154" s="256" t="str">
        <f t="shared" si="340"/>
        <v>-</v>
      </c>
      <c r="HX154" s="256" t="str">
        <f t="shared" si="340"/>
        <v>-</v>
      </c>
      <c r="HY154" s="256" t="str">
        <f t="shared" si="340"/>
        <v>-</v>
      </c>
      <c r="HZ154" s="256" t="str">
        <f t="shared" si="340"/>
        <v>-</v>
      </c>
      <c r="IA154" s="256" t="str">
        <f t="shared" si="340"/>
        <v>-</v>
      </c>
      <c r="IB154" s="256" t="str">
        <f t="shared" si="340"/>
        <v>-</v>
      </c>
      <c r="IC154" s="256" t="str">
        <f t="shared" si="340"/>
        <v>-</v>
      </c>
      <c r="ID154" s="256" t="str">
        <f t="shared" si="340"/>
        <v>-</v>
      </c>
      <c r="IE154" s="256" t="str">
        <f t="shared" si="340"/>
        <v>-</v>
      </c>
      <c r="IF154" s="256" t="str">
        <f t="shared" si="340"/>
        <v>-</v>
      </c>
      <c r="IG154" s="256" t="str">
        <f t="shared" si="340"/>
        <v>-</v>
      </c>
      <c r="IH154" s="256" t="str">
        <f t="shared" si="340"/>
        <v>-</v>
      </c>
      <c r="II154" s="256" t="str">
        <f t="shared" si="340"/>
        <v>-</v>
      </c>
      <c r="IJ154" s="256" t="str">
        <f t="shared" si="340"/>
        <v>-</v>
      </c>
      <c r="IK154" s="256" t="str">
        <f t="shared" si="340"/>
        <v>-</v>
      </c>
      <c r="IL154" s="256" t="str">
        <f t="shared" si="340"/>
        <v>-</v>
      </c>
      <c r="IM154" s="256" t="str">
        <f t="shared" si="340"/>
        <v>-</v>
      </c>
      <c r="IN154" s="256" t="str">
        <f t="shared" si="340"/>
        <v>-</v>
      </c>
      <c r="IO154" s="265" t="s">
        <v>275</v>
      </c>
      <c r="IP154" s="265" t="s">
        <v>275</v>
      </c>
      <c r="IQ154" s="245" t="str">
        <f t="shared" ref="IQ154:JJ154" si="341">IQ54</f>
        <v>-</v>
      </c>
      <c r="IR154" s="256" t="str">
        <f t="shared" si="341"/>
        <v>-</v>
      </c>
      <c r="IS154" s="256" t="str">
        <f t="shared" si="341"/>
        <v>-</v>
      </c>
      <c r="IT154" s="256" t="str">
        <f t="shared" si="341"/>
        <v>-</v>
      </c>
      <c r="IU154" s="256" t="str">
        <f t="shared" si="341"/>
        <v>-</v>
      </c>
      <c r="IV154" s="256" t="str">
        <f t="shared" si="341"/>
        <v>-</v>
      </c>
      <c r="IW154" s="256" t="str">
        <f t="shared" si="341"/>
        <v>-</v>
      </c>
      <c r="IX154" s="256" t="str">
        <f t="shared" si="341"/>
        <v>-</v>
      </c>
      <c r="IY154" s="256" t="str">
        <f t="shared" si="341"/>
        <v>-</v>
      </c>
      <c r="IZ154" s="256" t="str">
        <f t="shared" si="341"/>
        <v>-</v>
      </c>
      <c r="JA154" s="256" t="str">
        <f t="shared" si="341"/>
        <v>-</v>
      </c>
      <c r="JB154" s="256" t="str">
        <f t="shared" si="341"/>
        <v>-</v>
      </c>
      <c r="JC154" s="256" t="str">
        <f t="shared" si="341"/>
        <v>-</v>
      </c>
      <c r="JD154" s="256" t="str">
        <f t="shared" si="341"/>
        <v>-</v>
      </c>
      <c r="JE154" s="256" t="str">
        <f t="shared" si="341"/>
        <v>-</v>
      </c>
      <c r="JF154" s="256" t="str">
        <f t="shared" si="341"/>
        <v>-</v>
      </c>
      <c r="JG154" s="256" t="str">
        <f t="shared" si="341"/>
        <v>-</v>
      </c>
      <c r="JH154" s="256" t="str">
        <f t="shared" si="341"/>
        <v>-</v>
      </c>
      <c r="JI154" s="256" t="str">
        <f t="shared" si="341"/>
        <v>-</v>
      </c>
      <c r="JJ154" s="256" t="str">
        <f t="shared" si="341"/>
        <v>-</v>
      </c>
      <c r="JK154" s="265" t="s">
        <v>275</v>
      </c>
      <c r="JL154" s="265" t="s">
        <v>275</v>
      </c>
      <c r="JM154" s="245" t="str">
        <f t="shared" ref="JM154:KF154" si="342">JM54</f>
        <v>-</v>
      </c>
      <c r="JN154" s="256" t="str">
        <f t="shared" si="342"/>
        <v>-</v>
      </c>
      <c r="JO154" s="256" t="str">
        <f t="shared" si="342"/>
        <v>-</v>
      </c>
      <c r="JP154" s="256" t="str">
        <f t="shared" si="342"/>
        <v>-</v>
      </c>
      <c r="JQ154" s="256" t="str">
        <f t="shared" si="342"/>
        <v>-</v>
      </c>
      <c r="JR154" s="256" t="str">
        <f t="shared" si="342"/>
        <v>-</v>
      </c>
      <c r="JS154" s="256" t="str">
        <f t="shared" si="342"/>
        <v>-</v>
      </c>
      <c r="JT154" s="256" t="str">
        <f t="shared" si="342"/>
        <v>-</v>
      </c>
      <c r="JU154" s="256" t="str">
        <f t="shared" si="342"/>
        <v>-</v>
      </c>
      <c r="JV154" s="256" t="str">
        <f t="shared" si="342"/>
        <v>-</v>
      </c>
      <c r="JW154" s="256" t="str">
        <f t="shared" si="342"/>
        <v>-</v>
      </c>
      <c r="JX154" s="256" t="str">
        <f t="shared" si="342"/>
        <v>-</v>
      </c>
      <c r="JY154" s="256" t="str">
        <f t="shared" si="342"/>
        <v>-</v>
      </c>
      <c r="JZ154" s="256" t="str">
        <f t="shared" si="342"/>
        <v>-</v>
      </c>
      <c r="KA154" s="256" t="str">
        <f t="shared" si="342"/>
        <v>-</v>
      </c>
      <c r="KB154" s="256" t="str">
        <f t="shared" si="342"/>
        <v>-</v>
      </c>
      <c r="KC154" s="256" t="str">
        <f t="shared" si="342"/>
        <v>-</v>
      </c>
      <c r="KD154" s="256" t="str">
        <f t="shared" si="342"/>
        <v>-</v>
      </c>
      <c r="KE154" s="256" t="str">
        <f t="shared" si="342"/>
        <v>-</v>
      </c>
      <c r="KF154" s="256" t="str">
        <f t="shared" si="342"/>
        <v>-</v>
      </c>
      <c r="KG154" s="265" t="s">
        <v>275</v>
      </c>
      <c r="KH154" s="265" t="s">
        <v>275</v>
      </c>
    </row>
    <row r="155" spans="1:294" s="2" customFormat="1" ht="12.75" customHeight="1" x14ac:dyDescent="0.2">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245" t="s">
        <v>137</v>
      </c>
      <c r="AD155" s="254" t="str">
        <f t="shared" ca="1" si="113"/>
        <v>$63</v>
      </c>
      <c r="AE155" s="256" t="str">
        <f t="shared" si="137"/>
        <v>8,158</v>
      </c>
      <c r="AF155" s="256" t="str">
        <f t="shared" ref="AF155:AS155" si="343">AF55</f>
        <v>950</v>
      </c>
      <c r="AG155" s="256" t="str">
        <f t="shared" si="343"/>
        <v>0</v>
      </c>
      <c r="AH155" s="256" t="str">
        <f t="shared" si="343"/>
        <v>428</v>
      </c>
      <c r="AI155" s="256" t="str">
        <f t="shared" si="343"/>
        <v>25</v>
      </c>
      <c r="AJ155" s="256" t="str">
        <f t="shared" si="343"/>
        <v>5</v>
      </c>
      <c r="AK155" s="256" t="str">
        <f t="shared" si="343"/>
        <v>100</v>
      </c>
      <c r="AL155" s="256" t="str">
        <f t="shared" si="343"/>
        <v>90,000</v>
      </c>
      <c r="AM155" s="256" t="str">
        <f t="shared" si="343"/>
        <v>100</v>
      </c>
      <c r="AN155" s="256" t="str">
        <f t="shared" si="343"/>
        <v>850,000</v>
      </c>
      <c r="AO155" s="256" t="str">
        <f t="shared" si="343"/>
        <v>155,568</v>
      </c>
      <c r="AP155" s="256" t="str">
        <f t="shared" si="343"/>
        <v>155,576</v>
      </c>
      <c r="AQ155" s="256" t="str">
        <f t="shared" si="343"/>
        <v>5,362</v>
      </c>
      <c r="AR155" s="256" t="str">
        <f t="shared" si="343"/>
        <v>364,821</v>
      </c>
      <c r="AS155" s="256" t="str">
        <f t="shared" si="343"/>
        <v>947,762</v>
      </c>
      <c r="AT155" s="256" t="str">
        <f t="shared" si="259"/>
        <v>$18,999,669</v>
      </c>
      <c r="AU155" s="256" t="str">
        <f t="shared" si="259"/>
        <v>$14,927,932</v>
      </c>
      <c r="AV155" s="256" t="str">
        <f t="shared" si="259"/>
        <v>$12,097,049</v>
      </c>
      <c r="AW155" s="256" t="str">
        <f t="shared" si="259"/>
        <v>$46,024,650</v>
      </c>
      <c r="AX155" s="256" t="str">
        <f t="shared" si="259"/>
        <v>$63</v>
      </c>
      <c r="AY155" s="265" t="s">
        <v>275</v>
      </c>
      <c r="AZ155" s="265"/>
      <c r="BA155" s="245" t="str">
        <f t="shared" ref="BA155:BT155" si="344">BA55</f>
        <v>8,300</v>
      </c>
      <c r="BB155" s="256" t="str">
        <f t="shared" si="344"/>
        <v>975</v>
      </c>
      <c r="BC155" s="256" t="str">
        <f t="shared" si="344"/>
        <v>0</v>
      </c>
      <c r="BD155" s="256" t="str">
        <f t="shared" si="344"/>
        <v>422</v>
      </c>
      <c r="BE155" s="256" t="str">
        <f t="shared" si="344"/>
        <v>22</v>
      </c>
      <c r="BF155" s="256" t="str">
        <f t="shared" si="344"/>
        <v>12</v>
      </c>
      <c r="BG155" s="256" t="str">
        <f t="shared" si="344"/>
        <v>100</v>
      </c>
      <c r="BH155" s="256" t="str">
        <f t="shared" si="344"/>
        <v>90,000</v>
      </c>
      <c r="BI155" s="256" t="str">
        <f t="shared" si="344"/>
        <v>100</v>
      </c>
      <c r="BJ155" s="256" t="str">
        <f t="shared" si="344"/>
        <v>830,000</v>
      </c>
      <c r="BK155" s="256" t="str">
        <f t="shared" si="344"/>
        <v>176,033</v>
      </c>
      <c r="BL155" s="256" t="str">
        <f t="shared" si="344"/>
        <v>176,075</v>
      </c>
      <c r="BM155" s="256" t="str">
        <f t="shared" si="344"/>
        <v>9,367</v>
      </c>
      <c r="BN155" s="256" t="str">
        <f t="shared" si="344"/>
        <v>491,209</v>
      </c>
      <c r="BO155" s="256" t="str">
        <f t="shared" si="344"/>
        <v>1,096,962</v>
      </c>
      <c r="BP155" s="256" t="str">
        <f t="shared" si="344"/>
        <v>$16,369,803</v>
      </c>
      <c r="BQ155" s="256" t="str">
        <f t="shared" si="344"/>
        <v>$13,068,979</v>
      </c>
      <c r="BR155" s="256" t="str">
        <f t="shared" si="344"/>
        <v>$11,318,515</v>
      </c>
      <c r="BS155" s="256" t="str">
        <f t="shared" si="344"/>
        <v>$46,397,520</v>
      </c>
      <c r="BT155" s="256" t="str">
        <f t="shared" si="344"/>
        <v>$63</v>
      </c>
      <c r="BU155" s="265" t="s">
        <v>275</v>
      </c>
      <c r="BV155" s="265" t="s">
        <v>275</v>
      </c>
      <c r="BW155" s="245" t="str">
        <f t="shared" ref="BW155:CP155" si="345">BW55</f>
        <v>8,300</v>
      </c>
      <c r="BX155" s="256" t="str">
        <f t="shared" si="345"/>
        <v>975</v>
      </c>
      <c r="BY155" s="256" t="str">
        <f t="shared" si="345"/>
        <v>0</v>
      </c>
      <c r="BZ155" s="256" t="str">
        <f t="shared" si="345"/>
        <v>422</v>
      </c>
      <c r="CA155" s="256" t="str">
        <f t="shared" si="345"/>
        <v>22</v>
      </c>
      <c r="CB155" s="256" t="str">
        <f t="shared" si="345"/>
        <v>12</v>
      </c>
      <c r="CC155" s="256" t="str">
        <f t="shared" si="345"/>
        <v>100</v>
      </c>
      <c r="CD155" s="256" t="str">
        <f t="shared" si="345"/>
        <v>90,000</v>
      </c>
      <c r="CE155" s="256" t="str">
        <f t="shared" si="345"/>
        <v>100</v>
      </c>
      <c r="CF155" s="256" t="str">
        <f t="shared" si="345"/>
        <v>825,000</v>
      </c>
      <c r="CG155" s="256" t="str">
        <f t="shared" si="345"/>
        <v>164,360</v>
      </c>
      <c r="CH155" s="256" t="str">
        <f t="shared" si="345"/>
        <v>164,384</v>
      </c>
      <c r="CI155" s="256" t="str">
        <f t="shared" si="345"/>
        <v>11,791</v>
      </c>
      <c r="CJ155" s="256" t="str">
        <f t="shared" si="345"/>
        <v>521,828</v>
      </c>
      <c r="CK155" s="256" t="str">
        <f t="shared" si="345"/>
        <v>1,246,503</v>
      </c>
      <c r="CL155" s="256" t="str">
        <f t="shared" si="345"/>
        <v>$15,142,000</v>
      </c>
      <c r="CM155" s="256" t="str">
        <f t="shared" si="345"/>
        <v>$15,445,000</v>
      </c>
      <c r="CN155" s="256" t="str">
        <f t="shared" si="345"/>
        <v>$13,820,000</v>
      </c>
      <c r="CO155" s="256" t="str">
        <f t="shared" si="345"/>
        <v>$44,407,000</v>
      </c>
      <c r="CP155" s="256" t="str">
        <f t="shared" si="345"/>
        <v>$68</v>
      </c>
      <c r="CQ155" s="265" t="s">
        <v>275</v>
      </c>
      <c r="CR155" s="265" t="s">
        <v>275</v>
      </c>
      <c r="CS155" s="245" t="str">
        <f t="shared" ref="CS155:DL155" si="346">CS55</f>
        <v>8,300</v>
      </c>
      <c r="CT155" s="256" t="str">
        <f t="shared" si="346"/>
        <v>975</v>
      </c>
      <c r="CU155" s="256" t="str">
        <f t="shared" si="346"/>
        <v>0</v>
      </c>
      <c r="CV155" s="256" t="str">
        <f t="shared" si="346"/>
        <v>400</v>
      </c>
      <c r="CW155" s="256" t="str">
        <f t="shared" si="346"/>
        <v>22</v>
      </c>
      <c r="CX155" s="256" t="str">
        <f t="shared" si="346"/>
        <v>12</v>
      </c>
      <c r="CY155" s="256" t="str">
        <f t="shared" si="346"/>
        <v>100</v>
      </c>
      <c r="CZ155" s="256" t="str">
        <f t="shared" si="346"/>
        <v>90,000</v>
      </c>
      <c r="DA155" s="256" t="str">
        <f t="shared" si="346"/>
        <v>100</v>
      </c>
      <c r="DB155" s="256" t="str">
        <f t="shared" si="346"/>
        <v>825,000</v>
      </c>
      <c r="DC155" s="256" t="str">
        <f t="shared" si="346"/>
        <v>142,182</v>
      </c>
      <c r="DD155" s="256" t="str">
        <f t="shared" si="346"/>
        <v>142,192</v>
      </c>
      <c r="DE155" s="256" t="str">
        <f t="shared" si="346"/>
        <v>17,868</v>
      </c>
      <c r="DF155" s="256" t="str">
        <f t="shared" si="346"/>
        <v>610,045</v>
      </c>
      <c r="DG155" s="256" t="str">
        <f t="shared" si="346"/>
        <v>1,197,494</v>
      </c>
      <c r="DH155" s="256" t="str">
        <f t="shared" si="346"/>
        <v>$9,554,627</v>
      </c>
      <c r="DI155" s="256" t="str">
        <f t="shared" si="346"/>
        <v>$9,815,287</v>
      </c>
      <c r="DJ155" s="256" t="str">
        <f t="shared" si="346"/>
        <v>$10,748,715</v>
      </c>
      <c r="DK155" s="256" t="str">
        <f t="shared" si="346"/>
        <v>$32,218,630</v>
      </c>
      <c r="DL155" s="256" t="str">
        <f t="shared" si="346"/>
        <v>$69</v>
      </c>
      <c r="DM155" s="265" t="s">
        <v>275</v>
      </c>
      <c r="DN155" s="265" t="s">
        <v>275</v>
      </c>
      <c r="DO155" s="245" t="str">
        <f t="shared" ref="DO155:EH155" si="347">DO55</f>
        <v>8,300</v>
      </c>
      <c r="DP155" s="256" t="str">
        <f t="shared" si="347"/>
        <v>975</v>
      </c>
      <c r="DQ155" s="256" t="str">
        <f t="shared" si="347"/>
        <v>2</v>
      </c>
      <c r="DR155" s="256" t="str">
        <f t="shared" si="347"/>
        <v>423</v>
      </c>
      <c r="DS155" s="256" t="str">
        <f t="shared" si="347"/>
        <v>22</v>
      </c>
      <c r="DT155" s="256" t="str">
        <f t="shared" si="347"/>
        <v>12</v>
      </c>
      <c r="DU155" s="256" t="str">
        <f t="shared" si="347"/>
        <v>100</v>
      </c>
      <c r="DV155" s="256" t="str">
        <f t="shared" si="347"/>
        <v>85,000</v>
      </c>
      <c r="DW155" s="256" t="str">
        <f t="shared" si="347"/>
        <v>100</v>
      </c>
      <c r="DX155" s="256" t="str">
        <f t="shared" si="347"/>
        <v>825,000</v>
      </c>
      <c r="DY155" s="256" t="str">
        <f t="shared" si="347"/>
        <v>95,740</v>
      </c>
      <c r="DZ155" s="256" t="str">
        <f t="shared" si="347"/>
        <v>95,746</v>
      </c>
      <c r="EA155" s="256" t="str">
        <f t="shared" si="347"/>
        <v>12,102</v>
      </c>
      <c r="EB155" s="256" t="str">
        <f t="shared" si="347"/>
        <v>468,809</v>
      </c>
      <c r="EC155" s="256" t="str">
        <f t="shared" si="347"/>
        <v>871,402</v>
      </c>
      <c r="ED155" s="256" t="str">
        <f t="shared" si="347"/>
        <v>$8,168,087</v>
      </c>
      <c r="EE155" s="256" t="str">
        <f t="shared" si="347"/>
        <v>$8,624,530</v>
      </c>
      <c r="EF155" s="256" t="str">
        <f t="shared" si="347"/>
        <v>$8,083,183</v>
      </c>
      <c r="EG155" s="256" t="str">
        <f t="shared" si="347"/>
        <v>$29,637,077</v>
      </c>
      <c r="EH155" s="256" t="str">
        <f t="shared" si="347"/>
        <v>$67</v>
      </c>
      <c r="EI155" s="265" t="s">
        <v>275</v>
      </c>
      <c r="EJ155" s="265" t="s">
        <v>275</v>
      </c>
      <c r="EK155" s="245" t="str">
        <f t="shared" ref="EK155:FD155" si="348">EK55</f>
        <v>8,300</v>
      </c>
      <c r="EL155" s="256" t="str">
        <f t="shared" si="348"/>
        <v>975</v>
      </c>
      <c r="EM155" s="256" t="str">
        <f t="shared" si="348"/>
        <v>2</v>
      </c>
      <c r="EN155" s="256" t="str">
        <f t="shared" si="348"/>
        <v>423</v>
      </c>
      <c r="EO155" s="256" t="str">
        <f t="shared" si="348"/>
        <v>22</v>
      </c>
      <c r="EP155" s="256" t="str">
        <f t="shared" si="348"/>
        <v>12</v>
      </c>
      <c r="EQ155" s="256" t="str">
        <f t="shared" si="348"/>
        <v>100</v>
      </c>
      <c r="ER155" s="256" t="str">
        <f t="shared" si="348"/>
        <v>85,000</v>
      </c>
      <c r="ES155" s="256" t="str">
        <f t="shared" si="348"/>
        <v>100</v>
      </c>
      <c r="ET155" s="256" t="str">
        <f t="shared" si="348"/>
        <v>825,000</v>
      </c>
      <c r="EU155" s="256" t="str">
        <f t="shared" si="348"/>
        <v>132,373</v>
      </c>
      <c r="EV155" s="256" t="str">
        <f t="shared" si="348"/>
        <v>132,373</v>
      </c>
      <c r="EW155" s="256" t="str">
        <f t="shared" si="348"/>
        <v>25,000</v>
      </c>
      <c r="EX155" s="256" t="str">
        <f t="shared" si="348"/>
        <v>650,000</v>
      </c>
      <c r="EY155" s="256" t="str">
        <f t="shared" si="348"/>
        <v>1,290,000</v>
      </c>
      <c r="EZ155" s="256" t="str">
        <f t="shared" si="348"/>
        <v>$9,230,000</v>
      </c>
      <c r="FA155" s="256" t="str">
        <f t="shared" si="348"/>
        <v>$11,137,000</v>
      </c>
      <c r="FB155" s="256" t="str">
        <f t="shared" si="348"/>
        <v>$9,404,000</v>
      </c>
      <c r="FC155" s="256" t="str">
        <f t="shared" si="348"/>
        <v>$31,465,000</v>
      </c>
      <c r="FD155" s="256" t="str">
        <f t="shared" si="348"/>
        <v>$65</v>
      </c>
      <c r="FE155" s="265" t="s">
        <v>275</v>
      </c>
      <c r="FF155" s="265" t="s">
        <v>275</v>
      </c>
      <c r="FG155" s="245" t="str">
        <f t="shared" ref="FG155:FZ155" si="349">FG55</f>
        <v>8,272</v>
      </c>
      <c r="FH155" s="256" t="str">
        <f t="shared" si="349"/>
        <v>970</v>
      </c>
      <c r="FI155" s="256" t="str">
        <f t="shared" si="349"/>
        <v>0</v>
      </c>
      <c r="FJ155" s="256" t="str">
        <f t="shared" si="349"/>
        <v>419</v>
      </c>
      <c r="FK155" s="256" t="str">
        <f t="shared" si="349"/>
        <v>23</v>
      </c>
      <c r="FL155" s="256" t="str">
        <f t="shared" si="349"/>
        <v>11</v>
      </c>
      <c r="FM155" s="256" t="str">
        <f t="shared" si="349"/>
        <v>100</v>
      </c>
      <c r="FN155" s="256" t="str">
        <f t="shared" si="349"/>
        <v>89,000</v>
      </c>
      <c r="FO155" s="256" t="str">
        <f t="shared" si="349"/>
        <v>100</v>
      </c>
      <c r="FP155" s="256" t="str">
        <f t="shared" si="349"/>
        <v>831,000</v>
      </c>
      <c r="FQ155" s="256" t="str">
        <f t="shared" si="349"/>
        <v>146,777</v>
      </c>
      <c r="FR155" s="256" t="str">
        <f t="shared" si="349"/>
        <v>146,795</v>
      </c>
      <c r="FS155" s="256" t="str">
        <f t="shared" si="349"/>
        <v>11,298</v>
      </c>
      <c r="FT155" s="256" t="str">
        <f t="shared" si="349"/>
        <v>491,342</v>
      </c>
      <c r="FU155" s="256" t="str">
        <f t="shared" si="349"/>
        <v>1,072,025</v>
      </c>
      <c r="FV155" s="256" t="str">
        <f t="shared" si="349"/>
        <v>$13,646,837</v>
      </c>
      <c r="FW155" s="256" t="str">
        <f t="shared" si="349"/>
        <v>$12,376,346</v>
      </c>
      <c r="FX155" s="256" t="str">
        <f t="shared" si="349"/>
        <v>$11,213,492</v>
      </c>
      <c r="FY155" s="256" t="str">
        <f t="shared" si="349"/>
        <v>$39,736,975</v>
      </c>
      <c r="FZ155" s="256" t="str">
        <f t="shared" si="349"/>
        <v>$66</v>
      </c>
      <c r="GA155" s="265" t="s">
        <v>275</v>
      </c>
      <c r="GB155" s="265" t="s">
        <v>275</v>
      </c>
      <c r="GC155" s="245" t="str">
        <f t="shared" ref="GC155:GV155" si="350">GC55</f>
        <v>-142</v>
      </c>
      <c r="GD155" s="256" t="str">
        <f t="shared" si="350"/>
        <v>-25</v>
      </c>
      <c r="GE155" s="256" t="str">
        <f t="shared" si="350"/>
        <v>0</v>
      </c>
      <c r="GF155" s="256" t="str">
        <f t="shared" si="350"/>
        <v>6</v>
      </c>
      <c r="GG155" s="256" t="str">
        <f t="shared" si="350"/>
        <v>3</v>
      </c>
      <c r="GH155" s="256" t="str">
        <f t="shared" si="350"/>
        <v>-7</v>
      </c>
      <c r="GI155" s="256" t="str">
        <f t="shared" si="350"/>
        <v>0</v>
      </c>
      <c r="GJ155" s="256" t="str">
        <f t="shared" si="350"/>
        <v>0</v>
      </c>
      <c r="GK155" s="256" t="str">
        <f t="shared" si="350"/>
        <v>0</v>
      </c>
      <c r="GL155" s="256" t="str">
        <f t="shared" si="350"/>
        <v>20,000</v>
      </c>
      <c r="GM155" s="256" t="str">
        <f t="shared" si="350"/>
        <v>-20,465</v>
      </c>
      <c r="GN155" s="256" t="str">
        <f t="shared" si="350"/>
        <v>-20,499</v>
      </c>
      <c r="GO155" s="256" t="str">
        <f t="shared" si="350"/>
        <v>-4,005</v>
      </c>
      <c r="GP155" s="256" t="str">
        <f t="shared" si="350"/>
        <v>-126,388</v>
      </c>
      <c r="GQ155" s="256" t="str">
        <f t="shared" si="350"/>
        <v>-149,200</v>
      </c>
      <c r="GR155" s="256" t="str">
        <f t="shared" si="350"/>
        <v>$2,629,866</v>
      </c>
      <c r="GS155" s="256" t="str">
        <f t="shared" si="350"/>
        <v>$1,858,953</v>
      </c>
      <c r="GT155" s="256" t="str">
        <f t="shared" si="350"/>
        <v>$778,534</v>
      </c>
      <c r="GU155" s="256" t="str">
        <f t="shared" si="350"/>
        <v>-$372,870</v>
      </c>
      <c r="GV155" s="256" t="str">
        <f t="shared" si="350"/>
        <v>$0</v>
      </c>
      <c r="GW155" s="265" t="s">
        <v>275</v>
      </c>
      <c r="GX155" s="265" t="s">
        <v>275</v>
      </c>
      <c r="GY155" s="245" t="str">
        <f t="shared" ref="GY155:HR155" si="351">GY55</f>
        <v>0</v>
      </c>
      <c r="GZ155" s="256" t="str">
        <f t="shared" si="351"/>
        <v>0</v>
      </c>
      <c r="HA155" s="256" t="str">
        <f t="shared" si="351"/>
        <v>0</v>
      </c>
      <c r="HB155" s="256" t="str">
        <f t="shared" si="351"/>
        <v>0</v>
      </c>
      <c r="HC155" s="256" t="str">
        <f t="shared" si="351"/>
        <v>0</v>
      </c>
      <c r="HD155" s="256" t="str">
        <f t="shared" si="351"/>
        <v>0</v>
      </c>
      <c r="HE155" s="256" t="str">
        <f t="shared" si="351"/>
        <v>0</v>
      </c>
      <c r="HF155" s="256" t="str">
        <f t="shared" si="351"/>
        <v>0</v>
      </c>
      <c r="HG155" s="256" t="str">
        <f t="shared" si="351"/>
        <v>0</v>
      </c>
      <c r="HH155" s="256" t="str">
        <f t="shared" si="351"/>
        <v>5,000</v>
      </c>
      <c r="HI155" s="256" t="str">
        <f t="shared" si="351"/>
        <v>11,673</v>
      </c>
      <c r="HJ155" s="256" t="str">
        <f t="shared" si="351"/>
        <v>11,691</v>
      </c>
      <c r="HK155" s="256" t="str">
        <f t="shared" si="351"/>
        <v>-2,424</v>
      </c>
      <c r="HL155" s="256" t="str">
        <f t="shared" si="351"/>
        <v>-30,619</v>
      </c>
      <c r="HM155" s="256" t="str">
        <f t="shared" si="351"/>
        <v>-149,541</v>
      </c>
      <c r="HN155" s="256" t="str">
        <f t="shared" si="351"/>
        <v>$1,227,803</v>
      </c>
      <c r="HO155" s="256" t="str">
        <f t="shared" si="351"/>
        <v>-$2,376,021</v>
      </c>
      <c r="HP155" s="256" t="str">
        <f t="shared" si="351"/>
        <v>-$2,501,485</v>
      </c>
      <c r="HQ155" s="256" t="str">
        <f t="shared" si="351"/>
        <v>$1,990,520</v>
      </c>
      <c r="HR155" s="256" t="str">
        <f t="shared" si="351"/>
        <v>-$5</v>
      </c>
      <c r="HS155" s="265" t="s">
        <v>275</v>
      </c>
      <c r="HT155" s="265" t="s">
        <v>275</v>
      </c>
      <c r="HU155" s="245" t="str">
        <f t="shared" ref="HU155:IN155" si="352">HU55</f>
        <v>0</v>
      </c>
      <c r="HV155" s="256" t="str">
        <f t="shared" si="352"/>
        <v>0</v>
      </c>
      <c r="HW155" s="256" t="str">
        <f t="shared" si="352"/>
        <v>0</v>
      </c>
      <c r="HX155" s="256" t="str">
        <f t="shared" si="352"/>
        <v>0</v>
      </c>
      <c r="HY155" s="256" t="str">
        <f t="shared" si="352"/>
        <v>0</v>
      </c>
      <c r="HZ155" s="256" t="str">
        <f t="shared" si="352"/>
        <v>0</v>
      </c>
      <c r="IA155" s="256" t="str">
        <f t="shared" si="352"/>
        <v>0</v>
      </c>
      <c r="IB155" s="256" t="str">
        <f t="shared" si="352"/>
        <v>0</v>
      </c>
      <c r="IC155" s="256" t="str">
        <f t="shared" si="352"/>
        <v>0</v>
      </c>
      <c r="ID155" s="256" t="str">
        <f t="shared" si="352"/>
        <v>0</v>
      </c>
      <c r="IE155" s="256" t="str">
        <f t="shared" si="352"/>
        <v>22,178</v>
      </c>
      <c r="IF155" s="256" t="str">
        <f t="shared" si="352"/>
        <v>22,192</v>
      </c>
      <c r="IG155" s="256" t="str">
        <f t="shared" si="352"/>
        <v>-6,077</v>
      </c>
      <c r="IH155" s="256" t="str">
        <f t="shared" si="352"/>
        <v>-88,217</v>
      </c>
      <c r="II155" s="256" t="str">
        <f t="shared" si="352"/>
        <v>49,009</v>
      </c>
      <c r="IJ155" s="256" t="str">
        <f t="shared" si="352"/>
        <v>$5,587,373</v>
      </c>
      <c r="IK155" s="256" t="str">
        <f t="shared" si="352"/>
        <v>$5,629,713</v>
      </c>
      <c r="IL155" s="256" t="str">
        <f t="shared" si="352"/>
        <v>$3,071,285</v>
      </c>
      <c r="IM155" s="256" t="str">
        <f t="shared" si="352"/>
        <v>$12,188,370</v>
      </c>
      <c r="IN155" s="256" t="str">
        <f t="shared" si="352"/>
        <v>-$1</v>
      </c>
      <c r="IO155" s="265" t="s">
        <v>275</v>
      </c>
      <c r="IP155" s="265" t="s">
        <v>275</v>
      </c>
      <c r="IQ155" s="245" t="str">
        <f t="shared" ref="IQ155:JJ155" si="353">IQ55</f>
        <v>0</v>
      </c>
      <c r="IR155" s="256" t="str">
        <f t="shared" si="353"/>
        <v>0</v>
      </c>
      <c r="IS155" s="256" t="str">
        <f t="shared" si="353"/>
        <v>-2</v>
      </c>
      <c r="IT155" s="256" t="str">
        <f t="shared" si="353"/>
        <v>-1</v>
      </c>
      <c r="IU155" s="256" t="str">
        <f t="shared" si="353"/>
        <v>0</v>
      </c>
      <c r="IV155" s="256" t="str">
        <f t="shared" si="353"/>
        <v>0</v>
      </c>
      <c r="IW155" s="256" t="str">
        <f t="shared" si="353"/>
        <v>0</v>
      </c>
      <c r="IX155" s="256" t="str">
        <f t="shared" si="353"/>
        <v>5,000</v>
      </c>
      <c r="IY155" s="256" t="str">
        <f t="shared" si="353"/>
        <v>0</v>
      </c>
      <c r="IZ155" s="256" t="str">
        <f t="shared" si="353"/>
        <v>0</v>
      </c>
      <c r="JA155" s="256" t="str">
        <f t="shared" si="353"/>
        <v>46,442</v>
      </c>
      <c r="JB155" s="256" t="str">
        <f t="shared" si="353"/>
        <v>46,446</v>
      </c>
      <c r="JC155" s="256" t="str">
        <f t="shared" si="353"/>
        <v>5,766</v>
      </c>
      <c r="JD155" s="256" t="str">
        <f t="shared" si="353"/>
        <v>141,236</v>
      </c>
      <c r="JE155" s="256" t="str">
        <f t="shared" si="353"/>
        <v>326,092</v>
      </c>
      <c r="JF155" s="256" t="str">
        <f t="shared" si="353"/>
        <v>$1,386,540</v>
      </c>
      <c r="JG155" s="256" t="str">
        <f t="shared" si="353"/>
        <v>$1,190,757</v>
      </c>
      <c r="JH155" s="256" t="str">
        <f t="shared" si="353"/>
        <v>$2,665,532</v>
      </c>
      <c r="JI155" s="256" t="str">
        <f t="shared" si="353"/>
        <v>$2,581,553</v>
      </c>
      <c r="JJ155" s="256" t="str">
        <f t="shared" si="353"/>
        <v>$2</v>
      </c>
      <c r="JK155" s="265" t="s">
        <v>275</v>
      </c>
      <c r="JL155" s="265" t="s">
        <v>275</v>
      </c>
      <c r="JM155" s="245" t="str">
        <f t="shared" ref="JM155:KF155" si="354">JM55</f>
        <v>0</v>
      </c>
      <c r="JN155" s="256" t="str">
        <f t="shared" si="354"/>
        <v>0</v>
      </c>
      <c r="JO155" s="256" t="str">
        <f t="shared" si="354"/>
        <v>0</v>
      </c>
      <c r="JP155" s="256" t="str">
        <f t="shared" si="354"/>
        <v>0</v>
      </c>
      <c r="JQ155" s="256" t="str">
        <f t="shared" si="354"/>
        <v>0</v>
      </c>
      <c r="JR155" s="256" t="str">
        <f t="shared" si="354"/>
        <v>0</v>
      </c>
      <c r="JS155" s="256" t="str">
        <f t="shared" si="354"/>
        <v>0</v>
      </c>
      <c r="JT155" s="256" t="str">
        <f t="shared" si="354"/>
        <v>0</v>
      </c>
      <c r="JU155" s="256" t="str">
        <f t="shared" si="354"/>
        <v>0</v>
      </c>
      <c r="JV155" s="256" t="str">
        <f t="shared" si="354"/>
        <v>0</v>
      </c>
      <c r="JW155" s="256" t="str">
        <f t="shared" si="354"/>
        <v>-36,633</v>
      </c>
      <c r="JX155" s="256" t="str">
        <f t="shared" si="354"/>
        <v>-36,627</v>
      </c>
      <c r="JY155" s="256" t="str">
        <f t="shared" si="354"/>
        <v>-12,898</v>
      </c>
      <c r="JZ155" s="256" t="str">
        <f t="shared" si="354"/>
        <v>-181,191</v>
      </c>
      <c r="KA155" s="256" t="str">
        <f t="shared" si="354"/>
        <v>-418,598</v>
      </c>
      <c r="KB155" s="256" t="str">
        <f t="shared" si="354"/>
        <v>-$1,061,913</v>
      </c>
      <c r="KC155" s="256" t="str">
        <f t="shared" si="354"/>
        <v>-$2,512,470</v>
      </c>
      <c r="KD155" s="256" t="str">
        <f t="shared" si="354"/>
        <v>-$1,320,817</v>
      </c>
      <c r="KE155" s="256" t="str">
        <f t="shared" si="354"/>
        <v>-$1,827,923</v>
      </c>
      <c r="KF155" s="256" t="str">
        <f t="shared" si="354"/>
        <v>$3</v>
      </c>
      <c r="KG155" s="265" t="s">
        <v>275</v>
      </c>
      <c r="KH155" s="265" t="s">
        <v>275</v>
      </c>
    </row>
    <row r="156" spans="1:294" s="2" customFormat="1" ht="12.75" customHeight="1" x14ac:dyDescent="0.2">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245" t="s">
        <v>353</v>
      </c>
      <c r="AD156" s="254" t="str">
        <f t="shared" ca="1" si="113"/>
        <v>$66</v>
      </c>
      <c r="AE156" s="256" t="str">
        <f t="shared" si="137"/>
        <v>17,132</v>
      </c>
      <c r="AF156" s="256" t="str">
        <f t="shared" ref="AF156:AS156" si="355">AF56</f>
        <v>1,000</v>
      </c>
      <c r="AG156" s="256" t="str">
        <f t="shared" si="355"/>
        <v>30</v>
      </c>
      <c r="AH156" s="256" t="str">
        <f t="shared" si="355"/>
        <v>2,243</v>
      </c>
      <c r="AI156" s="256" t="str">
        <f t="shared" si="355"/>
        <v>106</v>
      </c>
      <c r="AJ156" s="256" t="str">
        <f t="shared" si="355"/>
        <v>30</v>
      </c>
      <c r="AK156" s="256" t="str">
        <f t="shared" si="355"/>
        <v>93</v>
      </c>
      <c r="AL156" s="256" t="str">
        <f t="shared" si="355"/>
        <v>387,000</v>
      </c>
      <c r="AM156" s="256" t="str">
        <f t="shared" si="355"/>
        <v>197</v>
      </c>
      <c r="AN156" s="256" t="str">
        <f t="shared" si="355"/>
        <v>1,600,000</v>
      </c>
      <c r="AO156" s="256" t="str">
        <f t="shared" si="355"/>
        <v>37,309</v>
      </c>
      <c r="AP156" s="256" t="str">
        <f t="shared" si="355"/>
        <v>37,309</v>
      </c>
      <c r="AQ156" s="256" t="str">
        <f t="shared" si="355"/>
        <v>9,954</v>
      </c>
      <c r="AR156" s="256" t="str">
        <f t="shared" si="355"/>
        <v>1,067,309</v>
      </c>
      <c r="AS156" s="256" t="str">
        <f t="shared" si="355"/>
        <v>1,067,659</v>
      </c>
      <c r="AT156" s="256" t="str">
        <f t="shared" si="259"/>
        <v>$13,400,000</v>
      </c>
      <c r="AU156" s="256" t="str">
        <f t="shared" si="259"/>
        <v>$17,300,000</v>
      </c>
      <c r="AV156" s="256" t="str">
        <f t="shared" si="259"/>
        <v>$5,200,000</v>
      </c>
      <c r="AW156" s="256" t="str">
        <f t="shared" si="259"/>
        <v>$35,900,000</v>
      </c>
      <c r="AX156" s="256" t="str">
        <f t="shared" si="259"/>
        <v>$66</v>
      </c>
      <c r="AY156" s="265" t="s">
        <v>275</v>
      </c>
      <c r="AZ156" s="265"/>
      <c r="BA156" s="245" t="str">
        <f t="shared" ref="BA156:BT156" si="356">BA56</f>
        <v>17,210</v>
      </c>
      <c r="BB156" s="256" t="str">
        <f t="shared" si="356"/>
        <v>761</v>
      </c>
      <c r="BC156" s="256" t="str">
        <f t="shared" si="356"/>
        <v>20</v>
      </c>
      <c r="BD156" s="256" t="str">
        <f t="shared" si="356"/>
        <v>2,800</v>
      </c>
      <c r="BE156" s="256" t="str">
        <f t="shared" si="356"/>
        <v>53</v>
      </c>
      <c r="BF156" s="256" t="str">
        <f t="shared" si="356"/>
        <v>26</v>
      </c>
      <c r="BG156" s="256" t="str">
        <f t="shared" si="356"/>
        <v>93</v>
      </c>
      <c r="BH156" s="256" t="str">
        <f t="shared" si="356"/>
        <v>387,000</v>
      </c>
      <c r="BI156" s="256" t="str">
        <f t="shared" si="356"/>
        <v>77</v>
      </c>
      <c r="BJ156" s="256" t="str">
        <f t="shared" si="356"/>
        <v>1,600,000</v>
      </c>
      <c r="BK156" s="256" t="str">
        <f t="shared" si="356"/>
        <v>206,160</v>
      </c>
      <c r="BL156" s="256" t="str">
        <f t="shared" si="356"/>
        <v>215,730</v>
      </c>
      <c r="BM156" s="256" t="str">
        <f t="shared" si="356"/>
        <v>18,210</v>
      </c>
      <c r="BN156" s="256" t="str">
        <f t="shared" si="356"/>
        <v>2,779,100</v>
      </c>
      <c r="BO156" s="256" t="str">
        <f t="shared" si="356"/>
        <v>2,779,100</v>
      </c>
      <c r="BP156" s="256" t="str">
        <f t="shared" si="356"/>
        <v>$17,700,000</v>
      </c>
      <c r="BQ156" s="256" t="str">
        <f t="shared" si="356"/>
        <v>$39,000,000</v>
      </c>
      <c r="BR156" s="256" t="str">
        <f t="shared" si="356"/>
        <v>$14,300,000</v>
      </c>
      <c r="BS156" s="256" t="str">
        <f t="shared" si="356"/>
        <v>$71,000,000</v>
      </c>
      <c r="BT156" s="256" t="str">
        <f t="shared" si="356"/>
        <v>$64</v>
      </c>
      <c r="BU156" s="265" t="s">
        <v>275</v>
      </c>
      <c r="BV156" s="265" t="s">
        <v>275</v>
      </c>
      <c r="BW156" s="245" t="str">
        <f t="shared" ref="BW156:CP156" si="357">BW56</f>
        <v>17,143</v>
      </c>
      <c r="BX156" s="256" t="str">
        <f t="shared" si="357"/>
        <v>770</v>
      </c>
      <c r="BY156" s="256" t="str">
        <f t="shared" si="357"/>
        <v>40</v>
      </c>
      <c r="BZ156" s="256" t="str">
        <f t="shared" si="357"/>
        <v>2,711</v>
      </c>
      <c r="CA156" s="256" t="str">
        <f t="shared" si="357"/>
        <v>87</v>
      </c>
      <c r="CB156" s="256" t="str">
        <f t="shared" si="357"/>
        <v>32</v>
      </c>
      <c r="CC156" s="256" t="str">
        <f t="shared" si="357"/>
        <v>95</v>
      </c>
      <c r="CD156" s="256" t="str">
        <f t="shared" si="357"/>
        <v>400,000</v>
      </c>
      <c r="CE156" s="256" t="str">
        <f t="shared" si="357"/>
        <v>80</v>
      </c>
      <c r="CF156" s="256" t="str">
        <f t="shared" si="357"/>
        <v>1,460,000</v>
      </c>
      <c r="CG156" s="256" t="str">
        <f t="shared" si="357"/>
        <v>184,877</v>
      </c>
      <c r="CH156" s="256" t="str">
        <f t="shared" si="357"/>
        <v>184,877</v>
      </c>
      <c r="CI156" s="256" t="str">
        <f t="shared" si="357"/>
        <v>19,544</v>
      </c>
      <c r="CJ156" s="256" t="str">
        <f t="shared" si="357"/>
        <v>3,008,000</v>
      </c>
      <c r="CK156" s="256" t="str">
        <f t="shared" si="357"/>
        <v>3,017,870</v>
      </c>
      <c r="CL156" s="256" t="str">
        <f t="shared" si="357"/>
        <v>$26,100,000</v>
      </c>
      <c r="CM156" s="256" t="str">
        <f t="shared" si="357"/>
        <v>$45,900,000</v>
      </c>
      <c r="CN156" s="256" t="str">
        <f t="shared" si="357"/>
        <v>$14,700,000</v>
      </c>
      <c r="CO156" s="256" t="str">
        <f t="shared" si="357"/>
        <v>$86,700,000</v>
      </c>
      <c r="CP156" s="256" t="str">
        <f t="shared" si="357"/>
        <v>$80</v>
      </c>
      <c r="CQ156" s="265" t="s">
        <v>275</v>
      </c>
      <c r="CR156" s="265" t="s">
        <v>275</v>
      </c>
      <c r="CS156" s="245" t="str">
        <f t="shared" ref="CS156:DL156" si="358">CS56</f>
        <v>17,132</v>
      </c>
      <c r="CT156" s="256" t="str">
        <f t="shared" si="358"/>
        <v>773</v>
      </c>
      <c r="CU156" s="256" t="str">
        <f t="shared" si="358"/>
        <v>20</v>
      </c>
      <c r="CV156" s="256" t="str">
        <f t="shared" si="358"/>
        <v>645</v>
      </c>
      <c r="CW156" s="256" t="str">
        <f t="shared" si="358"/>
        <v>17</v>
      </c>
      <c r="CX156" s="256" t="str">
        <f t="shared" si="358"/>
        <v>2</v>
      </c>
      <c r="CY156" s="256" t="str">
        <f t="shared" si="358"/>
        <v>94</v>
      </c>
      <c r="CZ156" s="256" t="str">
        <f t="shared" si="358"/>
        <v>380,000</v>
      </c>
      <c r="DA156" s="256" t="str">
        <f t="shared" si="358"/>
        <v>80</v>
      </c>
      <c r="DB156" s="256" t="str">
        <f t="shared" si="358"/>
        <v>1,400,000</v>
      </c>
      <c r="DC156" s="256" t="str">
        <f t="shared" si="358"/>
        <v>91,494</v>
      </c>
      <c r="DD156" s="256" t="str">
        <f t="shared" si="358"/>
        <v>91,494</v>
      </c>
      <c r="DE156" s="256" t="str">
        <f t="shared" si="358"/>
        <v>15,207</v>
      </c>
      <c r="DF156" s="256" t="str">
        <f t="shared" si="358"/>
        <v>1,169,839</v>
      </c>
      <c r="DG156" s="256" t="str">
        <f t="shared" si="358"/>
        <v>1,169,839</v>
      </c>
      <c r="DH156" s="256" t="str">
        <f t="shared" si="358"/>
        <v>$18,338,146</v>
      </c>
      <c r="DI156" s="256" t="str">
        <f t="shared" si="358"/>
        <v>$5,173,518</v>
      </c>
      <c r="DJ156" s="256" t="str">
        <f t="shared" si="358"/>
        <v>$7,043,941</v>
      </c>
      <c r="DK156" s="256" t="str">
        <f t="shared" si="358"/>
        <v>$53,722,560</v>
      </c>
      <c r="DL156" s="256" t="str">
        <f t="shared" si="358"/>
        <v>$77</v>
      </c>
      <c r="DM156" s="265" t="s">
        <v>275</v>
      </c>
      <c r="DN156" s="265" t="s">
        <v>275</v>
      </c>
      <c r="DO156" s="245" t="str">
        <f t="shared" ref="DO156:EH156" si="359">DO56</f>
        <v>-</v>
      </c>
      <c r="DP156" s="256" t="str">
        <f t="shared" si="359"/>
        <v>-</v>
      </c>
      <c r="DQ156" s="256" t="str">
        <f t="shared" si="359"/>
        <v>-</v>
      </c>
      <c r="DR156" s="256" t="str">
        <f t="shared" si="359"/>
        <v>-</v>
      </c>
      <c r="DS156" s="256" t="str">
        <f t="shared" si="359"/>
        <v>-</v>
      </c>
      <c r="DT156" s="256" t="str">
        <f t="shared" si="359"/>
        <v>-</v>
      </c>
      <c r="DU156" s="256" t="str">
        <f t="shared" si="359"/>
        <v>-</v>
      </c>
      <c r="DV156" s="256" t="str">
        <f t="shared" si="359"/>
        <v>-</v>
      </c>
      <c r="DW156" s="256" t="str">
        <f t="shared" si="359"/>
        <v>-</v>
      </c>
      <c r="DX156" s="256" t="str">
        <f t="shared" si="359"/>
        <v>-</v>
      </c>
      <c r="DY156" s="256" t="str">
        <f t="shared" si="359"/>
        <v>-</v>
      </c>
      <c r="DZ156" s="256" t="str">
        <f t="shared" si="359"/>
        <v>-</v>
      </c>
      <c r="EA156" s="256" t="str">
        <f t="shared" si="359"/>
        <v>-</v>
      </c>
      <c r="EB156" s="256" t="str">
        <f t="shared" si="359"/>
        <v>-</v>
      </c>
      <c r="EC156" s="256" t="str">
        <f t="shared" si="359"/>
        <v>-</v>
      </c>
      <c r="ED156" s="256" t="str">
        <f t="shared" si="359"/>
        <v>-</v>
      </c>
      <c r="EE156" s="256" t="str">
        <f t="shared" si="359"/>
        <v>-</v>
      </c>
      <c r="EF156" s="256" t="str">
        <f t="shared" si="359"/>
        <v>-</v>
      </c>
      <c r="EG156" s="256" t="str">
        <f t="shared" si="359"/>
        <v>-</v>
      </c>
      <c r="EH156" s="256" t="str">
        <f t="shared" si="359"/>
        <v>-</v>
      </c>
      <c r="EI156" s="265" t="s">
        <v>275</v>
      </c>
      <c r="EJ156" s="265" t="s">
        <v>275</v>
      </c>
      <c r="EK156" s="245" t="str">
        <f t="shared" ref="EK156:FD156" si="360">EK56</f>
        <v>-</v>
      </c>
      <c r="EL156" s="256" t="str">
        <f t="shared" si="360"/>
        <v>-</v>
      </c>
      <c r="EM156" s="256" t="str">
        <f t="shared" si="360"/>
        <v>-</v>
      </c>
      <c r="EN156" s="256" t="str">
        <f t="shared" si="360"/>
        <v>-</v>
      </c>
      <c r="EO156" s="256" t="str">
        <f t="shared" si="360"/>
        <v>-</v>
      </c>
      <c r="EP156" s="256" t="str">
        <f t="shared" si="360"/>
        <v>-</v>
      </c>
      <c r="EQ156" s="256" t="str">
        <f t="shared" si="360"/>
        <v>-</v>
      </c>
      <c r="ER156" s="256" t="str">
        <f t="shared" si="360"/>
        <v>-</v>
      </c>
      <c r="ES156" s="256" t="str">
        <f t="shared" si="360"/>
        <v>-</v>
      </c>
      <c r="ET156" s="256" t="str">
        <f t="shared" si="360"/>
        <v>-</v>
      </c>
      <c r="EU156" s="256" t="str">
        <f t="shared" si="360"/>
        <v>-</v>
      </c>
      <c r="EV156" s="256" t="str">
        <f t="shared" si="360"/>
        <v>-</v>
      </c>
      <c r="EW156" s="256" t="str">
        <f t="shared" si="360"/>
        <v>-</v>
      </c>
      <c r="EX156" s="256" t="str">
        <f t="shared" si="360"/>
        <v>-</v>
      </c>
      <c r="EY156" s="256" t="str">
        <f t="shared" si="360"/>
        <v>-</v>
      </c>
      <c r="EZ156" s="256" t="str">
        <f t="shared" si="360"/>
        <v>-</v>
      </c>
      <c r="FA156" s="256" t="str">
        <f t="shared" si="360"/>
        <v>-</v>
      </c>
      <c r="FB156" s="256" t="str">
        <f t="shared" si="360"/>
        <v>-</v>
      </c>
      <c r="FC156" s="256" t="str">
        <f t="shared" si="360"/>
        <v>-</v>
      </c>
      <c r="FD156" s="256" t="str">
        <f t="shared" si="360"/>
        <v>-</v>
      </c>
      <c r="FE156" s="265" t="s">
        <v>275</v>
      </c>
      <c r="FF156" s="265" t="s">
        <v>275</v>
      </c>
      <c r="FG156" s="245" t="str">
        <f t="shared" ref="FG156:FZ156" si="361">FG56</f>
        <v>17,154</v>
      </c>
      <c r="FH156" s="256" t="str">
        <f t="shared" si="361"/>
        <v>826</v>
      </c>
      <c r="FI156" s="256" t="str">
        <f t="shared" si="361"/>
        <v>28</v>
      </c>
      <c r="FJ156" s="256" t="str">
        <f t="shared" si="361"/>
        <v>2,100</v>
      </c>
      <c r="FK156" s="256" t="str">
        <f t="shared" si="361"/>
        <v>66</v>
      </c>
      <c r="FL156" s="256" t="str">
        <f t="shared" si="361"/>
        <v>23</v>
      </c>
      <c r="FM156" s="256" t="str">
        <f t="shared" si="361"/>
        <v>94</v>
      </c>
      <c r="FN156" s="256" t="str">
        <f t="shared" si="361"/>
        <v>388,500</v>
      </c>
      <c r="FO156" s="256" t="str">
        <f t="shared" si="361"/>
        <v>109</v>
      </c>
      <c r="FP156" s="256" t="str">
        <f t="shared" si="361"/>
        <v>1,515,000</v>
      </c>
      <c r="FQ156" s="256" t="str">
        <f t="shared" si="361"/>
        <v>129,960</v>
      </c>
      <c r="FR156" s="256" t="str">
        <f t="shared" si="361"/>
        <v>132,353</v>
      </c>
      <c r="FS156" s="256" t="str">
        <f t="shared" si="361"/>
        <v>15,729</v>
      </c>
      <c r="FT156" s="256" t="str">
        <f t="shared" si="361"/>
        <v>2,006,062</v>
      </c>
      <c r="FU156" s="256" t="str">
        <f t="shared" si="361"/>
        <v>2,008,617</v>
      </c>
      <c r="FV156" s="256" t="str">
        <f t="shared" si="361"/>
        <v>$18,884,537</v>
      </c>
      <c r="FW156" s="256" t="str">
        <f t="shared" si="361"/>
        <v>$26,843,380</v>
      </c>
      <c r="FX156" s="256" t="str">
        <f t="shared" si="361"/>
        <v>$10,310,985</v>
      </c>
      <c r="FY156" s="256" t="str">
        <f t="shared" si="361"/>
        <v>$61,830,640</v>
      </c>
      <c r="FZ156" s="256" t="str">
        <f t="shared" si="361"/>
        <v>$72</v>
      </c>
      <c r="GA156" s="265" t="s">
        <v>275</v>
      </c>
      <c r="GB156" s="265" t="s">
        <v>275</v>
      </c>
      <c r="GC156" s="245" t="str">
        <f t="shared" ref="GC156:GV156" si="362">GC56</f>
        <v>-78</v>
      </c>
      <c r="GD156" s="256" t="str">
        <f t="shared" si="362"/>
        <v>239</v>
      </c>
      <c r="GE156" s="256" t="str">
        <f t="shared" si="362"/>
        <v>10</v>
      </c>
      <c r="GF156" s="256" t="str">
        <f t="shared" si="362"/>
        <v>-557</v>
      </c>
      <c r="GG156" s="256" t="str">
        <f t="shared" si="362"/>
        <v>53</v>
      </c>
      <c r="GH156" s="256" t="str">
        <f t="shared" si="362"/>
        <v>4</v>
      </c>
      <c r="GI156" s="256" t="str">
        <f t="shared" si="362"/>
        <v>0</v>
      </c>
      <c r="GJ156" s="256" t="str">
        <f t="shared" si="362"/>
        <v>0</v>
      </c>
      <c r="GK156" s="256" t="str">
        <f t="shared" si="362"/>
        <v>120</v>
      </c>
      <c r="GL156" s="256" t="str">
        <f t="shared" si="362"/>
        <v>0</v>
      </c>
      <c r="GM156" s="256" t="str">
        <f t="shared" si="362"/>
        <v>-168,851</v>
      </c>
      <c r="GN156" s="256" t="str">
        <f t="shared" si="362"/>
        <v>-178,421</v>
      </c>
      <c r="GO156" s="256" t="str">
        <f t="shared" si="362"/>
        <v>-8,256</v>
      </c>
      <c r="GP156" s="256" t="str">
        <f t="shared" si="362"/>
        <v>-1,711,791</v>
      </c>
      <c r="GQ156" s="256" t="str">
        <f t="shared" si="362"/>
        <v>-1,711,441</v>
      </c>
      <c r="GR156" s="256" t="str">
        <f t="shared" si="362"/>
        <v>-$4,300,000</v>
      </c>
      <c r="GS156" s="256" t="str">
        <f t="shared" si="362"/>
        <v>-$21,700,000</v>
      </c>
      <c r="GT156" s="256" t="str">
        <f t="shared" si="362"/>
        <v>-$9,100,000</v>
      </c>
      <c r="GU156" s="256" t="str">
        <f t="shared" si="362"/>
        <v>-$35,100,000</v>
      </c>
      <c r="GV156" s="256" t="str">
        <f t="shared" si="362"/>
        <v>$2</v>
      </c>
      <c r="GW156" s="265" t="s">
        <v>275</v>
      </c>
      <c r="GX156" s="265" t="s">
        <v>275</v>
      </c>
      <c r="GY156" s="245" t="str">
        <f t="shared" ref="GY156:HR156" si="363">GY56</f>
        <v>67</v>
      </c>
      <c r="GZ156" s="256" t="str">
        <f t="shared" si="363"/>
        <v>-9</v>
      </c>
      <c r="HA156" s="256" t="str">
        <f t="shared" si="363"/>
        <v>-20</v>
      </c>
      <c r="HB156" s="256" t="str">
        <f t="shared" si="363"/>
        <v>89</v>
      </c>
      <c r="HC156" s="256" t="str">
        <f t="shared" si="363"/>
        <v>-34</v>
      </c>
      <c r="HD156" s="256" t="str">
        <f t="shared" si="363"/>
        <v>-6</v>
      </c>
      <c r="HE156" s="256" t="str">
        <f t="shared" si="363"/>
        <v>-2</v>
      </c>
      <c r="HF156" s="256" t="str">
        <f t="shared" si="363"/>
        <v>-13,000</v>
      </c>
      <c r="HG156" s="256" t="str">
        <f t="shared" si="363"/>
        <v>-3</v>
      </c>
      <c r="HH156" s="256" t="str">
        <f t="shared" si="363"/>
        <v>140,000</v>
      </c>
      <c r="HI156" s="256" t="str">
        <f t="shared" si="363"/>
        <v>21,283</v>
      </c>
      <c r="HJ156" s="256" t="str">
        <f t="shared" si="363"/>
        <v>21,283</v>
      </c>
      <c r="HK156" s="256" t="str">
        <f t="shared" si="363"/>
        <v>-1,334</v>
      </c>
      <c r="HL156" s="256" t="str">
        <f t="shared" si="363"/>
        <v>-228,900</v>
      </c>
      <c r="HM156" s="256" t="str">
        <f t="shared" si="363"/>
        <v>-238,770</v>
      </c>
      <c r="HN156" s="256" t="str">
        <f t="shared" si="363"/>
        <v>-$8,400,000</v>
      </c>
      <c r="HO156" s="256" t="str">
        <f t="shared" si="363"/>
        <v>-$6,900,000</v>
      </c>
      <c r="HP156" s="256" t="str">
        <f t="shared" si="363"/>
        <v>-$400,000</v>
      </c>
      <c r="HQ156" s="256" t="str">
        <f t="shared" si="363"/>
        <v>-$15,700,000</v>
      </c>
      <c r="HR156" s="256" t="str">
        <f t="shared" si="363"/>
        <v>-$17</v>
      </c>
      <c r="HS156" s="265" t="s">
        <v>275</v>
      </c>
      <c r="HT156" s="265" t="s">
        <v>275</v>
      </c>
      <c r="HU156" s="245" t="str">
        <f t="shared" ref="HU156:IN156" si="364">HU56</f>
        <v>11</v>
      </c>
      <c r="HV156" s="256" t="str">
        <f t="shared" si="364"/>
        <v>-3</v>
      </c>
      <c r="HW156" s="256" t="str">
        <f t="shared" si="364"/>
        <v>20</v>
      </c>
      <c r="HX156" s="256" t="str">
        <f t="shared" si="364"/>
        <v>66</v>
      </c>
      <c r="HY156" s="256" t="str">
        <f t="shared" si="364"/>
        <v>0</v>
      </c>
      <c r="HZ156" s="256" t="str">
        <f t="shared" si="364"/>
        <v>0</v>
      </c>
      <c r="IA156" s="256" t="str">
        <f t="shared" si="364"/>
        <v>1</v>
      </c>
      <c r="IB156" s="256" t="str">
        <f t="shared" si="364"/>
        <v>20,000</v>
      </c>
      <c r="IC156" s="256" t="str">
        <f t="shared" si="364"/>
        <v>0</v>
      </c>
      <c r="ID156" s="256" t="str">
        <f t="shared" si="364"/>
        <v>60,000</v>
      </c>
      <c r="IE156" s="256" t="str">
        <f t="shared" si="364"/>
        <v>93,383</v>
      </c>
      <c r="IF156" s="256" t="str">
        <f t="shared" si="364"/>
        <v>93,383</v>
      </c>
      <c r="IG156" s="256" t="str">
        <f t="shared" si="364"/>
        <v>4,337</v>
      </c>
      <c r="IH156" s="256" t="str">
        <f t="shared" si="364"/>
        <v>1,838,161</v>
      </c>
      <c r="II156" s="256" t="str">
        <f t="shared" si="364"/>
        <v>1,848,031</v>
      </c>
      <c r="IJ156" s="256" t="str">
        <f t="shared" si="364"/>
        <v>$7,761,854</v>
      </c>
      <c r="IK156" s="256" t="str">
        <f t="shared" si="364"/>
        <v>$40,726,482</v>
      </c>
      <c r="IL156" s="256" t="str">
        <f t="shared" si="364"/>
        <v>$7,656,059</v>
      </c>
      <c r="IM156" s="256" t="str">
        <f t="shared" si="364"/>
        <v>$32,977,440</v>
      </c>
      <c r="IN156" s="256" t="str">
        <f t="shared" si="364"/>
        <v>$3</v>
      </c>
      <c r="IO156" s="265" t="s">
        <v>275</v>
      </c>
      <c r="IP156" s="265" t="s">
        <v>275</v>
      </c>
      <c r="IQ156" s="245" t="str">
        <f t="shared" ref="IQ156:JJ156" si="365">IQ56</f>
        <v>-</v>
      </c>
      <c r="IR156" s="256" t="str">
        <f t="shared" si="365"/>
        <v>-</v>
      </c>
      <c r="IS156" s="256" t="str">
        <f t="shared" si="365"/>
        <v>-</v>
      </c>
      <c r="IT156" s="256" t="str">
        <f t="shared" si="365"/>
        <v>-</v>
      </c>
      <c r="IU156" s="256" t="str">
        <f t="shared" si="365"/>
        <v>-</v>
      </c>
      <c r="IV156" s="256" t="str">
        <f t="shared" si="365"/>
        <v>-</v>
      </c>
      <c r="IW156" s="256" t="str">
        <f t="shared" si="365"/>
        <v>-</v>
      </c>
      <c r="IX156" s="256" t="str">
        <f t="shared" si="365"/>
        <v>-</v>
      </c>
      <c r="IY156" s="256" t="str">
        <f t="shared" si="365"/>
        <v>-</v>
      </c>
      <c r="IZ156" s="256" t="str">
        <f t="shared" si="365"/>
        <v>-</v>
      </c>
      <c r="JA156" s="256" t="str">
        <f t="shared" si="365"/>
        <v>-</v>
      </c>
      <c r="JB156" s="256" t="str">
        <f t="shared" si="365"/>
        <v>-</v>
      </c>
      <c r="JC156" s="256" t="str">
        <f t="shared" si="365"/>
        <v>-</v>
      </c>
      <c r="JD156" s="256" t="str">
        <f t="shared" si="365"/>
        <v>-</v>
      </c>
      <c r="JE156" s="256" t="str">
        <f t="shared" si="365"/>
        <v>-</v>
      </c>
      <c r="JF156" s="256" t="str">
        <f t="shared" si="365"/>
        <v>-</v>
      </c>
      <c r="JG156" s="256" t="str">
        <f t="shared" si="365"/>
        <v>-</v>
      </c>
      <c r="JH156" s="256" t="str">
        <f t="shared" si="365"/>
        <v>-</v>
      </c>
      <c r="JI156" s="256" t="str">
        <f t="shared" si="365"/>
        <v>-</v>
      </c>
      <c r="JJ156" s="256" t="str">
        <f t="shared" si="365"/>
        <v>-</v>
      </c>
      <c r="JK156" s="265" t="s">
        <v>275</v>
      </c>
      <c r="JL156" s="265" t="s">
        <v>275</v>
      </c>
      <c r="JM156" s="245" t="str">
        <f t="shared" ref="JM156:KF156" si="366">JM56</f>
        <v>-</v>
      </c>
      <c r="JN156" s="256" t="str">
        <f t="shared" si="366"/>
        <v>-</v>
      </c>
      <c r="JO156" s="256" t="str">
        <f t="shared" si="366"/>
        <v>-</v>
      </c>
      <c r="JP156" s="256" t="str">
        <f t="shared" si="366"/>
        <v>-</v>
      </c>
      <c r="JQ156" s="256" t="str">
        <f t="shared" si="366"/>
        <v>-</v>
      </c>
      <c r="JR156" s="256" t="str">
        <f t="shared" si="366"/>
        <v>-</v>
      </c>
      <c r="JS156" s="256" t="str">
        <f t="shared" si="366"/>
        <v>-</v>
      </c>
      <c r="JT156" s="256" t="str">
        <f t="shared" si="366"/>
        <v>-</v>
      </c>
      <c r="JU156" s="256" t="str">
        <f t="shared" si="366"/>
        <v>-</v>
      </c>
      <c r="JV156" s="256" t="str">
        <f t="shared" si="366"/>
        <v>-</v>
      </c>
      <c r="JW156" s="256" t="str">
        <f t="shared" si="366"/>
        <v>-</v>
      </c>
      <c r="JX156" s="256" t="str">
        <f t="shared" si="366"/>
        <v>-</v>
      </c>
      <c r="JY156" s="256" t="str">
        <f t="shared" si="366"/>
        <v>-</v>
      </c>
      <c r="JZ156" s="256" t="str">
        <f t="shared" si="366"/>
        <v>-</v>
      </c>
      <c r="KA156" s="256" t="str">
        <f t="shared" si="366"/>
        <v>-</v>
      </c>
      <c r="KB156" s="256" t="str">
        <f t="shared" si="366"/>
        <v>-</v>
      </c>
      <c r="KC156" s="256" t="str">
        <f t="shared" si="366"/>
        <v>-</v>
      </c>
      <c r="KD156" s="256" t="str">
        <f t="shared" si="366"/>
        <v>-</v>
      </c>
      <c r="KE156" s="256" t="str">
        <f t="shared" si="366"/>
        <v>-</v>
      </c>
      <c r="KF156" s="256" t="str">
        <f t="shared" si="366"/>
        <v>-</v>
      </c>
      <c r="KG156" s="265" t="s">
        <v>275</v>
      </c>
      <c r="KH156" s="265" t="s">
        <v>275</v>
      </c>
    </row>
    <row r="157" spans="1:294" s="2" customFormat="1" ht="12.75" customHeight="1" x14ac:dyDescent="0.2">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245" t="s">
        <v>138</v>
      </c>
      <c r="AD157" s="254" t="str">
        <f t="shared" ca="1" si="113"/>
        <v>$50</v>
      </c>
      <c r="AE157" s="256" t="str">
        <f t="shared" si="137"/>
        <v>15,436</v>
      </c>
      <c r="AF157" s="256" t="str">
        <f t="shared" ref="AF157:AS157" si="367">AF57</f>
        <v>300</v>
      </c>
      <c r="AG157" s="256" t="str">
        <f t="shared" si="367"/>
        <v>800</v>
      </c>
      <c r="AH157" s="256" t="str">
        <f t="shared" si="367"/>
        <v>3,501</v>
      </c>
      <c r="AI157" s="256" t="str">
        <f t="shared" si="367"/>
        <v>1</v>
      </c>
      <c r="AJ157" s="256" t="str">
        <f t="shared" si="367"/>
        <v>38</v>
      </c>
      <c r="AK157" s="256" t="str">
        <f t="shared" si="367"/>
        <v>135</v>
      </c>
      <c r="AL157" s="256" t="str">
        <f t="shared" si="367"/>
        <v>340,151</v>
      </c>
      <c r="AM157" s="256" t="str">
        <f t="shared" si="367"/>
        <v>126</v>
      </c>
      <c r="AN157" s="256" t="str">
        <f t="shared" si="367"/>
        <v>1,141,900</v>
      </c>
      <c r="AO157" s="256" t="str">
        <f t="shared" si="367"/>
        <v>287,332</v>
      </c>
      <c r="AP157" s="256" t="str">
        <f t="shared" si="367"/>
        <v>287,452</v>
      </c>
      <c r="AQ157" s="256" t="str">
        <f t="shared" si="367"/>
        <v>9,557</v>
      </c>
      <c r="AR157" s="256" t="str">
        <f t="shared" si="367"/>
        <v>200,000</v>
      </c>
      <c r="AS157" s="256" t="str">
        <f t="shared" si="367"/>
        <v>1,475,711</v>
      </c>
      <c r="AT157" s="256" t="str">
        <f t="shared" si="259"/>
        <v>$8,390,467</v>
      </c>
      <c r="AU157" s="256" t="str">
        <f t="shared" si="259"/>
        <v>$45,932,000</v>
      </c>
      <c r="AV157" s="256" t="str">
        <f t="shared" si="259"/>
        <v>$15,924,301</v>
      </c>
      <c r="AW157" s="256" t="str">
        <f t="shared" si="259"/>
        <v>$70,023,000</v>
      </c>
      <c r="AX157" s="256" t="str">
        <f t="shared" si="259"/>
        <v>$50</v>
      </c>
      <c r="AY157" s="265" t="s">
        <v>275</v>
      </c>
      <c r="AZ157" s="265"/>
      <c r="BA157" s="245" t="str">
        <f t="shared" ref="BA157:BT157" si="368">BA57</f>
        <v>15,436</v>
      </c>
      <c r="BB157" s="256" t="str">
        <f t="shared" si="368"/>
        <v>300</v>
      </c>
      <c r="BC157" s="256" t="str">
        <f t="shared" si="368"/>
        <v>800</v>
      </c>
      <c r="BD157" s="256" t="str">
        <f t="shared" si="368"/>
        <v>3,633</v>
      </c>
      <c r="BE157" s="256" t="str">
        <f t="shared" si="368"/>
        <v>0</v>
      </c>
      <c r="BF157" s="256" t="str">
        <f t="shared" si="368"/>
        <v>0</v>
      </c>
      <c r="BG157" s="256" t="str">
        <f t="shared" si="368"/>
        <v>134</v>
      </c>
      <c r="BH157" s="256" t="str">
        <f t="shared" si="368"/>
        <v>338,851</v>
      </c>
      <c r="BI157" s="256" t="str">
        <f t="shared" si="368"/>
        <v>123</v>
      </c>
      <c r="BJ157" s="256" t="str">
        <f t="shared" si="368"/>
        <v>904,250</v>
      </c>
      <c r="BK157" s="256" t="str">
        <f t="shared" si="368"/>
        <v>391,912</v>
      </c>
      <c r="BL157" s="256" t="str">
        <f t="shared" si="368"/>
        <v>392,640</v>
      </c>
      <c r="BM157" s="256" t="str">
        <f t="shared" si="368"/>
        <v>11,845</v>
      </c>
      <c r="BN157" s="256" t="str">
        <f t="shared" si="368"/>
        <v>-</v>
      </c>
      <c r="BO157" s="256" t="str">
        <f t="shared" si="368"/>
        <v>1,782,597</v>
      </c>
      <c r="BP157" s="256" t="str">
        <f t="shared" si="368"/>
        <v>$10,596,735</v>
      </c>
      <c r="BQ157" s="256" t="str">
        <f t="shared" si="368"/>
        <v>$55,021,426</v>
      </c>
      <c r="BR157" s="256" t="str">
        <f t="shared" si="368"/>
        <v>$21,443,243</v>
      </c>
      <c r="BS157" s="256" t="str">
        <f t="shared" si="368"/>
        <v>$87,061,405</v>
      </c>
      <c r="BT157" s="256" t="str">
        <f t="shared" si="368"/>
        <v>$50</v>
      </c>
      <c r="BU157" s="265" t="s">
        <v>275</v>
      </c>
      <c r="BV157" s="265" t="s">
        <v>275</v>
      </c>
      <c r="BW157" s="245" t="str">
        <f t="shared" ref="BW157:CP157" si="369">BW57</f>
        <v>15,436</v>
      </c>
      <c r="BX157" s="256" t="str">
        <f t="shared" si="369"/>
        <v>400</v>
      </c>
      <c r="BY157" s="256" t="str">
        <f t="shared" si="369"/>
        <v>400</v>
      </c>
      <c r="BZ157" s="256" t="str">
        <f t="shared" si="369"/>
        <v>-</v>
      </c>
      <c r="CA157" s="256" t="str">
        <f t="shared" si="369"/>
        <v>-</v>
      </c>
      <c r="CB157" s="256" t="str">
        <f t="shared" si="369"/>
        <v>-</v>
      </c>
      <c r="CC157" s="256" t="str">
        <f t="shared" si="369"/>
        <v>141</v>
      </c>
      <c r="CD157" s="256" t="str">
        <f t="shared" si="369"/>
        <v>354,000</v>
      </c>
      <c r="CE157" s="256" t="str">
        <f t="shared" si="369"/>
        <v>128</v>
      </c>
      <c r="CF157" s="256" t="str">
        <f t="shared" si="369"/>
        <v>1,060,000</v>
      </c>
      <c r="CG157" s="256" t="str">
        <f t="shared" si="369"/>
        <v>455,800</v>
      </c>
      <c r="CH157" s="256" t="str">
        <f t="shared" si="369"/>
        <v>455,885</v>
      </c>
      <c r="CI157" s="256" t="str">
        <f t="shared" si="369"/>
        <v>17,500</v>
      </c>
      <c r="CJ157" s="256" t="str">
        <f t="shared" si="369"/>
        <v>100,000</v>
      </c>
      <c r="CK157" s="256" t="str">
        <f t="shared" si="369"/>
        <v>1,772,200</v>
      </c>
      <c r="CL157" s="256" t="str">
        <f t="shared" si="369"/>
        <v>$12,317,325</v>
      </c>
      <c r="CM157" s="256" t="str">
        <f t="shared" si="369"/>
        <v>$72,846,838</v>
      </c>
      <c r="CN157" s="256" t="str">
        <f t="shared" si="369"/>
        <v>$31,370,000</v>
      </c>
      <c r="CO157" s="256" t="str">
        <f t="shared" si="369"/>
        <v>$116,341,043</v>
      </c>
      <c r="CP157" s="256" t="str">
        <f t="shared" si="369"/>
        <v>$65</v>
      </c>
      <c r="CQ157" s="265" t="s">
        <v>275</v>
      </c>
      <c r="CR157" s="265" t="s">
        <v>275</v>
      </c>
      <c r="CS157" s="245" t="str">
        <f t="shared" ref="CS157:DL157" si="370">CS57</f>
        <v>16,000</v>
      </c>
      <c r="CT157" s="256" t="str">
        <f t="shared" si="370"/>
        <v>300</v>
      </c>
      <c r="CU157" s="256" t="str">
        <f t="shared" si="370"/>
        <v>500</v>
      </c>
      <c r="CV157" s="256" t="str">
        <f t="shared" si="370"/>
        <v>400</v>
      </c>
      <c r="CW157" s="256" t="str">
        <f t="shared" si="370"/>
        <v>0</v>
      </c>
      <c r="CX157" s="256" t="str">
        <f t="shared" si="370"/>
        <v>6</v>
      </c>
      <c r="CY157" s="256" t="str">
        <f t="shared" si="370"/>
        <v>153</v>
      </c>
      <c r="CZ157" s="256" t="str">
        <f t="shared" si="370"/>
        <v>380,000</v>
      </c>
      <c r="DA157" s="256" t="str">
        <f t="shared" si="370"/>
        <v>123</v>
      </c>
      <c r="DB157" s="256" t="str">
        <f t="shared" si="370"/>
        <v>920,000</v>
      </c>
      <c r="DC157" s="256" t="str">
        <f t="shared" si="370"/>
        <v>515,624</v>
      </c>
      <c r="DD157" s="256" t="str">
        <f t="shared" si="370"/>
        <v>516,327</v>
      </c>
      <c r="DE157" s="256" t="str">
        <f t="shared" si="370"/>
        <v>15,638</v>
      </c>
      <c r="DF157" s="256" t="str">
        <f t="shared" si="370"/>
        <v>0</v>
      </c>
      <c r="DG157" s="256" t="str">
        <f t="shared" si="370"/>
        <v>3,340,000</v>
      </c>
      <c r="DH157" s="256" t="str">
        <f t="shared" si="370"/>
        <v>$13,420,000</v>
      </c>
      <c r="DI157" s="256" t="str">
        <f t="shared" si="370"/>
        <v>$81,906,000</v>
      </c>
      <c r="DJ157" s="256" t="str">
        <f t="shared" si="370"/>
        <v>$37,510,000</v>
      </c>
      <c r="DK157" s="256" t="str">
        <f t="shared" si="370"/>
        <v>$132,837,156</v>
      </c>
      <c r="DL157" s="256" t="str">
        <f t="shared" si="370"/>
        <v>$70</v>
      </c>
      <c r="DM157" s="265" t="s">
        <v>275</v>
      </c>
      <c r="DN157" s="265" t="s">
        <v>275</v>
      </c>
      <c r="DO157" s="245" t="str">
        <f t="shared" ref="DO157:EH157" si="371">DO57</f>
        <v>16,000</v>
      </c>
      <c r="DP157" s="256" t="str">
        <f t="shared" si="371"/>
        <v>700</v>
      </c>
      <c r="DQ157" s="256">
        <f t="shared" si="371"/>
        <v>0</v>
      </c>
      <c r="DR157" s="256" t="str">
        <f t="shared" si="371"/>
        <v>3,725</v>
      </c>
      <c r="DS157" s="256" t="str">
        <f t="shared" si="371"/>
        <v>16</v>
      </c>
      <c r="DT157" s="256" t="str">
        <f t="shared" si="371"/>
        <v>55</v>
      </c>
      <c r="DU157" s="256" t="str">
        <f t="shared" si="371"/>
        <v>140</v>
      </c>
      <c r="DV157" s="256" t="str">
        <f t="shared" si="371"/>
        <v>350,000</v>
      </c>
      <c r="DW157" s="256" t="str">
        <f t="shared" si="371"/>
        <v>140</v>
      </c>
      <c r="DX157" s="256" t="str">
        <f t="shared" si="371"/>
        <v>500,000</v>
      </c>
      <c r="DY157" s="256" t="str">
        <f t="shared" si="371"/>
        <v>368,500</v>
      </c>
      <c r="DZ157" s="256" t="str">
        <f t="shared" si="371"/>
        <v>368,500</v>
      </c>
      <c r="EA157" s="256" t="str">
        <f t="shared" si="371"/>
        <v>5,000</v>
      </c>
      <c r="EB157" s="256">
        <f t="shared" si="371"/>
        <v>0</v>
      </c>
      <c r="EC157" s="256" t="str">
        <f t="shared" si="371"/>
        <v>500,000</v>
      </c>
      <c r="ED157" s="256" t="str">
        <f t="shared" si="371"/>
        <v>$9,500,000</v>
      </c>
      <c r="EE157" s="256" t="str">
        <f t="shared" si="371"/>
        <v>$48,250,000</v>
      </c>
      <c r="EF157" s="256" t="str">
        <f t="shared" si="371"/>
        <v>$26,300,000</v>
      </c>
      <c r="EG157" s="256" t="str">
        <f t="shared" si="371"/>
        <v>$84,000,000</v>
      </c>
      <c r="EH157" s="256" t="str">
        <f t="shared" si="371"/>
        <v>$70</v>
      </c>
      <c r="EI157" s="265" t="s">
        <v>275</v>
      </c>
      <c r="EJ157" s="265" t="s">
        <v>275</v>
      </c>
      <c r="EK157" s="245" t="str">
        <f t="shared" ref="EK157:FD157" si="372">EK57</f>
        <v>21,000</v>
      </c>
      <c r="EL157" s="256" t="str">
        <f t="shared" si="372"/>
        <v>725</v>
      </c>
      <c r="EM157" s="256">
        <f t="shared" si="372"/>
        <v>0</v>
      </c>
      <c r="EN157" s="256" t="str">
        <f t="shared" si="372"/>
        <v>3,750</v>
      </c>
      <c r="EO157" s="256" t="str">
        <f t="shared" si="372"/>
        <v>16</v>
      </c>
      <c r="EP157" s="256" t="str">
        <f t="shared" si="372"/>
        <v>40</v>
      </c>
      <c r="EQ157" s="256" t="str">
        <f t="shared" si="372"/>
        <v>140</v>
      </c>
      <c r="ER157" s="256" t="str">
        <f t="shared" si="372"/>
        <v>375,000</v>
      </c>
      <c r="ES157" s="256" t="str">
        <f t="shared" si="372"/>
        <v>140</v>
      </c>
      <c r="ET157" s="256" t="str">
        <f t="shared" si="372"/>
        <v>500,000</v>
      </c>
      <c r="EU157" s="256" t="str">
        <f t="shared" si="372"/>
        <v>613,747</v>
      </c>
      <c r="EV157" s="256" t="str">
        <f t="shared" si="372"/>
        <v>613,747</v>
      </c>
      <c r="EW157" s="256" t="str">
        <f t="shared" si="372"/>
        <v>5,000</v>
      </c>
      <c r="EX157" s="256">
        <f t="shared" si="372"/>
        <v>0</v>
      </c>
      <c r="EY157" s="256" t="str">
        <f t="shared" si="372"/>
        <v>1,982,413</v>
      </c>
      <c r="EZ157" s="256" t="str">
        <f t="shared" si="372"/>
        <v>$16,538,198</v>
      </c>
      <c r="FA157" s="256" t="str">
        <f t="shared" si="372"/>
        <v>$98,830,053</v>
      </c>
      <c r="FB157" s="256" t="str">
        <f t="shared" si="372"/>
        <v>-</v>
      </c>
      <c r="FC157" s="256" t="str">
        <f t="shared" si="372"/>
        <v>$161,108,115</v>
      </c>
      <c r="FD157" s="256" t="str">
        <f t="shared" si="372"/>
        <v>$73</v>
      </c>
      <c r="FE157" s="265" t="s">
        <v>275</v>
      </c>
      <c r="FF157" s="265" t="s">
        <v>275</v>
      </c>
      <c r="FG157" s="245" t="str">
        <f t="shared" ref="FG157:FZ157" si="373">FG57</f>
        <v>15,662</v>
      </c>
      <c r="FH157" s="256" t="str">
        <f t="shared" si="373"/>
        <v>400</v>
      </c>
      <c r="FI157" s="256" t="str">
        <f t="shared" si="373"/>
        <v>500</v>
      </c>
      <c r="FJ157" s="256" t="str">
        <f t="shared" si="373"/>
        <v>2,815</v>
      </c>
      <c r="FK157" s="256" t="str">
        <f t="shared" si="373"/>
        <v>4</v>
      </c>
      <c r="FL157" s="256" t="str">
        <f t="shared" si="373"/>
        <v>25</v>
      </c>
      <c r="FM157" s="256" t="str">
        <f t="shared" si="373"/>
        <v>141</v>
      </c>
      <c r="FN157" s="256" t="str">
        <f t="shared" si="373"/>
        <v>352,600</v>
      </c>
      <c r="FO157" s="256" t="str">
        <f t="shared" si="373"/>
        <v>128</v>
      </c>
      <c r="FP157" s="256" t="str">
        <f t="shared" si="373"/>
        <v>905,230</v>
      </c>
      <c r="FQ157" s="256" t="str">
        <f t="shared" si="373"/>
        <v>403,834</v>
      </c>
      <c r="FR157" s="256" t="str">
        <f t="shared" si="373"/>
        <v>404,161</v>
      </c>
      <c r="FS157" s="256" t="str">
        <f t="shared" si="373"/>
        <v>11,908</v>
      </c>
      <c r="FT157" s="256" t="str">
        <f t="shared" si="373"/>
        <v>75,000</v>
      </c>
      <c r="FU157" s="256" t="str">
        <f t="shared" si="373"/>
        <v>1,774,102</v>
      </c>
      <c r="FV157" s="256" t="str">
        <f t="shared" si="373"/>
        <v>$10,844,905</v>
      </c>
      <c r="FW157" s="256" t="str">
        <f t="shared" si="373"/>
        <v>$60,791,253</v>
      </c>
      <c r="FX157" s="256" t="str">
        <f t="shared" si="373"/>
        <v>$26,509,509</v>
      </c>
      <c r="FY157" s="256" t="str">
        <f t="shared" si="373"/>
        <v>$98,052,521</v>
      </c>
      <c r="FZ157" s="256" t="str">
        <f t="shared" si="373"/>
        <v>$61</v>
      </c>
      <c r="GA157" s="265" t="s">
        <v>275</v>
      </c>
      <c r="GB157" s="265" t="s">
        <v>275</v>
      </c>
      <c r="GC157" s="245" t="str">
        <f t="shared" ref="GC157:GV157" si="374">GC57</f>
        <v>0</v>
      </c>
      <c r="GD157" s="256" t="str">
        <f t="shared" si="374"/>
        <v>0</v>
      </c>
      <c r="GE157" s="256" t="str">
        <f t="shared" si="374"/>
        <v>0</v>
      </c>
      <c r="GF157" s="256" t="str">
        <f t="shared" si="374"/>
        <v>-132</v>
      </c>
      <c r="GG157" s="256" t="str">
        <f t="shared" si="374"/>
        <v>1</v>
      </c>
      <c r="GH157" s="256" t="str">
        <f t="shared" si="374"/>
        <v>38</v>
      </c>
      <c r="GI157" s="256" t="str">
        <f t="shared" si="374"/>
        <v>1</v>
      </c>
      <c r="GJ157" s="256" t="str">
        <f t="shared" si="374"/>
        <v>1,300</v>
      </c>
      <c r="GK157" s="256" t="str">
        <f t="shared" si="374"/>
        <v>3</v>
      </c>
      <c r="GL157" s="256" t="str">
        <f t="shared" si="374"/>
        <v>237,650</v>
      </c>
      <c r="GM157" s="256" t="str">
        <f t="shared" si="374"/>
        <v>-104,580</v>
      </c>
      <c r="GN157" s="256" t="str">
        <f t="shared" si="374"/>
        <v>-105,188</v>
      </c>
      <c r="GO157" s="256" t="str">
        <f t="shared" si="374"/>
        <v>-2,288</v>
      </c>
      <c r="GP157" s="256" t="str">
        <f t="shared" si="374"/>
        <v>-</v>
      </c>
      <c r="GQ157" s="256" t="str">
        <f t="shared" si="374"/>
        <v>-306,886</v>
      </c>
      <c r="GR157" s="256" t="str">
        <f t="shared" si="374"/>
        <v>-$2,206,268</v>
      </c>
      <c r="GS157" s="256" t="str">
        <f t="shared" si="374"/>
        <v>-$9,089,426</v>
      </c>
      <c r="GT157" s="256" t="str">
        <f t="shared" si="374"/>
        <v>-$5,518,942</v>
      </c>
      <c r="GU157" s="256" t="str">
        <f t="shared" si="374"/>
        <v>-$17,038,405</v>
      </c>
      <c r="GV157" s="256" t="str">
        <f t="shared" si="374"/>
        <v>$0</v>
      </c>
      <c r="GW157" s="265" t="s">
        <v>275</v>
      </c>
      <c r="GX157" s="265" t="s">
        <v>275</v>
      </c>
      <c r="GY157" s="245" t="str">
        <f t="shared" ref="GY157:HR157" si="375">GY57</f>
        <v>0</v>
      </c>
      <c r="GZ157" s="256" t="str">
        <f t="shared" si="375"/>
        <v>-100</v>
      </c>
      <c r="HA157" s="256" t="str">
        <f t="shared" si="375"/>
        <v>400</v>
      </c>
      <c r="HB157" s="256" t="str">
        <f t="shared" si="375"/>
        <v>-</v>
      </c>
      <c r="HC157" s="256" t="str">
        <f t="shared" si="375"/>
        <v>-</v>
      </c>
      <c r="HD157" s="256" t="str">
        <f t="shared" si="375"/>
        <v>-</v>
      </c>
      <c r="HE157" s="256" t="str">
        <f t="shared" si="375"/>
        <v>-7</v>
      </c>
      <c r="HF157" s="256" t="str">
        <f t="shared" si="375"/>
        <v>-15,149</v>
      </c>
      <c r="HG157" s="256" t="str">
        <f t="shared" si="375"/>
        <v>-5</v>
      </c>
      <c r="HH157" s="256" t="str">
        <f t="shared" si="375"/>
        <v>-155,750</v>
      </c>
      <c r="HI157" s="256" t="str">
        <f t="shared" si="375"/>
        <v>-63,888</v>
      </c>
      <c r="HJ157" s="256" t="str">
        <f t="shared" si="375"/>
        <v>-63,245</v>
      </c>
      <c r="HK157" s="256" t="str">
        <f t="shared" si="375"/>
        <v>-5,655</v>
      </c>
      <c r="HL157" s="256" t="str">
        <f t="shared" si="375"/>
        <v>-</v>
      </c>
      <c r="HM157" s="256" t="str">
        <f t="shared" si="375"/>
        <v>110,397</v>
      </c>
      <c r="HN157" s="256" t="str">
        <f t="shared" si="375"/>
        <v>-$1,720,590</v>
      </c>
      <c r="HO157" s="256" t="str">
        <f t="shared" si="375"/>
        <v>-$17,825,412</v>
      </c>
      <c r="HP157" s="256" t="str">
        <f t="shared" si="375"/>
        <v>-$9,926,757</v>
      </c>
      <c r="HQ157" s="256" t="str">
        <f t="shared" si="375"/>
        <v>-$29,279,638</v>
      </c>
      <c r="HR157" s="256" t="str">
        <f t="shared" si="375"/>
        <v>-$15</v>
      </c>
      <c r="HS157" s="265" t="s">
        <v>275</v>
      </c>
      <c r="HT157" s="265" t="s">
        <v>275</v>
      </c>
      <c r="HU157" s="245" t="str">
        <f t="shared" ref="HU157:IN157" si="376">HU57</f>
        <v>-564</v>
      </c>
      <c r="HV157" s="256" t="str">
        <f t="shared" si="376"/>
        <v>100</v>
      </c>
      <c r="HW157" s="256" t="str">
        <f t="shared" si="376"/>
        <v>-100</v>
      </c>
      <c r="HX157" s="256" t="str">
        <f t="shared" si="376"/>
        <v>-</v>
      </c>
      <c r="HY157" s="256" t="str">
        <f t="shared" si="376"/>
        <v>-</v>
      </c>
      <c r="HZ157" s="256" t="str">
        <f t="shared" si="376"/>
        <v>-</v>
      </c>
      <c r="IA157" s="256" t="str">
        <f t="shared" si="376"/>
        <v>-12</v>
      </c>
      <c r="IB157" s="256" t="str">
        <f t="shared" si="376"/>
        <v>-26,000</v>
      </c>
      <c r="IC157" s="256" t="str">
        <f t="shared" si="376"/>
        <v>5</v>
      </c>
      <c r="ID157" s="256" t="str">
        <f t="shared" si="376"/>
        <v>140,000</v>
      </c>
      <c r="IE157" s="256" t="str">
        <f t="shared" si="376"/>
        <v>-59,824</v>
      </c>
      <c r="IF157" s="256" t="str">
        <f t="shared" si="376"/>
        <v>-59,739</v>
      </c>
      <c r="IG157" s="256" t="str">
        <f t="shared" si="376"/>
        <v>1,862</v>
      </c>
      <c r="IH157" s="256" t="str">
        <f t="shared" si="376"/>
        <v>100,000</v>
      </c>
      <c r="II157" s="256" t="str">
        <f t="shared" si="376"/>
        <v>-267,800</v>
      </c>
      <c r="IJ157" s="256" t="str">
        <f t="shared" si="376"/>
        <v>-$1,102,675</v>
      </c>
      <c r="IK157" s="256" t="str">
        <f t="shared" si="376"/>
        <v>-$9,059,162</v>
      </c>
      <c r="IL157" s="256" t="str">
        <f t="shared" si="376"/>
        <v>-$6,140,000</v>
      </c>
      <c r="IM157" s="256" t="str">
        <f t="shared" si="376"/>
        <v>-$16,496,113</v>
      </c>
      <c r="IN157" s="256" t="str">
        <f t="shared" si="376"/>
        <v>-$5</v>
      </c>
      <c r="IO157" s="265" t="s">
        <v>275</v>
      </c>
      <c r="IP157" s="265" t="s">
        <v>275</v>
      </c>
      <c r="IQ157" s="245" t="str">
        <f t="shared" ref="IQ157:JJ157" si="377">IQ57</f>
        <v>0</v>
      </c>
      <c r="IR157" s="256" t="str">
        <f t="shared" si="377"/>
        <v>-400</v>
      </c>
      <c r="IS157" s="256" t="str">
        <f t="shared" si="377"/>
        <v>500</v>
      </c>
      <c r="IT157" s="256" t="str">
        <f t="shared" si="377"/>
        <v>175</v>
      </c>
      <c r="IU157" s="256" t="str">
        <f t="shared" si="377"/>
        <v>-6</v>
      </c>
      <c r="IV157" s="256" t="str">
        <f t="shared" si="377"/>
        <v>-14</v>
      </c>
      <c r="IW157" s="256" t="str">
        <f t="shared" si="377"/>
        <v>13</v>
      </c>
      <c r="IX157" s="256" t="str">
        <f t="shared" si="377"/>
        <v>30,000</v>
      </c>
      <c r="IY157" s="256" t="str">
        <f t="shared" si="377"/>
        <v>-17</v>
      </c>
      <c r="IZ157" s="256" t="str">
        <f t="shared" si="377"/>
        <v>420,000</v>
      </c>
      <c r="JA157" s="256" t="str">
        <f t="shared" si="377"/>
        <v>147,124</v>
      </c>
      <c r="JB157" s="256" t="str">
        <f t="shared" si="377"/>
        <v>147,827</v>
      </c>
      <c r="JC157" s="256" t="str">
        <f t="shared" si="377"/>
        <v>10,638</v>
      </c>
      <c r="JD157" s="256" t="str">
        <f t="shared" si="377"/>
        <v>0</v>
      </c>
      <c r="JE157" s="256" t="str">
        <f t="shared" si="377"/>
        <v>2,840,000</v>
      </c>
      <c r="JF157" s="256" t="str">
        <f t="shared" si="377"/>
        <v>$3,920,000</v>
      </c>
      <c r="JG157" s="256" t="str">
        <f t="shared" si="377"/>
        <v>$33,656,000</v>
      </c>
      <c r="JH157" s="256" t="str">
        <f t="shared" si="377"/>
        <v>$11,210,000</v>
      </c>
      <c r="JI157" s="256" t="str">
        <f t="shared" si="377"/>
        <v>$48,837,156</v>
      </c>
      <c r="JJ157" s="256" t="str">
        <f t="shared" si="377"/>
        <v>$0</v>
      </c>
      <c r="JK157" s="265" t="s">
        <v>275</v>
      </c>
      <c r="JL157" s="265" t="s">
        <v>275</v>
      </c>
      <c r="JM157" s="245" t="str">
        <f t="shared" ref="JM157:KF157" si="378">JM57</f>
        <v>-5,000</v>
      </c>
      <c r="JN157" s="256" t="str">
        <f t="shared" si="378"/>
        <v>-25</v>
      </c>
      <c r="JO157" s="256" t="str">
        <f t="shared" si="378"/>
        <v>0</v>
      </c>
      <c r="JP157" s="256" t="str">
        <f t="shared" si="378"/>
        <v>-25</v>
      </c>
      <c r="JQ157" s="256" t="str">
        <f t="shared" si="378"/>
        <v>0</v>
      </c>
      <c r="JR157" s="256" t="str">
        <f t="shared" si="378"/>
        <v>15</v>
      </c>
      <c r="JS157" s="256" t="str">
        <f t="shared" si="378"/>
        <v>0</v>
      </c>
      <c r="JT157" s="256" t="str">
        <f t="shared" si="378"/>
        <v>-25,000</v>
      </c>
      <c r="JU157" s="256" t="str">
        <f t="shared" si="378"/>
        <v>0</v>
      </c>
      <c r="JV157" s="256" t="str">
        <f t="shared" si="378"/>
        <v>0</v>
      </c>
      <c r="JW157" s="256" t="str">
        <f t="shared" si="378"/>
        <v>-245,247</v>
      </c>
      <c r="JX157" s="256" t="str">
        <f t="shared" si="378"/>
        <v>-245,247</v>
      </c>
      <c r="JY157" s="256" t="str">
        <f t="shared" si="378"/>
        <v>0</v>
      </c>
      <c r="JZ157" s="256" t="str">
        <f t="shared" si="378"/>
        <v>0</v>
      </c>
      <c r="KA157" s="256" t="str">
        <f t="shared" si="378"/>
        <v>-1,482,413</v>
      </c>
      <c r="KB157" s="256" t="str">
        <f t="shared" si="378"/>
        <v>-$7,038,198</v>
      </c>
      <c r="KC157" s="256" t="str">
        <f t="shared" si="378"/>
        <v>-$50,580,053</v>
      </c>
      <c r="KD157" s="256" t="str">
        <f t="shared" si="378"/>
        <v>-</v>
      </c>
      <c r="KE157" s="256" t="str">
        <f t="shared" si="378"/>
        <v>-$77,108,115</v>
      </c>
      <c r="KF157" s="256" t="str">
        <f t="shared" si="378"/>
        <v>-$3</v>
      </c>
      <c r="KG157" s="265" t="s">
        <v>275</v>
      </c>
      <c r="KH157" s="265" t="s">
        <v>275</v>
      </c>
    </row>
    <row r="158" spans="1:294" s="2" customFormat="1" ht="12.75" customHeight="1" x14ac:dyDescent="0.2">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245" t="s">
        <v>139</v>
      </c>
      <c r="AD158" s="254" t="str">
        <f t="shared" ca="1" si="113"/>
        <v>$68</v>
      </c>
      <c r="AE158" s="256" t="str">
        <f t="shared" si="137"/>
        <v>31,958</v>
      </c>
      <c r="AF158" s="256" t="str">
        <f t="shared" ref="AF158:AS158" si="379">AF58</f>
        <v>358</v>
      </c>
      <c r="AG158" s="256" t="str">
        <f t="shared" si="379"/>
        <v>141</v>
      </c>
      <c r="AH158" s="256" t="str">
        <f t="shared" si="379"/>
        <v>352</v>
      </c>
      <c r="AI158" s="256" t="str">
        <f t="shared" si="379"/>
        <v>22</v>
      </c>
      <c r="AJ158" s="256" t="str">
        <f t="shared" si="379"/>
        <v>12</v>
      </c>
      <c r="AK158" s="256" t="str">
        <f t="shared" si="379"/>
        <v>350</v>
      </c>
      <c r="AL158" s="256" t="str">
        <f t="shared" si="379"/>
        <v>-</v>
      </c>
      <c r="AM158" s="256" t="str">
        <f t="shared" si="379"/>
        <v>-</v>
      </c>
      <c r="AN158" s="256" t="str">
        <f t="shared" si="379"/>
        <v>-</v>
      </c>
      <c r="AO158" s="256" t="str">
        <f t="shared" si="379"/>
        <v>443,599</v>
      </c>
      <c r="AP158" s="256" t="str">
        <f t="shared" si="379"/>
        <v>443,599</v>
      </c>
      <c r="AQ158" s="256" t="str">
        <f t="shared" si="379"/>
        <v>63,975</v>
      </c>
      <c r="AR158" s="256" t="str">
        <f t="shared" si="379"/>
        <v>1,340,836</v>
      </c>
      <c r="AS158" s="256" t="str">
        <f t="shared" si="379"/>
        <v>1,764,258</v>
      </c>
      <c r="AT158" s="256" t="str">
        <f t="shared" ref="AT158:AX167" si="380">AT58</f>
        <v>-</v>
      </c>
      <c r="AU158" s="256" t="str">
        <f t="shared" si="380"/>
        <v>-</v>
      </c>
      <c r="AV158" s="256" t="str">
        <f t="shared" si="380"/>
        <v>-</v>
      </c>
      <c r="AW158" s="256" t="str">
        <f t="shared" si="380"/>
        <v>-</v>
      </c>
      <c r="AX158" s="256" t="str">
        <f t="shared" si="380"/>
        <v>$68</v>
      </c>
      <c r="AY158" s="265" t="s">
        <v>275</v>
      </c>
      <c r="AZ158" s="265"/>
      <c r="BA158" s="245" t="str">
        <f t="shared" ref="BA158:BT158" si="381">BA58</f>
        <v>31,958</v>
      </c>
      <c r="BB158" s="256" t="str">
        <f t="shared" si="381"/>
        <v>358</v>
      </c>
      <c r="BC158" s="256" t="str">
        <f t="shared" si="381"/>
        <v>141</v>
      </c>
      <c r="BD158" s="256" t="str">
        <f t="shared" si="381"/>
        <v>348</v>
      </c>
      <c r="BE158" s="256" t="str">
        <f t="shared" si="381"/>
        <v>22</v>
      </c>
      <c r="BF158" s="256" t="str">
        <f t="shared" si="381"/>
        <v>10</v>
      </c>
      <c r="BG158" s="256" t="str">
        <f t="shared" si="381"/>
        <v>350</v>
      </c>
      <c r="BH158" s="256" t="str">
        <f t="shared" si="381"/>
        <v>-</v>
      </c>
      <c r="BI158" s="256" t="str">
        <f t="shared" si="381"/>
        <v>-</v>
      </c>
      <c r="BJ158" s="256" t="str">
        <f t="shared" si="381"/>
        <v>-</v>
      </c>
      <c r="BK158" s="256" t="str">
        <f t="shared" si="381"/>
        <v>527,824</v>
      </c>
      <c r="BL158" s="256" t="str">
        <f t="shared" si="381"/>
        <v>527,824</v>
      </c>
      <c r="BM158" s="256" t="str">
        <f t="shared" si="381"/>
        <v>99,082</v>
      </c>
      <c r="BN158" s="256" t="str">
        <f t="shared" si="381"/>
        <v>1,701,678</v>
      </c>
      <c r="BO158" s="256" t="str">
        <f t="shared" si="381"/>
        <v>2,239,050</v>
      </c>
      <c r="BP158" s="256" t="str">
        <f t="shared" si="381"/>
        <v>-</v>
      </c>
      <c r="BQ158" s="256" t="str">
        <f t="shared" si="381"/>
        <v>-</v>
      </c>
      <c r="BR158" s="256" t="str">
        <f t="shared" si="381"/>
        <v>-</v>
      </c>
      <c r="BS158" s="256" t="str">
        <f t="shared" si="381"/>
        <v>-</v>
      </c>
      <c r="BT158" s="256" t="str">
        <f t="shared" si="381"/>
        <v>$62</v>
      </c>
      <c r="BU158" s="265" t="s">
        <v>275</v>
      </c>
      <c r="BV158" s="265" t="s">
        <v>275</v>
      </c>
      <c r="BW158" s="245" t="str">
        <f t="shared" ref="BW158:CP158" si="382">BW58</f>
        <v>32,045</v>
      </c>
      <c r="BX158" s="256" t="str">
        <f t="shared" si="382"/>
        <v>358</v>
      </c>
      <c r="BY158" s="256" t="str">
        <f t="shared" si="382"/>
        <v>141</v>
      </c>
      <c r="BZ158" s="256" t="str">
        <f t="shared" si="382"/>
        <v>335</v>
      </c>
      <c r="CA158" s="256" t="str">
        <f t="shared" si="382"/>
        <v>22</v>
      </c>
      <c r="CB158" s="256" t="str">
        <f t="shared" si="382"/>
        <v>1</v>
      </c>
      <c r="CC158" s="256" t="str">
        <f t="shared" si="382"/>
        <v>350</v>
      </c>
      <c r="CD158" s="256" t="str">
        <f t="shared" si="382"/>
        <v>-</v>
      </c>
      <c r="CE158" s="256" t="str">
        <f t="shared" si="382"/>
        <v>-</v>
      </c>
      <c r="CF158" s="256" t="str">
        <f t="shared" si="382"/>
        <v>-</v>
      </c>
      <c r="CG158" s="256" t="str">
        <f t="shared" si="382"/>
        <v>619,043</v>
      </c>
      <c r="CH158" s="256" t="str">
        <f t="shared" si="382"/>
        <v>619,043</v>
      </c>
      <c r="CI158" s="256" t="str">
        <f t="shared" si="382"/>
        <v>110,180</v>
      </c>
      <c r="CJ158" s="256" t="str">
        <f t="shared" si="382"/>
        <v>1,794,885</v>
      </c>
      <c r="CK158" s="256" t="str">
        <f t="shared" si="382"/>
        <v>2,361,691</v>
      </c>
      <c r="CL158" s="256" t="str">
        <f t="shared" si="382"/>
        <v>-</v>
      </c>
      <c r="CM158" s="256" t="str">
        <f t="shared" si="382"/>
        <v>-</v>
      </c>
      <c r="CN158" s="256" t="str">
        <f t="shared" si="382"/>
        <v>-</v>
      </c>
      <c r="CO158" s="256" t="str">
        <f t="shared" si="382"/>
        <v>-</v>
      </c>
      <c r="CP158" s="256" t="str">
        <f t="shared" si="382"/>
        <v>$40</v>
      </c>
      <c r="CQ158" s="265" t="s">
        <v>275</v>
      </c>
      <c r="CR158" s="265" t="s">
        <v>275</v>
      </c>
      <c r="CS158" s="245" t="str">
        <f t="shared" ref="CS158:DL158" si="383">CS58</f>
        <v>32,045</v>
      </c>
      <c r="CT158" s="256" t="str">
        <f t="shared" si="383"/>
        <v>335</v>
      </c>
      <c r="CU158" s="256" t="str">
        <f t="shared" si="383"/>
        <v>139</v>
      </c>
      <c r="CV158" s="256" t="str">
        <f t="shared" si="383"/>
        <v>324</v>
      </c>
      <c r="CW158" s="256" t="str">
        <f t="shared" si="383"/>
        <v>22</v>
      </c>
      <c r="CX158" s="256" t="str">
        <f t="shared" si="383"/>
        <v>10</v>
      </c>
      <c r="CY158" s="256" t="str">
        <f t="shared" si="383"/>
        <v>-</v>
      </c>
      <c r="CZ158" s="256" t="str">
        <f t="shared" si="383"/>
        <v>-</v>
      </c>
      <c r="DA158" s="256" t="str">
        <f t="shared" si="383"/>
        <v>-</v>
      </c>
      <c r="DB158" s="256" t="str">
        <f t="shared" si="383"/>
        <v>-</v>
      </c>
      <c r="DC158" s="256" t="str">
        <f t="shared" si="383"/>
        <v>431,518</v>
      </c>
      <c r="DD158" s="256" t="str">
        <f t="shared" si="383"/>
        <v>431,518</v>
      </c>
      <c r="DE158" s="256" t="str">
        <f t="shared" si="383"/>
        <v>88,079</v>
      </c>
      <c r="DF158" s="256" t="str">
        <f t="shared" si="383"/>
        <v>1,260,696</v>
      </c>
      <c r="DG158" s="256" t="str">
        <f t="shared" si="383"/>
        <v>1,658,811</v>
      </c>
      <c r="DH158" s="256" t="str">
        <f t="shared" si="383"/>
        <v>-</v>
      </c>
      <c r="DI158" s="256" t="str">
        <f t="shared" si="383"/>
        <v>-</v>
      </c>
      <c r="DJ158" s="256" t="str">
        <f t="shared" si="383"/>
        <v>-</v>
      </c>
      <c r="DK158" s="256" t="str">
        <f t="shared" si="383"/>
        <v>$90,000,000</v>
      </c>
      <c r="DL158" s="256" t="str">
        <f t="shared" si="383"/>
        <v>$49</v>
      </c>
      <c r="DM158" s="265" t="s">
        <v>275</v>
      </c>
      <c r="DN158" s="265" t="s">
        <v>275</v>
      </c>
      <c r="DO158" s="245" t="str">
        <f t="shared" ref="DO158:EH158" si="384">DO58</f>
        <v>32,043</v>
      </c>
      <c r="DP158" s="256" t="str">
        <f t="shared" si="384"/>
        <v>361</v>
      </c>
      <c r="DQ158" s="256" t="str">
        <f t="shared" si="384"/>
        <v>142</v>
      </c>
      <c r="DR158" s="256" t="str">
        <f t="shared" si="384"/>
        <v>321</v>
      </c>
      <c r="DS158" s="256" t="str">
        <f t="shared" si="384"/>
        <v>22</v>
      </c>
      <c r="DT158" s="256" t="str">
        <f t="shared" si="384"/>
        <v>10</v>
      </c>
      <c r="DU158" s="256" t="str">
        <f t="shared" si="384"/>
        <v>-</v>
      </c>
      <c r="DV158" s="256" t="str">
        <f t="shared" si="384"/>
        <v>-</v>
      </c>
      <c r="DW158" s="256" t="str">
        <f t="shared" si="384"/>
        <v>-</v>
      </c>
      <c r="DX158" s="256" t="str">
        <f t="shared" si="384"/>
        <v>-</v>
      </c>
      <c r="DY158" s="256" t="str">
        <f t="shared" si="384"/>
        <v>457,695</v>
      </c>
      <c r="DZ158" s="256" t="str">
        <f t="shared" si="384"/>
        <v>457,695</v>
      </c>
      <c r="EA158" s="256" t="str">
        <f t="shared" si="384"/>
        <v>57,163</v>
      </c>
      <c r="EB158" s="256" t="str">
        <f t="shared" si="384"/>
        <v>1,178,965</v>
      </c>
      <c r="EC158" s="256" t="str">
        <f t="shared" si="384"/>
        <v>1,532,408</v>
      </c>
      <c r="ED158" s="256" t="str">
        <f t="shared" si="384"/>
        <v>-</v>
      </c>
      <c r="EE158" s="256" t="str">
        <f t="shared" si="384"/>
        <v>-</v>
      </c>
      <c r="EF158" s="256" t="str">
        <f t="shared" si="384"/>
        <v>-</v>
      </c>
      <c r="EG158" s="256" t="str">
        <f t="shared" si="384"/>
        <v>$93,000,000</v>
      </c>
      <c r="EH158" s="256" t="str">
        <f t="shared" si="384"/>
        <v>$61</v>
      </c>
      <c r="EI158" s="265" t="s">
        <v>275</v>
      </c>
      <c r="EJ158" s="265" t="s">
        <v>275</v>
      </c>
      <c r="EK158" s="245" t="str">
        <f t="shared" ref="EK158:FD158" si="385">EK58</f>
        <v>30,283</v>
      </c>
      <c r="EL158" s="256" t="str">
        <f t="shared" si="385"/>
        <v>376</v>
      </c>
      <c r="EM158" s="256" t="str">
        <f t="shared" si="385"/>
        <v>149</v>
      </c>
      <c r="EN158" s="256" t="str">
        <f t="shared" si="385"/>
        <v>316</v>
      </c>
      <c r="EO158" s="256" t="str">
        <f t="shared" si="385"/>
        <v>22</v>
      </c>
      <c r="EP158" s="256" t="str">
        <f t="shared" si="385"/>
        <v>8</v>
      </c>
      <c r="EQ158" s="256" t="str">
        <f t="shared" si="385"/>
        <v>-</v>
      </c>
      <c r="ER158" s="256" t="str">
        <f t="shared" si="385"/>
        <v>-</v>
      </c>
      <c r="ES158" s="256" t="str">
        <f t="shared" si="385"/>
        <v>-</v>
      </c>
      <c r="ET158" s="256" t="str">
        <f t="shared" si="385"/>
        <v>-</v>
      </c>
      <c r="EU158" s="256" t="str">
        <f t="shared" si="385"/>
        <v>476,642</v>
      </c>
      <c r="EV158" s="256" t="str">
        <f t="shared" si="385"/>
        <v>476,642</v>
      </c>
      <c r="EW158" s="256" t="str">
        <f t="shared" si="385"/>
        <v>90,600</v>
      </c>
      <c r="EX158" s="256" t="str">
        <f t="shared" si="385"/>
        <v>1,918,000</v>
      </c>
      <c r="EY158" s="256" t="str">
        <f t="shared" si="385"/>
        <v>2,493,000</v>
      </c>
      <c r="EZ158" s="256" t="str">
        <f t="shared" si="385"/>
        <v>-</v>
      </c>
      <c r="FA158" s="256" t="str">
        <f t="shared" si="385"/>
        <v>-</v>
      </c>
      <c r="FB158" s="256" t="str">
        <f t="shared" si="385"/>
        <v>-</v>
      </c>
      <c r="FC158" s="256" t="str">
        <f t="shared" si="385"/>
        <v>$110,000,000</v>
      </c>
      <c r="FD158" s="256" t="str">
        <f t="shared" si="385"/>
        <v>$66</v>
      </c>
      <c r="FE158" s="265" t="s">
        <v>275</v>
      </c>
      <c r="FF158" s="265" t="s">
        <v>275</v>
      </c>
      <c r="FG158" s="245" t="str">
        <f t="shared" ref="FG158:FZ158" si="386">FG58</f>
        <v>32,010</v>
      </c>
      <c r="FH158" s="256" t="str">
        <f t="shared" si="386"/>
        <v>354</v>
      </c>
      <c r="FI158" s="256" t="str">
        <f t="shared" si="386"/>
        <v>141</v>
      </c>
      <c r="FJ158" s="256" t="str">
        <f t="shared" si="386"/>
        <v>336</v>
      </c>
      <c r="FK158" s="256" t="str">
        <f t="shared" si="386"/>
        <v>22</v>
      </c>
      <c r="FL158" s="256" t="str">
        <f t="shared" si="386"/>
        <v>9</v>
      </c>
      <c r="FM158" s="256" t="str">
        <f t="shared" si="386"/>
        <v>350</v>
      </c>
      <c r="FN158" s="256" t="str">
        <f t="shared" si="386"/>
        <v>-</v>
      </c>
      <c r="FO158" s="256" t="str">
        <f t="shared" si="386"/>
        <v>-</v>
      </c>
      <c r="FP158" s="256" t="str">
        <f t="shared" si="386"/>
        <v>-</v>
      </c>
      <c r="FQ158" s="256" t="str">
        <f t="shared" si="386"/>
        <v>495,936</v>
      </c>
      <c r="FR158" s="256" t="str">
        <f t="shared" si="386"/>
        <v>495,936</v>
      </c>
      <c r="FS158" s="256" t="str">
        <f t="shared" si="386"/>
        <v>83,696</v>
      </c>
      <c r="FT158" s="256" t="str">
        <f t="shared" si="386"/>
        <v>1,455,412</v>
      </c>
      <c r="FU158" s="256" t="str">
        <f t="shared" si="386"/>
        <v>1,911,244</v>
      </c>
      <c r="FV158" s="256" t="str">
        <f t="shared" si="386"/>
        <v>-</v>
      </c>
      <c r="FW158" s="256" t="str">
        <f t="shared" si="386"/>
        <v>-</v>
      </c>
      <c r="FX158" s="256" t="str">
        <f t="shared" si="386"/>
        <v>-</v>
      </c>
      <c r="FY158" s="256" t="str">
        <f t="shared" si="386"/>
        <v>$91,500,000</v>
      </c>
      <c r="FZ158" s="256" t="str">
        <f t="shared" si="386"/>
        <v>$56</v>
      </c>
      <c r="GA158" s="265" t="s">
        <v>275</v>
      </c>
      <c r="GB158" s="265" t="s">
        <v>275</v>
      </c>
      <c r="GC158" s="245" t="str">
        <f t="shared" ref="GC158:GV158" si="387">GC58</f>
        <v>0</v>
      </c>
      <c r="GD158" s="256" t="str">
        <f t="shared" si="387"/>
        <v>0</v>
      </c>
      <c r="GE158" s="256" t="str">
        <f t="shared" si="387"/>
        <v>0</v>
      </c>
      <c r="GF158" s="256" t="str">
        <f t="shared" si="387"/>
        <v>4</v>
      </c>
      <c r="GG158" s="256" t="str">
        <f t="shared" si="387"/>
        <v>0</v>
      </c>
      <c r="GH158" s="256" t="str">
        <f t="shared" si="387"/>
        <v>2</v>
      </c>
      <c r="GI158" s="256" t="str">
        <f t="shared" si="387"/>
        <v>0</v>
      </c>
      <c r="GJ158" s="256" t="str">
        <f t="shared" si="387"/>
        <v>-</v>
      </c>
      <c r="GK158" s="256" t="str">
        <f t="shared" si="387"/>
        <v>-</v>
      </c>
      <c r="GL158" s="256" t="str">
        <f t="shared" si="387"/>
        <v>-</v>
      </c>
      <c r="GM158" s="256" t="str">
        <f t="shared" si="387"/>
        <v>-84,225</v>
      </c>
      <c r="GN158" s="256" t="str">
        <f t="shared" si="387"/>
        <v>-84,225</v>
      </c>
      <c r="GO158" s="256" t="str">
        <f t="shared" si="387"/>
        <v>-35,107</v>
      </c>
      <c r="GP158" s="256" t="str">
        <f t="shared" si="387"/>
        <v>-360,842</v>
      </c>
      <c r="GQ158" s="256" t="str">
        <f t="shared" si="387"/>
        <v>-474,792</v>
      </c>
      <c r="GR158" s="256" t="str">
        <f t="shared" si="387"/>
        <v>-</v>
      </c>
      <c r="GS158" s="256" t="str">
        <f t="shared" si="387"/>
        <v>-</v>
      </c>
      <c r="GT158" s="256" t="str">
        <f t="shared" si="387"/>
        <v>-</v>
      </c>
      <c r="GU158" s="256" t="str">
        <f t="shared" si="387"/>
        <v>-</v>
      </c>
      <c r="GV158" s="256" t="str">
        <f t="shared" si="387"/>
        <v>$6</v>
      </c>
      <c r="GW158" s="265" t="s">
        <v>275</v>
      </c>
      <c r="GX158" s="265" t="s">
        <v>275</v>
      </c>
      <c r="GY158" s="245" t="str">
        <f t="shared" ref="GY158:HR158" si="388">GY58</f>
        <v>-87</v>
      </c>
      <c r="GZ158" s="256" t="str">
        <f t="shared" si="388"/>
        <v>0</v>
      </c>
      <c r="HA158" s="256" t="str">
        <f t="shared" si="388"/>
        <v>0</v>
      </c>
      <c r="HB158" s="256" t="str">
        <f t="shared" si="388"/>
        <v>13</v>
      </c>
      <c r="HC158" s="256" t="str">
        <f t="shared" si="388"/>
        <v>0</v>
      </c>
      <c r="HD158" s="256" t="str">
        <f t="shared" si="388"/>
        <v>9</v>
      </c>
      <c r="HE158" s="256" t="str">
        <f t="shared" si="388"/>
        <v>0</v>
      </c>
      <c r="HF158" s="256" t="str">
        <f t="shared" si="388"/>
        <v>-</v>
      </c>
      <c r="HG158" s="256" t="str">
        <f t="shared" si="388"/>
        <v>-</v>
      </c>
      <c r="HH158" s="256" t="str">
        <f t="shared" si="388"/>
        <v>-</v>
      </c>
      <c r="HI158" s="256" t="str">
        <f t="shared" si="388"/>
        <v>-91,219</v>
      </c>
      <c r="HJ158" s="256" t="str">
        <f t="shared" si="388"/>
        <v>-91,219</v>
      </c>
      <c r="HK158" s="256" t="str">
        <f t="shared" si="388"/>
        <v>-11,098</v>
      </c>
      <c r="HL158" s="256" t="str">
        <f t="shared" si="388"/>
        <v>-93,207</v>
      </c>
      <c r="HM158" s="256" t="str">
        <f t="shared" si="388"/>
        <v>-122,641</v>
      </c>
      <c r="HN158" s="256" t="str">
        <f t="shared" si="388"/>
        <v>-</v>
      </c>
      <c r="HO158" s="256" t="str">
        <f t="shared" si="388"/>
        <v>-</v>
      </c>
      <c r="HP158" s="256" t="str">
        <f t="shared" si="388"/>
        <v>-</v>
      </c>
      <c r="HQ158" s="256" t="str">
        <f t="shared" si="388"/>
        <v>-</v>
      </c>
      <c r="HR158" s="256" t="str">
        <f t="shared" si="388"/>
        <v>$22</v>
      </c>
      <c r="HS158" s="265" t="s">
        <v>275</v>
      </c>
      <c r="HT158" s="265" t="s">
        <v>275</v>
      </c>
      <c r="HU158" s="245" t="str">
        <f t="shared" ref="HU158:IN158" si="389">HU58</f>
        <v>0</v>
      </c>
      <c r="HV158" s="256" t="str">
        <f t="shared" si="389"/>
        <v>23</v>
      </c>
      <c r="HW158" s="256" t="str">
        <f t="shared" si="389"/>
        <v>2</v>
      </c>
      <c r="HX158" s="256" t="str">
        <f t="shared" si="389"/>
        <v>11</v>
      </c>
      <c r="HY158" s="256" t="str">
        <f t="shared" si="389"/>
        <v>0</v>
      </c>
      <c r="HZ158" s="256" t="str">
        <f t="shared" si="389"/>
        <v>-9</v>
      </c>
      <c r="IA158" s="256" t="str">
        <f t="shared" si="389"/>
        <v>-</v>
      </c>
      <c r="IB158" s="256" t="str">
        <f t="shared" si="389"/>
        <v>-</v>
      </c>
      <c r="IC158" s="256" t="str">
        <f t="shared" si="389"/>
        <v>-</v>
      </c>
      <c r="ID158" s="256" t="str">
        <f t="shared" si="389"/>
        <v>-</v>
      </c>
      <c r="IE158" s="256" t="str">
        <f t="shared" si="389"/>
        <v>187,525</v>
      </c>
      <c r="IF158" s="256" t="str">
        <f t="shared" si="389"/>
        <v>187,525</v>
      </c>
      <c r="IG158" s="256" t="str">
        <f t="shared" si="389"/>
        <v>22,101</v>
      </c>
      <c r="IH158" s="256" t="str">
        <f t="shared" si="389"/>
        <v>534,189</v>
      </c>
      <c r="II158" s="256" t="str">
        <f t="shared" si="389"/>
        <v>702,880</v>
      </c>
      <c r="IJ158" s="256" t="str">
        <f t="shared" si="389"/>
        <v>-</v>
      </c>
      <c r="IK158" s="256" t="str">
        <f t="shared" si="389"/>
        <v>-</v>
      </c>
      <c r="IL158" s="256" t="str">
        <f t="shared" si="389"/>
        <v>-</v>
      </c>
      <c r="IM158" s="256" t="str">
        <f t="shared" si="389"/>
        <v>-</v>
      </c>
      <c r="IN158" s="256" t="str">
        <f t="shared" si="389"/>
        <v>-$9</v>
      </c>
      <c r="IO158" s="265" t="s">
        <v>275</v>
      </c>
      <c r="IP158" s="265" t="s">
        <v>275</v>
      </c>
      <c r="IQ158" s="245" t="str">
        <f t="shared" ref="IQ158:JJ158" si="390">IQ58</f>
        <v>2</v>
      </c>
      <c r="IR158" s="256" t="str">
        <f t="shared" si="390"/>
        <v>-26</v>
      </c>
      <c r="IS158" s="256" t="str">
        <f t="shared" si="390"/>
        <v>-3</v>
      </c>
      <c r="IT158" s="256" t="str">
        <f t="shared" si="390"/>
        <v>3</v>
      </c>
      <c r="IU158" s="256" t="str">
        <f t="shared" si="390"/>
        <v>0</v>
      </c>
      <c r="IV158" s="256" t="str">
        <f t="shared" si="390"/>
        <v>0</v>
      </c>
      <c r="IW158" s="256" t="str">
        <f t="shared" si="390"/>
        <v>-</v>
      </c>
      <c r="IX158" s="256" t="str">
        <f t="shared" si="390"/>
        <v>-</v>
      </c>
      <c r="IY158" s="256" t="str">
        <f t="shared" si="390"/>
        <v>-</v>
      </c>
      <c r="IZ158" s="256" t="str">
        <f t="shared" si="390"/>
        <v>-</v>
      </c>
      <c r="JA158" s="256" t="str">
        <f t="shared" si="390"/>
        <v>-26,177</v>
      </c>
      <c r="JB158" s="256" t="str">
        <f t="shared" si="390"/>
        <v>-26,177</v>
      </c>
      <c r="JC158" s="256" t="str">
        <f t="shared" si="390"/>
        <v>30,916</v>
      </c>
      <c r="JD158" s="256" t="str">
        <f t="shared" si="390"/>
        <v>81,731</v>
      </c>
      <c r="JE158" s="256" t="str">
        <f t="shared" si="390"/>
        <v>126,403</v>
      </c>
      <c r="JF158" s="256" t="str">
        <f t="shared" si="390"/>
        <v>-</v>
      </c>
      <c r="JG158" s="256" t="str">
        <f t="shared" si="390"/>
        <v>-</v>
      </c>
      <c r="JH158" s="256" t="str">
        <f t="shared" si="390"/>
        <v>-</v>
      </c>
      <c r="JI158" s="256" t="str">
        <f t="shared" si="390"/>
        <v>-$3,000,000</v>
      </c>
      <c r="JJ158" s="256" t="str">
        <f t="shared" si="390"/>
        <v>-$12</v>
      </c>
      <c r="JK158" s="265" t="s">
        <v>275</v>
      </c>
      <c r="JL158" s="265" t="s">
        <v>275</v>
      </c>
      <c r="JM158" s="245" t="str">
        <f t="shared" ref="JM158:KF158" si="391">JM58</f>
        <v>1,760</v>
      </c>
      <c r="JN158" s="256" t="str">
        <f t="shared" si="391"/>
        <v>-15</v>
      </c>
      <c r="JO158" s="256" t="str">
        <f t="shared" si="391"/>
        <v>-7</v>
      </c>
      <c r="JP158" s="256" t="str">
        <f t="shared" si="391"/>
        <v>5</v>
      </c>
      <c r="JQ158" s="256" t="str">
        <f t="shared" si="391"/>
        <v>0</v>
      </c>
      <c r="JR158" s="256" t="str">
        <f t="shared" si="391"/>
        <v>2</v>
      </c>
      <c r="JS158" s="256" t="str">
        <f t="shared" si="391"/>
        <v>-</v>
      </c>
      <c r="JT158" s="256" t="str">
        <f t="shared" si="391"/>
        <v>-</v>
      </c>
      <c r="JU158" s="256" t="str">
        <f t="shared" si="391"/>
        <v>-</v>
      </c>
      <c r="JV158" s="256" t="str">
        <f t="shared" si="391"/>
        <v>-</v>
      </c>
      <c r="JW158" s="256" t="str">
        <f t="shared" si="391"/>
        <v>-18,947</v>
      </c>
      <c r="JX158" s="256" t="str">
        <f t="shared" si="391"/>
        <v>-18,947</v>
      </c>
      <c r="JY158" s="256" t="str">
        <f t="shared" si="391"/>
        <v>-33,437</v>
      </c>
      <c r="JZ158" s="256" t="str">
        <f t="shared" si="391"/>
        <v>-739,035</v>
      </c>
      <c r="KA158" s="256" t="str">
        <f t="shared" si="391"/>
        <v>-960,592</v>
      </c>
      <c r="KB158" s="256" t="str">
        <f t="shared" si="391"/>
        <v>-</v>
      </c>
      <c r="KC158" s="256" t="str">
        <f t="shared" si="391"/>
        <v>-</v>
      </c>
      <c r="KD158" s="256" t="str">
        <f t="shared" si="391"/>
        <v>-</v>
      </c>
      <c r="KE158" s="256" t="str">
        <f t="shared" si="391"/>
        <v>-$17,000,000</v>
      </c>
      <c r="KF158" s="256" t="str">
        <f t="shared" si="391"/>
        <v>-$5</v>
      </c>
      <c r="KG158" s="265" t="s">
        <v>275</v>
      </c>
      <c r="KH158" s="265" t="s">
        <v>275</v>
      </c>
    </row>
    <row r="159" spans="1:294" s="2" customFormat="1" ht="12.75" customHeight="1" x14ac:dyDescent="0.2">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245" t="s">
        <v>140</v>
      </c>
      <c r="AD159" s="254" t="str">
        <f t="shared" ca="1" si="113"/>
        <v>$86</v>
      </c>
      <c r="AE159" s="256" t="str">
        <f t="shared" si="137"/>
        <v>30,341</v>
      </c>
      <c r="AF159" s="256" t="str">
        <f t="shared" ref="AF159:AS159" si="392">AF59</f>
        <v>1,597</v>
      </c>
      <c r="AG159" s="256" t="str">
        <f t="shared" si="392"/>
        <v>109</v>
      </c>
      <c r="AH159" s="256" t="str">
        <f t="shared" si="392"/>
        <v>859</v>
      </c>
      <c r="AI159" s="256" t="str">
        <f t="shared" si="392"/>
        <v>26</v>
      </c>
      <c r="AJ159" s="256" t="str">
        <f t="shared" si="392"/>
        <v>146</v>
      </c>
      <c r="AK159" s="256" t="str">
        <f t="shared" si="392"/>
        <v>175</v>
      </c>
      <c r="AL159" s="256" t="str">
        <f t="shared" si="392"/>
        <v>317,351</v>
      </c>
      <c r="AM159" s="256" t="str">
        <f t="shared" si="392"/>
        <v>156</v>
      </c>
      <c r="AN159" s="256" t="str">
        <f t="shared" si="392"/>
        <v>1,265,900</v>
      </c>
      <c r="AO159" s="256" t="str">
        <f t="shared" si="392"/>
        <v>210,045</v>
      </c>
      <c r="AP159" s="256" t="str">
        <f t="shared" si="392"/>
        <v>210,045</v>
      </c>
      <c r="AQ159" s="256" t="str">
        <f t="shared" si="392"/>
        <v>22,331</v>
      </c>
      <c r="AR159" s="256" t="str">
        <f t="shared" si="392"/>
        <v>5,974,726</v>
      </c>
      <c r="AS159" s="256" t="str">
        <f t="shared" si="392"/>
        <v>6,582,929</v>
      </c>
      <c r="AT159" s="256" t="str">
        <f t="shared" si="380"/>
        <v>$40,165,449</v>
      </c>
      <c r="AU159" s="256" t="str">
        <f t="shared" si="380"/>
        <v>$52,525,866</v>
      </c>
      <c r="AV159" s="256" t="str">
        <f t="shared" si="380"/>
        <v>$34,373,155</v>
      </c>
      <c r="AW159" s="256" t="str">
        <f t="shared" si="380"/>
        <v>$127,064,470</v>
      </c>
      <c r="AX159" s="256" t="str">
        <f t="shared" si="380"/>
        <v>$86</v>
      </c>
      <c r="AY159" s="265" t="s">
        <v>275</v>
      </c>
      <c r="AZ159" s="265"/>
      <c r="BA159" s="245" t="str">
        <f t="shared" ref="BA159:BT159" si="393">BA59</f>
        <v>30,456</v>
      </c>
      <c r="BB159" s="256" t="str">
        <f t="shared" si="393"/>
        <v>1,662</v>
      </c>
      <c r="BC159" s="256" t="str">
        <f t="shared" si="393"/>
        <v>151</v>
      </c>
      <c r="BD159" s="256" t="str">
        <f t="shared" si="393"/>
        <v>851</v>
      </c>
      <c r="BE159" s="256" t="str">
        <f t="shared" si="393"/>
        <v>26</v>
      </c>
      <c r="BF159" s="256" t="str">
        <f t="shared" si="393"/>
        <v>157</v>
      </c>
      <c r="BG159" s="256" t="str">
        <f t="shared" si="393"/>
        <v>190</v>
      </c>
      <c r="BH159" s="256" t="str">
        <f t="shared" si="393"/>
        <v>329,686</v>
      </c>
      <c r="BI159" s="256" t="str">
        <f t="shared" si="393"/>
        <v>157</v>
      </c>
      <c r="BJ159" s="256" t="str">
        <f t="shared" si="393"/>
        <v>1,220,400</v>
      </c>
      <c r="BK159" s="256" t="str">
        <f t="shared" si="393"/>
        <v>246,506</v>
      </c>
      <c r="BL159" s="256" t="str">
        <f t="shared" si="393"/>
        <v>246,506</v>
      </c>
      <c r="BM159" s="256" t="str">
        <f t="shared" si="393"/>
        <v>36,918</v>
      </c>
      <c r="BN159" s="256" t="str">
        <f t="shared" si="393"/>
        <v>4,571,401</v>
      </c>
      <c r="BO159" s="256" t="str">
        <f t="shared" si="393"/>
        <v>5,778,913</v>
      </c>
      <c r="BP159" s="256" t="str">
        <f t="shared" si="393"/>
        <v>$46,086,269</v>
      </c>
      <c r="BQ159" s="256" t="str">
        <f t="shared" si="393"/>
        <v>$56,204,979</v>
      </c>
      <c r="BR159" s="256" t="str">
        <f t="shared" si="393"/>
        <v>$30,396,305</v>
      </c>
      <c r="BS159" s="256" t="str">
        <f t="shared" si="393"/>
        <v>$132,687,553</v>
      </c>
      <c r="BT159" s="256" t="str">
        <f t="shared" si="393"/>
        <v>$69</v>
      </c>
      <c r="BU159" s="265" t="s">
        <v>275</v>
      </c>
      <c r="BV159" s="265" t="s">
        <v>275</v>
      </c>
      <c r="BW159" s="245" t="str">
        <f t="shared" ref="BW159:CP159" si="394">BW59</f>
        <v>30,585</v>
      </c>
      <c r="BX159" s="256" t="str">
        <f t="shared" si="394"/>
        <v>1,813</v>
      </c>
      <c r="BY159" s="256" t="str">
        <f t="shared" si="394"/>
        <v>-</v>
      </c>
      <c r="BZ159" s="256" t="str">
        <f t="shared" si="394"/>
        <v>840</v>
      </c>
      <c r="CA159" s="256" t="str">
        <f t="shared" si="394"/>
        <v>-</v>
      </c>
      <c r="CB159" s="256" t="str">
        <f t="shared" si="394"/>
        <v>-</v>
      </c>
      <c r="CC159" s="256" t="str">
        <f t="shared" si="394"/>
        <v>-</v>
      </c>
      <c r="CD159" s="256" t="str">
        <f t="shared" si="394"/>
        <v>345,168</v>
      </c>
      <c r="CE159" s="256" t="str">
        <f t="shared" si="394"/>
        <v>-</v>
      </c>
      <c r="CF159" s="256" t="str">
        <f t="shared" si="394"/>
        <v>-</v>
      </c>
      <c r="CG159" s="256" t="str">
        <f t="shared" si="394"/>
        <v>251,418</v>
      </c>
      <c r="CH159" s="256" t="str">
        <f t="shared" si="394"/>
        <v>441,608</v>
      </c>
      <c r="CI159" s="256" t="str">
        <f t="shared" si="394"/>
        <v>39,009</v>
      </c>
      <c r="CJ159" s="256" t="str">
        <f t="shared" si="394"/>
        <v>4,103,496</v>
      </c>
      <c r="CK159" s="256" t="str">
        <f t="shared" si="394"/>
        <v>4,323,266</v>
      </c>
      <c r="CL159" s="256" t="str">
        <f t="shared" si="394"/>
        <v>$658,858</v>
      </c>
      <c r="CM159" s="256" t="str">
        <f t="shared" si="394"/>
        <v>$47,120,000</v>
      </c>
      <c r="CN159" s="256" t="str">
        <f t="shared" si="394"/>
        <v>$34,720,000</v>
      </c>
      <c r="CO159" s="256" t="str">
        <f t="shared" si="394"/>
        <v>$124,000,000</v>
      </c>
      <c r="CP159" s="256" t="str">
        <f t="shared" si="394"/>
        <v>$61</v>
      </c>
      <c r="CQ159" s="265" t="s">
        <v>275</v>
      </c>
      <c r="CR159" s="265" t="s">
        <v>275</v>
      </c>
      <c r="CS159" s="245" t="str">
        <f t="shared" ref="CS159:DL159" si="395">CS59</f>
        <v>30,517</v>
      </c>
      <c r="CT159" s="256" t="str">
        <f t="shared" si="395"/>
        <v>-</v>
      </c>
      <c r="CU159" s="256" t="str">
        <f t="shared" si="395"/>
        <v>-</v>
      </c>
      <c r="CV159" s="256" t="str">
        <f t="shared" si="395"/>
        <v>843</v>
      </c>
      <c r="CW159" s="256" t="str">
        <f t="shared" si="395"/>
        <v>-</v>
      </c>
      <c r="CX159" s="256" t="str">
        <f t="shared" si="395"/>
        <v>-</v>
      </c>
      <c r="CY159" s="256" t="str">
        <f t="shared" si="395"/>
        <v>173</v>
      </c>
      <c r="CZ159" s="256" t="str">
        <f t="shared" si="395"/>
        <v>-</v>
      </c>
      <c r="DA159" s="256" t="str">
        <f t="shared" si="395"/>
        <v>-</v>
      </c>
      <c r="DB159" s="256" t="str">
        <f t="shared" si="395"/>
        <v>-</v>
      </c>
      <c r="DC159" s="256" t="str">
        <f t="shared" si="395"/>
        <v>197,417</v>
      </c>
      <c r="DD159" s="256" t="str">
        <f t="shared" si="395"/>
        <v>453,611</v>
      </c>
      <c r="DE159" s="256" t="str">
        <f t="shared" si="395"/>
        <v>45,796</v>
      </c>
      <c r="DF159" s="256" t="str">
        <f t="shared" si="395"/>
        <v>9,109</v>
      </c>
      <c r="DG159" s="256" t="str">
        <f t="shared" si="395"/>
        <v>13,370</v>
      </c>
      <c r="DH159" s="256" t="str">
        <f t="shared" si="395"/>
        <v>$31,319,000</v>
      </c>
      <c r="DI159" s="256" t="str">
        <f t="shared" si="395"/>
        <v>$35,759,000</v>
      </c>
      <c r="DJ159" s="256" t="str">
        <f t="shared" si="395"/>
        <v>$29,955,000</v>
      </c>
      <c r="DK159" s="256" t="str">
        <f t="shared" si="395"/>
        <v>-</v>
      </c>
      <c r="DL159" s="256" t="str">
        <f t="shared" si="395"/>
        <v>$76</v>
      </c>
      <c r="DM159" s="265" t="s">
        <v>275</v>
      </c>
      <c r="DN159" s="265" t="s">
        <v>275</v>
      </c>
      <c r="DO159" s="245" t="str">
        <f t="shared" ref="DO159:EH159" si="396">DO59</f>
        <v>30,632</v>
      </c>
      <c r="DP159" s="256" t="str">
        <f t="shared" si="396"/>
        <v>-</v>
      </c>
      <c r="DQ159" s="256" t="str">
        <f t="shared" si="396"/>
        <v>-</v>
      </c>
      <c r="DR159" s="256" t="str">
        <f t="shared" si="396"/>
        <v>-</v>
      </c>
      <c r="DS159" s="256" t="str">
        <f t="shared" si="396"/>
        <v>-</v>
      </c>
      <c r="DT159" s="256" t="str">
        <f t="shared" si="396"/>
        <v>-</v>
      </c>
      <c r="DU159" s="256" t="str">
        <f t="shared" si="396"/>
        <v>150</v>
      </c>
      <c r="DV159" s="256" t="str">
        <f t="shared" si="396"/>
        <v>-</v>
      </c>
      <c r="DW159" s="256" t="str">
        <f t="shared" si="396"/>
        <v>-</v>
      </c>
      <c r="DX159" s="256" t="str">
        <f t="shared" si="396"/>
        <v>-</v>
      </c>
      <c r="DY159" s="256" t="str">
        <f t="shared" si="396"/>
        <v>157,812</v>
      </c>
      <c r="DZ159" s="256" t="str">
        <f t="shared" si="396"/>
        <v>157,812</v>
      </c>
      <c r="EA159" s="256" t="str">
        <f t="shared" si="396"/>
        <v>32,032</v>
      </c>
      <c r="EB159" s="256" t="str">
        <f t="shared" si="396"/>
        <v>2,219,917</v>
      </c>
      <c r="EC159" s="256" t="str">
        <f t="shared" si="396"/>
        <v>2,369,662</v>
      </c>
      <c r="ED159" s="256" t="str">
        <f t="shared" si="396"/>
        <v>$29,190,000</v>
      </c>
      <c r="EE159" s="256" t="str">
        <f t="shared" si="396"/>
        <v>$40,488,000</v>
      </c>
      <c r="EF159" s="256" t="str">
        <f t="shared" si="396"/>
        <v>$24,482,000</v>
      </c>
      <c r="EG159" s="256" t="str">
        <f t="shared" si="396"/>
        <v>$94,160,000</v>
      </c>
      <c r="EH159" s="256" t="str">
        <f t="shared" si="396"/>
        <v>$76</v>
      </c>
      <c r="EI159" s="265" t="s">
        <v>275</v>
      </c>
      <c r="EJ159" s="265" t="s">
        <v>275</v>
      </c>
      <c r="EK159" s="245" t="str">
        <f t="shared" ref="EK159:FD159" si="397">EK59</f>
        <v>30,546</v>
      </c>
      <c r="EL159" s="256" t="str">
        <f t="shared" si="397"/>
        <v>1,514</v>
      </c>
      <c r="EM159" s="256" t="str">
        <f t="shared" si="397"/>
        <v>327</v>
      </c>
      <c r="EN159" s="256" t="str">
        <f t="shared" si="397"/>
        <v>839</v>
      </c>
      <c r="EO159" s="256" t="str">
        <f t="shared" si="397"/>
        <v>-</v>
      </c>
      <c r="EP159" s="256" t="str">
        <f t="shared" si="397"/>
        <v>-</v>
      </c>
      <c r="EQ159" s="256" t="str">
        <f t="shared" si="397"/>
        <v>145</v>
      </c>
      <c r="ER159" s="256" t="str">
        <f t="shared" si="397"/>
        <v>-</v>
      </c>
      <c r="ES159" s="256" t="str">
        <f t="shared" si="397"/>
        <v>100</v>
      </c>
      <c r="ET159" s="256" t="str">
        <f t="shared" si="397"/>
        <v>-</v>
      </c>
      <c r="EU159" s="256" t="str">
        <f t="shared" si="397"/>
        <v>173,888</v>
      </c>
      <c r="EV159" s="256" t="str">
        <f t="shared" si="397"/>
        <v>173,888</v>
      </c>
      <c r="EW159" s="256" t="str">
        <f t="shared" si="397"/>
        <v>39,800</v>
      </c>
      <c r="EX159" s="256" t="str">
        <f t="shared" si="397"/>
        <v>2,158,829</v>
      </c>
      <c r="EY159" s="256" t="str">
        <f t="shared" si="397"/>
        <v>2,506,051</v>
      </c>
      <c r="EZ159" s="256" t="str">
        <f t="shared" si="397"/>
        <v>$27,253,340</v>
      </c>
      <c r="FA159" s="256" t="str">
        <f t="shared" si="397"/>
        <v>$36,923,880</v>
      </c>
      <c r="FB159" s="256" t="str">
        <f t="shared" si="397"/>
        <v>$23,736,780</v>
      </c>
      <c r="FC159" s="256" t="str">
        <f t="shared" si="397"/>
        <v>$87,914,000</v>
      </c>
      <c r="FD159" s="256" t="str">
        <f t="shared" si="397"/>
        <v>$74</v>
      </c>
      <c r="FE159" s="265" t="s">
        <v>275</v>
      </c>
      <c r="FF159" s="265" t="s">
        <v>275</v>
      </c>
      <c r="FG159" s="245" t="str">
        <f t="shared" ref="FG159:FZ159" si="398">FG59</f>
        <v>30,506</v>
      </c>
      <c r="FH159" s="256" t="str">
        <f t="shared" si="398"/>
        <v>1,691</v>
      </c>
      <c r="FI159" s="256" t="str">
        <f t="shared" si="398"/>
        <v>130</v>
      </c>
      <c r="FJ159" s="256" t="str">
        <f t="shared" si="398"/>
        <v>848</v>
      </c>
      <c r="FK159" s="256" t="str">
        <f t="shared" si="398"/>
        <v>26</v>
      </c>
      <c r="FL159" s="256" t="str">
        <f t="shared" si="398"/>
        <v>152</v>
      </c>
      <c r="FM159" s="256" t="str">
        <f t="shared" si="398"/>
        <v>172</v>
      </c>
      <c r="FN159" s="256" t="str">
        <f t="shared" si="398"/>
        <v>330,735</v>
      </c>
      <c r="FO159" s="256" t="str">
        <f t="shared" si="398"/>
        <v>157</v>
      </c>
      <c r="FP159" s="256" t="str">
        <f t="shared" si="398"/>
        <v>1,243,150</v>
      </c>
      <c r="FQ159" s="256" t="str">
        <f t="shared" si="398"/>
        <v>212,640</v>
      </c>
      <c r="FR159" s="256" t="str">
        <f t="shared" si="398"/>
        <v>301,916</v>
      </c>
      <c r="FS159" s="256" t="str">
        <f t="shared" si="398"/>
        <v>35,217</v>
      </c>
      <c r="FT159" s="256" t="str">
        <f t="shared" si="398"/>
        <v>3,375,730</v>
      </c>
      <c r="FU159" s="256" t="str">
        <f t="shared" si="398"/>
        <v>3,813,628</v>
      </c>
      <c r="FV159" s="256" t="str">
        <f t="shared" si="398"/>
        <v>$29,483,915</v>
      </c>
      <c r="FW159" s="256" t="str">
        <f t="shared" si="398"/>
        <v>$46,419,569</v>
      </c>
      <c r="FX159" s="256" t="str">
        <f t="shared" si="398"/>
        <v>$30,785,292</v>
      </c>
      <c r="FY159" s="256" t="str">
        <f t="shared" si="398"/>
        <v>$119,478,006</v>
      </c>
      <c r="FZ159" s="256" t="str">
        <f t="shared" si="398"/>
        <v>$74</v>
      </c>
      <c r="GA159" s="265" t="s">
        <v>275</v>
      </c>
      <c r="GB159" s="265" t="s">
        <v>275</v>
      </c>
      <c r="GC159" s="245" t="str">
        <f t="shared" ref="GC159:GV159" si="399">GC59</f>
        <v>-115</v>
      </c>
      <c r="GD159" s="256" t="str">
        <f t="shared" si="399"/>
        <v>-65</v>
      </c>
      <c r="GE159" s="256" t="str">
        <f t="shared" si="399"/>
        <v>-42</v>
      </c>
      <c r="GF159" s="256" t="str">
        <f t="shared" si="399"/>
        <v>8</v>
      </c>
      <c r="GG159" s="256" t="str">
        <f t="shared" si="399"/>
        <v>0</v>
      </c>
      <c r="GH159" s="256" t="str">
        <f t="shared" si="399"/>
        <v>-11</v>
      </c>
      <c r="GI159" s="256" t="str">
        <f t="shared" si="399"/>
        <v>-15</v>
      </c>
      <c r="GJ159" s="256" t="str">
        <f t="shared" si="399"/>
        <v>-12,335</v>
      </c>
      <c r="GK159" s="256" t="str">
        <f t="shared" si="399"/>
        <v>-1</v>
      </c>
      <c r="GL159" s="256" t="str">
        <f t="shared" si="399"/>
        <v>45,500</v>
      </c>
      <c r="GM159" s="256" t="str">
        <f t="shared" si="399"/>
        <v>-36,461</v>
      </c>
      <c r="GN159" s="256" t="str">
        <f t="shared" si="399"/>
        <v>-36,461</v>
      </c>
      <c r="GO159" s="256" t="str">
        <f t="shared" si="399"/>
        <v>-14,587</v>
      </c>
      <c r="GP159" s="256" t="str">
        <f t="shared" si="399"/>
        <v>1,403,325</v>
      </c>
      <c r="GQ159" s="256" t="str">
        <f t="shared" si="399"/>
        <v>804,016</v>
      </c>
      <c r="GR159" s="256" t="str">
        <f t="shared" si="399"/>
        <v>-$5,920,820</v>
      </c>
      <c r="GS159" s="256" t="str">
        <f t="shared" si="399"/>
        <v>-$3,679,113</v>
      </c>
      <c r="GT159" s="256" t="str">
        <f t="shared" si="399"/>
        <v>$3,976,850</v>
      </c>
      <c r="GU159" s="256" t="str">
        <f t="shared" si="399"/>
        <v>-$5,623,083</v>
      </c>
      <c r="GV159" s="256" t="str">
        <f t="shared" si="399"/>
        <v>$17</v>
      </c>
      <c r="GW159" s="265" t="s">
        <v>275</v>
      </c>
      <c r="GX159" s="265" t="s">
        <v>275</v>
      </c>
      <c r="GY159" s="245" t="str">
        <f t="shared" ref="GY159:HR159" si="400">GY59</f>
        <v>-129</v>
      </c>
      <c r="GZ159" s="256" t="str">
        <f t="shared" si="400"/>
        <v>-151</v>
      </c>
      <c r="HA159" s="256" t="str">
        <f t="shared" si="400"/>
        <v>-</v>
      </c>
      <c r="HB159" s="256" t="str">
        <f t="shared" si="400"/>
        <v>11</v>
      </c>
      <c r="HC159" s="256" t="str">
        <f t="shared" si="400"/>
        <v>-</v>
      </c>
      <c r="HD159" s="256" t="str">
        <f t="shared" si="400"/>
        <v>-</v>
      </c>
      <c r="HE159" s="256" t="str">
        <f t="shared" si="400"/>
        <v>-</v>
      </c>
      <c r="HF159" s="256" t="str">
        <f t="shared" si="400"/>
        <v>-15,482</v>
      </c>
      <c r="HG159" s="256" t="str">
        <f t="shared" si="400"/>
        <v>-</v>
      </c>
      <c r="HH159" s="256" t="str">
        <f t="shared" si="400"/>
        <v>-</v>
      </c>
      <c r="HI159" s="256" t="str">
        <f t="shared" si="400"/>
        <v>-4,912</v>
      </c>
      <c r="HJ159" s="256" t="str">
        <f t="shared" si="400"/>
        <v>-195,102</v>
      </c>
      <c r="HK159" s="256" t="str">
        <f t="shared" si="400"/>
        <v>-2,091</v>
      </c>
      <c r="HL159" s="256" t="str">
        <f t="shared" si="400"/>
        <v>467,905</v>
      </c>
      <c r="HM159" s="256" t="str">
        <f t="shared" si="400"/>
        <v>571,859</v>
      </c>
      <c r="HN159" s="256" t="str">
        <f t="shared" si="400"/>
        <v>$45,427,411</v>
      </c>
      <c r="HO159" s="256" t="str">
        <f t="shared" si="400"/>
        <v>$9,084,979</v>
      </c>
      <c r="HP159" s="256" t="str">
        <f t="shared" si="400"/>
        <v>-$4,323,695</v>
      </c>
      <c r="HQ159" s="256" t="str">
        <f t="shared" si="400"/>
        <v>$8,687,553</v>
      </c>
      <c r="HR159" s="256" t="str">
        <f t="shared" si="400"/>
        <v>$8</v>
      </c>
      <c r="HS159" s="265" t="s">
        <v>275</v>
      </c>
      <c r="HT159" s="265" t="s">
        <v>275</v>
      </c>
      <c r="HU159" s="245" t="str">
        <f t="shared" ref="HU159:IN159" si="401">HU59</f>
        <v>68</v>
      </c>
      <c r="HV159" s="256" t="str">
        <f t="shared" si="401"/>
        <v>-</v>
      </c>
      <c r="HW159" s="256" t="str">
        <f t="shared" si="401"/>
        <v>-</v>
      </c>
      <c r="HX159" s="256" t="str">
        <f t="shared" si="401"/>
        <v>-3</v>
      </c>
      <c r="HY159" s="256" t="str">
        <f t="shared" si="401"/>
        <v>-</v>
      </c>
      <c r="HZ159" s="256" t="str">
        <f t="shared" si="401"/>
        <v>-</v>
      </c>
      <c r="IA159" s="256" t="str">
        <f t="shared" si="401"/>
        <v>-</v>
      </c>
      <c r="IB159" s="256" t="str">
        <f t="shared" si="401"/>
        <v>-</v>
      </c>
      <c r="IC159" s="256" t="str">
        <f t="shared" si="401"/>
        <v>-</v>
      </c>
      <c r="ID159" s="256" t="str">
        <f t="shared" si="401"/>
        <v>-</v>
      </c>
      <c r="IE159" s="256" t="str">
        <f t="shared" si="401"/>
        <v>54,001</v>
      </c>
      <c r="IF159" s="256" t="str">
        <f t="shared" si="401"/>
        <v>-12,003</v>
      </c>
      <c r="IG159" s="256" t="str">
        <f t="shared" si="401"/>
        <v>-6,787</v>
      </c>
      <c r="IH159" s="256" t="str">
        <f t="shared" si="401"/>
        <v>4,094,387</v>
      </c>
      <c r="II159" s="256" t="str">
        <f t="shared" si="401"/>
        <v>4,238,589</v>
      </c>
      <c r="IJ159" s="256" t="str">
        <f t="shared" si="401"/>
        <v>-$30,660,142</v>
      </c>
      <c r="IK159" s="256" t="str">
        <f t="shared" si="401"/>
        <v>$11,361,000</v>
      </c>
      <c r="IL159" s="256" t="str">
        <f t="shared" si="401"/>
        <v>$4,765,000</v>
      </c>
      <c r="IM159" s="256" t="str">
        <f t="shared" si="401"/>
        <v>-</v>
      </c>
      <c r="IN159" s="256" t="str">
        <f t="shared" si="401"/>
        <v>-$15</v>
      </c>
      <c r="IO159" s="265" t="s">
        <v>275</v>
      </c>
      <c r="IP159" s="265" t="s">
        <v>275</v>
      </c>
      <c r="IQ159" s="245" t="str">
        <f t="shared" ref="IQ159:JJ159" si="402">IQ59</f>
        <v>-115</v>
      </c>
      <c r="IR159" s="256" t="str">
        <f t="shared" si="402"/>
        <v>-</v>
      </c>
      <c r="IS159" s="256" t="str">
        <f t="shared" si="402"/>
        <v>-</v>
      </c>
      <c r="IT159" s="256" t="str">
        <f t="shared" si="402"/>
        <v>-</v>
      </c>
      <c r="IU159" s="256" t="str">
        <f t="shared" si="402"/>
        <v>-</v>
      </c>
      <c r="IV159" s="256" t="str">
        <f t="shared" si="402"/>
        <v>-</v>
      </c>
      <c r="IW159" s="256" t="str">
        <f t="shared" si="402"/>
        <v>23</v>
      </c>
      <c r="IX159" s="256" t="str">
        <f t="shared" si="402"/>
        <v>-</v>
      </c>
      <c r="IY159" s="256" t="str">
        <f t="shared" si="402"/>
        <v>-</v>
      </c>
      <c r="IZ159" s="256" t="str">
        <f t="shared" si="402"/>
        <v>-</v>
      </c>
      <c r="JA159" s="256" t="str">
        <f t="shared" si="402"/>
        <v>39,605</v>
      </c>
      <c r="JB159" s="256" t="str">
        <f t="shared" si="402"/>
        <v>295,799</v>
      </c>
      <c r="JC159" s="256" t="str">
        <f t="shared" si="402"/>
        <v>13,764</v>
      </c>
      <c r="JD159" s="256" t="str">
        <f t="shared" si="402"/>
        <v>-2,210,808</v>
      </c>
      <c r="JE159" s="256" t="str">
        <f t="shared" si="402"/>
        <v>-2,356,292</v>
      </c>
      <c r="JF159" s="256" t="str">
        <f t="shared" si="402"/>
        <v>$2,129,000</v>
      </c>
      <c r="JG159" s="256" t="str">
        <f t="shared" si="402"/>
        <v>-$4,729,000</v>
      </c>
      <c r="JH159" s="256" t="str">
        <f t="shared" si="402"/>
        <v>$5,473,000</v>
      </c>
      <c r="JI159" s="256" t="str">
        <f t="shared" si="402"/>
        <v>-</v>
      </c>
      <c r="JJ159" s="256" t="str">
        <f t="shared" si="402"/>
        <v>$0</v>
      </c>
      <c r="JK159" s="265" t="s">
        <v>275</v>
      </c>
      <c r="JL159" s="265" t="s">
        <v>275</v>
      </c>
      <c r="JM159" s="245" t="str">
        <f t="shared" ref="JM159:KF159" si="403">JM59</f>
        <v>86</v>
      </c>
      <c r="JN159" s="256" t="str">
        <f t="shared" si="403"/>
        <v>-</v>
      </c>
      <c r="JO159" s="256" t="str">
        <f t="shared" si="403"/>
        <v>-</v>
      </c>
      <c r="JP159" s="256" t="str">
        <f t="shared" si="403"/>
        <v>-</v>
      </c>
      <c r="JQ159" s="256" t="str">
        <f t="shared" si="403"/>
        <v>-</v>
      </c>
      <c r="JR159" s="256" t="str">
        <f t="shared" si="403"/>
        <v>-</v>
      </c>
      <c r="JS159" s="256" t="str">
        <f t="shared" si="403"/>
        <v>5</v>
      </c>
      <c r="JT159" s="256" t="str">
        <f t="shared" si="403"/>
        <v>-</v>
      </c>
      <c r="JU159" s="256" t="str">
        <f t="shared" si="403"/>
        <v>-</v>
      </c>
      <c r="JV159" s="256" t="str">
        <f t="shared" si="403"/>
        <v>-</v>
      </c>
      <c r="JW159" s="256" t="str">
        <f t="shared" si="403"/>
        <v>-16,076</v>
      </c>
      <c r="JX159" s="256" t="str">
        <f t="shared" si="403"/>
        <v>-16,076</v>
      </c>
      <c r="JY159" s="256" t="str">
        <f t="shared" si="403"/>
        <v>-7,768</v>
      </c>
      <c r="JZ159" s="256" t="str">
        <f t="shared" si="403"/>
        <v>61,088</v>
      </c>
      <c r="KA159" s="256" t="str">
        <f t="shared" si="403"/>
        <v>-136,389</v>
      </c>
      <c r="KB159" s="256" t="str">
        <f t="shared" si="403"/>
        <v>$1,936,660</v>
      </c>
      <c r="KC159" s="256" t="str">
        <f t="shared" si="403"/>
        <v>$3,564,120</v>
      </c>
      <c r="KD159" s="256" t="str">
        <f t="shared" si="403"/>
        <v>$745,220</v>
      </c>
      <c r="KE159" s="256" t="str">
        <f t="shared" si="403"/>
        <v>$6,246,000</v>
      </c>
      <c r="KF159" s="256" t="str">
        <f t="shared" si="403"/>
        <v>$1</v>
      </c>
      <c r="KG159" s="265" t="s">
        <v>275</v>
      </c>
      <c r="KH159" s="265" t="s">
        <v>275</v>
      </c>
    </row>
    <row r="160" spans="1:294" s="2" customFormat="1" ht="12.75" customHeight="1" x14ac:dyDescent="0.2">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245" t="s">
        <v>354</v>
      </c>
      <c r="AD160" s="254" t="str">
        <f t="shared" ca="1" si="113"/>
        <v>-</v>
      </c>
      <c r="AE160" s="256" t="str">
        <f t="shared" si="137"/>
        <v>-</v>
      </c>
      <c r="AF160" s="256" t="str">
        <f t="shared" ref="AF160:AS160" si="404">AF60</f>
        <v>-</v>
      </c>
      <c r="AG160" s="256" t="str">
        <f t="shared" si="404"/>
        <v>-</v>
      </c>
      <c r="AH160" s="256" t="str">
        <f t="shared" si="404"/>
        <v>-</v>
      </c>
      <c r="AI160" s="256" t="str">
        <f t="shared" si="404"/>
        <v>-</v>
      </c>
      <c r="AJ160" s="256" t="str">
        <f t="shared" si="404"/>
        <v>-</v>
      </c>
      <c r="AK160" s="256" t="str">
        <f t="shared" si="404"/>
        <v>-</v>
      </c>
      <c r="AL160" s="256" t="str">
        <f t="shared" si="404"/>
        <v>-</v>
      </c>
      <c r="AM160" s="256" t="str">
        <f t="shared" si="404"/>
        <v>-</v>
      </c>
      <c r="AN160" s="256" t="str">
        <f t="shared" si="404"/>
        <v>-</v>
      </c>
      <c r="AO160" s="256" t="str">
        <f t="shared" si="404"/>
        <v>-</v>
      </c>
      <c r="AP160" s="256" t="str">
        <f t="shared" si="404"/>
        <v>-</v>
      </c>
      <c r="AQ160" s="256" t="str">
        <f t="shared" si="404"/>
        <v>-</v>
      </c>
      <c r="AR160" s="256" t="str">
        <f t="shared" si="404"/>
        <v>-</v>
      </c>
      <c r="AS160" s="256" t="str">
        <f t="shared" si="404"/>
        <v>-</v>
      </c>
      <c r="AT160" s="256" t="str">
        <f t="shared" si="380"/>
        <v>-</v>
      </c>
      <c r="AU160" s="256" t="str">
        <f t="shared" si="380"/>
        <v>-</v>
      </c>
      <c r="AV160" s="256" t="str">
        <f t="shared" si="380"/>
        <v>-</v>
      </c>
      <c r="AW160" s="256" t="str">
        <f t="shared" si="380"/>
        <v>-</v>
      </c>
      <c r="AX160" s="256" t="str">
        <f t="shared" si="380"/>
        <v>-</v>
      </c>
      <c r="AY160" s="265" t="s">
        <v>275</v>
      </c>
      <c r="AZ160" s="265"/>
      <c r="BA160" s="245" t="str">
        <f t="shared" ref="BA160:BT160" si="405">BA60</f>
        <v>-</v>
      </c>
      <c r="BB160" s="256" t="str">
        <f t="shared" si="405"/>
        <v>-</v>
      </c>
      <c r="BC160" s="256" t="str">
        <f t="shared" si="405"/>
        <v>-</v>
      </c>
      <c r="BD160" s="256" t="str">
        <f t="shared" si="405"/>
        <v>-</v>
      </c>
      <c r="BE160" s="256" t="str">
        <f t="shared" si="405"/>
        <v>-</v>
      </c>
      <c r="BF160" s="256" t="str">
        <f t="shared" si="405"/>
        <v>-</v>
      </c>
      <c r="BG160" s="256" t="str">
        <f t="shared" si="405"/>
        <v>-</v>
      </c>
      <c r="BH160" s="256" t="str">
        <f t="shared" si="405"/>
        <v>-</v>
      </c>
      <c r="BI160" s="256" t="str">
        <f t="shared" si="405"/>
        <v>-</v>
      </c>
      <c r="BJ160" s="256" t="str">
        <f t="shared" si="405"/>
        <v>-</v>
      </c>
      <c r="BK160" s="256" t="str">
        <f t="shared" si="405"/>
        <v>-</v>
      </c>
      <c r="BL160" s="256" t="str">
        <f t="shared" si="405"/>
        <v>-</v>
      </c>
      <c r="BM160" s="256" t="str">
        <f t="shared" si="405"/>
        <v>-</v>
      </c>
      <c r="BN160" s="256" t="str">
        <f t="shared" si="405"/>
        <v>-</v>
      </c>
      <c r="BO160" s="256" t="str">
        <f t="shared" si="405"/>
        <v>-</v>
      </c>
      <c r="BP160" s="256" t="str">
        <f t="shared" si="405"/>
        <v>-</v>
      </c>
      <c r="BQ160" s="256" t="str">
        <f t="shared" si="405"/>
        <v>-</v>
      </c>
      <c r="BR160" s="256" t="str">
        <f t="shared" si="405"/>
        <v>-</v>
      </c>
      <c r="BS160" s="256" t="str">
        <f t="shared" si="405"/>
        <v>-</v>
      </c>
      <c r="BT160" s="256" t="str">
        <f t="shared" si="405"/>
        <v>-</v>
      </c>
      <c r="BU160" s="265" t="s">
        <v>275</v>
      </c>
      <c r="BV160" s="265" t="s">
        <v>275</v>
      </c>
      <c r="BW160" s="245" t="str">
        <f t="shared" ref="BW160:CP160" si="406">BW60</f>
        <v>-</v>
      </c>
      <c r="BX160" s="256" t="str">
        <f t="shared" si="406"/>
        <v>-</v>
      </c>
      <c r="BY160" s="256" t="str">
        <f t="shared" si="406"/>
        <v>-</v>
      </c>
      <c r="BZ160" s="256" t="str">
        <f t="shared" si="406"/>
        <v>-</v>
      </c>
      <c r="CA160" s="256" t="str">
        <f t="shared" si="406"/>
        <v>-</v>
      </c>
      <c r="CB160" s="256" t="str">
        <f t="shared" si="406"/>
        <v>-</v>
      </c>
      <c r="CC160" s="256" t="str">
        <f t="shared" si="406"/>
        <v>-</v>
      </c>
      <c r="CD160" s="256" t="str">
        <f t="shared" si="406"/>
        <v>-</v>
      </c>
      <c r="CE160" s="256" t="str">
        <f t="shared" si="406"/>
        <v>-</v>
      </c>
      <c r="CF160" s="256" t="str">
        <f t="shared" si="406"/>
        <v>-</v>
      </c>
      <c r="CG160" s="256" t="str">
        <f t="shared" si="406"/>
        <v>-</v>
      </c>
      <c r="CH160" s="256" t="str">
        <f t="shared" si="406"/>
        <v>-</v>
      </c>
      <c r="CI160" s="256" t="str">
        <f t="shared" si="406"/>
        <v>-</v>
      </c>
      <c r="CJ160" s="256" t="str">
        <f t="shared" si="406"/>
        <v>-</v>
      </c>
      <c r="CK160" s="256" t="str">
        <f t="shared" si="406"/>
        <v>-</v>
      </c>
      <c r="CL160" s="256" t="str">
        <f t="shared" si="406"/>
        <v>-</v>
      </c>
      <c r="CM160" s="256" t="str">
        <f t="shared" si="406"/>
        <v>-</v>
      </c>
      <c r="CN160" s="256" t="str">
        <f t="shared" si="406"/>
        <v>-</v>
      </c>
      <c r="CO160" s="256" t="str">
        <f t="shared" si="406"/>
        <v>-</v>
      </c>
      <c r="CP160" s="256" t="str">
        <f t="shared" si="406"/>
        <v>-</v>
      </c>
      <c r="CQ160" s="265" t="s">
        <v>275</v>
      </c>
      <c r="CR160" s="265" t="s">
        <v>275</v>
      </c>
      <c r="CS160" s="245" t="str">
        <f t="shared" ref="CS160:DL160" si="407">CS60</f>
        <v>3,904</v>
      </c>
      <c r="CT160" s="256" t="str">
        <f t="shared" si="407"/>
        <v>149</v>
      </c>
      <c r="CU160" s="256" t="str">
        <f t="shared" si="407"/>
        <v>0</v>
      </c>
      <c r="CV160" s="256" t="str">
        <f t="shared" si="407"/>
        <v>-</v>
      </c>
      <c r="CW160" s="256" t="str">
        <f t="shared" si="407"/>
        <v>6</v>
      </c>
      <c r="CX160" s="256" t="str">
        <f t="shared" si="407"/>
        <v>-</v>
      </c>
      <c r="CY160" s="256" t="str">
        <f t="shared" si="407"/>
        <v>0</v>
      </c>
      <c r="CZ160" s="256" t="str">
        <f t="shared" si="407"/>
        <v>0</v>
      </c>
      <c r="DA160" s="256" t="str">
        <f t="shared" si="407"/>
        <v>13</v>
      </c>
      <c r="DB160" s="256" t="str">
        <f t="shared" si="407"/>
        <v>38,000</v>
      </c>
      <c r="DC160" s="256" t="str">
        <f t="shared" si="407"/>
        <v>18</v>
      </c>
      <c r="DD160" s="256" t="str">
        <f t="shared" si="407"/>
        <v>18</v>
      </c>
      <c r="DE160" s="256" t="str">
        <f t="shared" si="407"/>
        <v>-</v>
      </c>
      <c r="DF160" s="256" t="str">
        <f t="shared" si="407"/>
        <v>-</v>
      </c>
      <c r="DG160" s="256" t="str">
        <f t="shared" si="407"/>
        <v>6,600</v>
      </c>
      <c r="DH160" s="256" t="str">
        <f t="shared" si="407"/>
        <v>$96,000</v>
      </c>
      <c r="DI160" s="256" t="str">
        <f t="shared" si="407"/>
        <v>$40,000</v>
      </c>
      <c r="DJ160" s="256" t="str">
        <f t="shared" si="407"/>
        <v>$48,000</v>
      </c>
      <c r="DK160" s="256" t="str">
        <f t="shared" si="407"/>
        <v>$184,000</v>
      </c>
      <c r="DL160" s="256" t="str">
        <f t="shared" si="407"/>
        <v>-</v>
      </c>
      <c r="DM160" s="265" t="s">
        <v>275</v>
      </c>
      <c r="DN160" s="265" t="s">
        <v>275</v>
      </c>
      <c r="DO160" s="245" t="str">
        <f t="shared" ref="DO160:EH160" si="408">DO60</f>
        <v>-</v>
      </c>
      <c r="DP160" s="256" t="str">
        <f t="shared" si="408"/>
        <v>-</v>
      </c>
      <c r="DQ160" s="256" t="str">
        <f t="shared" si="408"/>
        <v>-</v>
      </c>
      <c r="DR160" s="256" t="str">
        <f t="shared" si="408"/>
        <v>-</v>
      </c>
      <c r="DS160" s="256" t="str">
        <f t="shared" si="408"/>
        <v>-</v>
      </c>
      <c r="DT160" s="256" t="str">
        <f t="shared" si="408"/>
        <v>-</v>
      </c>
      <c r="DU160" s="256" t="str">
        <f t="shared" si="408"/>
        <v>-</v>
      </c>
      <c r="DV160" s="256" t="str">
        <f t="shared" si="408"/>
        <v>-</v>
      </c>
      <c r="DW160" s="256" t="str">
        <f t="shared" si="408"/>
        <v>-</v>
      </c>
      <c r="DX160" s="256" t="str">
        <f t="shared" si="408"/>
        <v>-</v>
      </c>
      <c r="DY160" s="256" t="str">
        <f t="shared" si="408"/>
        <v>-</v>
      </c>
      <c r="DZ160" s="256" t="str">
        <f t="shared" si="408"/>
        <v>-</v>
      </c>
      <c r="EA160" s="256" t="str">
        <f t="shared" si="408"/>
        <v>-</v>
      </c>
      <c r="EB160" s="256" t="str">
        <f t="shared" si="408"/>
        <v>-</v>
      </c>
      <c r="EC160" s="256" t="str">
        <f t="shared" si="408"/>
        <v>-</v>
      </c>
      <c r="ED160" s="256" t="str">
        <f t="shared" si="408"/>
        <v>-</v>
      </c>
      <c r="EE160" s="256" t="str">
        <f t="shared" si="408"/>
        <v>-</v>
      </c>
      <c r="EF160" s="256" t="str">
        <f t="shared" si="408"/>
        <v>-</v>
      </c>
      <c r="EG160" s="256" t="str">
        <f t="shared" si="408"/>
        <v>-</v>
      </c>
      <c r="EH160" s="256" t="str">
        <f t="shared" si="408"/>
        <v>-</v>
      </c>
      <c r="EI160" s="265" t="s">
        <v>275</v>
      </c>
      <c r="EJ160" s="265" t="s">
        <v>275</v>
      </c>
      <c r="EK160" s="245" t="str">
        <f t="shared" ref="EK160:FD160" si="409">EK60</f>
        <v>-</v>
      </c>
      <c r="EL160" s="256" t="str">
        <f t="shared" si="409"/>
        <v>-</v>
      </c>
      <c r="EM160" s="256" t="str">
        <f t="shared" si="409"/>
        <v>-</v>
      </c>
      <c r="EN160" s="256" t="str">
        <f t="shared" si="409"/>
        <v>-</v>
      </c>
      <c r="EO160" s="256" t="str">
        <f t="shared" si="409"/>
        <v>-</v>
      </c>
      <c r="EP160" s="256" t="str">
        <f t="shared" si="409"/>
        <v>-</v>
      </c>
      <c r="EQ160" s="256" t="str">
        <f t="shared" si="409"/>
        <v>-</v>
      </c>
      <c r="ER160" s="256" t="str">
        <f t="shared" si="409"/>
        <v>-</v>
      </c>
      <c r="ES160" s="256" t="str">
        <f t="shared" si="409"/>
        <v>-</v>
      </c>
      <c r="ET160" s="256" t="str">
        <f t="shared" si="409"/>
        <v>-</v>
      </c>
      <c r="EU160" s="256" t="str">
        <f t="shared" si="409"/>
        <v>-</v>
      </c>
      <c r="EV160" s="256" t="str">
        <f t="shared" si="409"/>
        <v>-</v>
      </c>
      <c r="EW160" s="256" t="str">
        <f t="shared" si="409"/>
        <v>-</v>
      </c>
      <c r="EX160" s="256" t="str">
        <f t="shared" si="409"/>
        <v>-</v>
      </c>
      <c r="EY160" s="256" t="str">
        <f t="shared" si="409"/>
        <v>-</v>
      </c>
      <c r="EZ160" s="256" t="str">
        <f t="shared" si="409"/>
        <v>-</v>
      </c>
      <c r="FA160" s="256" t="str">
        <f t="shared" si="409"/>
        <v>-</v>
      </c>
      <c r="FB160" s="256" t="str">
        <f t="shared" si="409"/>
        <v>-</v>
      </c>
      <c r="FC160" s="256" t="str">
        <f t="shared" si="409"/>
        <v>-</v>
      </c>
      <c r="FD160" s="256" t="str">
        <f t="shared" si="409"/>
        <v>-</v>
      </c>
      <c r="FE160" s="265" t="s">
        <v>275</v>
      </c>
      <c r="FF160" s="265" t="s">
        <v>275</v>
      </c>
      <c r="FG160" s="245" t="str">
        <f t="shared" ref="FG160:FZ160" si="410">FG60</f>
        <v>3,904</v>
      </c>
      <c r="FH160" s="256" t="str">
        <f t="shared" si="410"/>
        <v>149</v>
      </c>
      <c r="FI160" s="256" t="str">
        <f t="shared" si="410"/>
        <v>0</v>
      </c>
      <c r="FJ160" s="256" t="str">
        <f t="shared" si="410"/>
        <v>-</v>
      </c>
      <c r="FK160" s="256" t="str">
        <f t="shared" si="410"/>
        <v>6</v>
      </c>
      <c r="FL160" s="256" t="str">
        <f t="shared" si="410"/>
        <v>-</v>
      </c>
      <c r="FM160" s="256" t="str">
        <f t="shared" si="410"/>
        <v>0</v>
      </c>
      <c r="FN160" s="256" t="str">
        <f t="shared" si="410"/>
        <v>0</v>
      </c>
      <c r="FO160" s="256" t="str">
        <f t="shared" si="410"/>
        <v>13</v>
      </c>
      <c r="FP160" s="256" t="str">
        <f t="shared" si="410"/>
        <v>38,000</v>
      </c>
      <c r="FQ160" s="256" t="str">
        <f t="shared" si="410"/>
        <v>18</v>
      </c>
      <c r="FR160" s="256" t="str">
        <f t="shared" si="410"/>
        <v>18</v>
      </c>
      <c r="FS160" s="256" t="str">
        <f t="shared" si="410"/>
        <v>-</v>
      </c>
      <c r="FT160" s="256" t="str">
        <f t="shared" si="410"/>
        <v>-</v>
      </c>
      <c r="FU160" s="256" t="str">
        <f t="shared" si="410"/>
        <v>6,600</v>
      </c>
      <c r="FV160" s="256" t="str">
        <f t="shared" si="410"/>
        <v>$96,000</v>
      </c>
      <c r="FW160" s="256" t="str">
        <f t="shared" si="410"/>
        <v>$40,000</v>
      </c>
      <c r="FX160" s="256" t="str">
        <f t="shared" si="410"/>
        <v>$48,000</v>
      </c>
      <c r="FY160" s="256" t="str">
        <f t="shared" si="410"/>
        <v>$184,000</v>
      </c>
      <c r="FZ160" s="256" t="str">
        <f t="shared" si="410"/>
        <v>-</v>
      </c>
      <c r="GA160" s="265" t="s">
        <v>275</v>
      </c>
      <c r="GB160" s="265" t="s">
        <v>275</v>
      </c>
      <c r="GC160" s="245" t="str">
        <f t="shared" ref="GC160:GV160" si="411">GC60</f>
        <v>-</v>
      </c>
      <c r="GD160" s="256" t="str">
        <f t="shared" si="411"/>
        <v>-</v>
      </c>
      <c r="GE160" s="256" t="str">
        <f t="shared" si="411"/>
        <v>-</v>
      </c>
      <c r="GF160" s="256" t="str">
        <f t="shared" si="411"/>
        <v>-</v>
      </c>
      <c r="GG160" s="256" t="str">
        <f t="shared" si="411"/>
        <v>-</v>
      </c>
      <c r="GH160" s="256" t="str">
        <f t="shared" si="411"/>
        <v>-</v>
      </c>
      <c r="GI160" s="256" t="str">
        <f t="shared" si="411"/>
        <v>-</v>
      </c>
      <c r="GJ160" s="256" t="str">
        <f t="shared" si="411"/>
        <v>-</v>
      </c>
      <c r="GK160" s="256" t="str">
        <f t="shared" si="411"/>
        <v>-</v>
      </c>
      <c r="GL160" s="256" t="str">
        <f t="shared" si="411"/>
        <v>-</v>
      </c>
      <c r="GM160" s="256" t="str">
        <f t="shared" si="411"/>
        <v>-</v>
      </c>
      <c r="GN160" s="256" t="str">
        <f t="shared" si="411"/>
        <v>-</v>
      </c>
      <c r="GO160" s="256" t="str">
        <f t="shared" si="411"/>
        <v>-</v>
      </c>
      <c r="GP160" s="256" t="str">
        <f t="shared" si="411"/>
        <v>-</v>
      </c>
      <c r="GQ160" s="256" t="str">
        <f t="shared" si="411"/>
        <v>-</v>
      </c>
      <c r="GR160" s="256" t="str">
        <f t="shared" si="411"/>
        <v>-</v>
      </c>
      <c r="GS160" s="256" t="str">
        <f t="shared" si="411"/>
        <v>-</v>
      </c>
      <c r="GT160" s="256" t="str">
        <f t="shared" si="411"/>
        <v>-</v>
      </c>
      <c r="GU160" s="256" t="str">
        <f t="shared" si="411"/>
        <v>-</v>
      </c>
      <c r="GV160" s="256" t="str">
        <f t="shared" si="411"/>
        <v>-</v>
      </c>
      <c r="GW160" s="265" t="s">
        <v>275</v>
      </c>
      <c r="GX160" s="265" t="s">
        <v>275</v>
      </c>
      <c r="GY160" s="245" t="str">
        <f t="shared" ref="GY160:HR160" si="412">GY60</f>
        <v>-</v>
      </c>
      <c r="GZ160" s="256" t="str">
        <f t="shared" si="412"/>
        <v>-</v>
      </c>
      <c r="HA160" s="256" t="str">
        <f t="shared" si="412"/>
        <v>-</v>
      </c>
      <c r="HB160" s="256" t="str">
        <f t="shared" si="412"/>
        <v>-</v>
      </c>
      <c r="HC160" s="256" t="str">
        <f t="shared" si="412"/>
        <v>-</v>
      </c>
      <c r="HD160" s="256" t="str">
        <f t="shared" si="412"/>
        <v>-</v>
      </c>
      <c r="HE160" s="256" t="str">
        <f t="shared" si="412"/>
        <v>-</v>
      </c>
      <c r="HF160" s="256" t="str">
        <f t="shared" si="412"/>
        <v>-</v>
      </c>
      <c r="HG160" s="256" t="str">
        <f t="shared" si="412"/>
        <v>-</v>
      </c>
      <c r="HH160" s="256" t="str">
        <f t="shared" si="412"/>
        <v>-</v>
      </c>
      <c r="HI160" s="256" t="str">
        <f t="shared" si="412"/>
        <v>-</v>
      </c>
      <c r="HJ160" s="256" t="str">
        <f t="shared" si="412"/>
        <v>-</v>
      </c>
      <c r="HK160" s="256" t="str">
        <f t="shared" si="412"/>
        <v>-</v>
      </c>
      <c r="HL160" s="256" t="str">
        <f t="shared" si="412"/>
        <v>-</v>
      </c>
      <c r="HM160" s="256" t="str">
        <f t="shared" si="412"/>
        <v>-</v>
      </c>
      <c r="HN160" s="256" t="str">
        <f t="shared" si="412"/>
        <v>-</v>
      </c>
      <c r="HO160" s="256" t="str">
        <f t="shared" si="412"/>
        <v>-</v>
      </c>
      <c r="HP160" s="256" t="str">
        <f t="shared" si="412"/>
        <v>-</v>
      </c>
      <c r="HQ160" s="256" t="str">
        <f t="shared" si="412"/>
        <v>-</v>
      </c>
      <c r="HR160" s="256" t="str">
        <f t="shared" si="412"/>
        <v>-</v>
      </c>
      <c r="HS160" s="265" t="s">
        <v>275</v>
      </c>
      <c r="HT160" s="265" t="s">
        <v>275</v>
      </c>
      <c r="HU160" s="245" t="str">
        <f t="shared" ref="HU160:IN160" si="413">HU60</f>
        <v>-</v>
      </c>
      <c r="HV160" s="256" t="str">
        <f t="shared" si="413"/>
        <v>-</v>
      </c>
      <c r="HW160" s="256" t="str">
        <f t="shared" si="413"/>
        <v>-</v>
      </c>
      <c r="HX160" s="256" t="str">
        <f t="shared" si="413"/>
        <v>-</v>
      </c>
      <c r="HY160" s="256" t="str">
        <f t="shared" si="413"/>
        <v>-</v>
      </c>
      <c r="HZ160" s="256" t="str">
        <f t="shared" si="413"/>
        <v>-</v>
      </c>
      <c r="IA160" s="256" t="str">
        <f t="shared" si="413"/>
        <v>-</v>
      </c>
      <c r="IB160" s="256" t="str">
        <f t="shared" si="413"/>
        <v>-</v>
      </c>
      <c r="IC160" s="256" t="str">
        <f t="shared" si="413"/>
        <v>-</v>
      </c>
      <c r="ID160" s="256" t="str">
        <f t="shared" si="413"/>
        <v>-</v>
      </c>
      <c r="IE160" s="256" t="str">
        <f t="shared" si="413"/>
        <v>-</v>
      </c>
      <c r="IF160" s="256" t="str">
        <f t="shared" si="413"/>
        <v>-</v>
      </c>
      <c r="IG160" s="256" t="str">
        <f t="shared" si="413"/>
        <v>-</v>
      </c>
      <c r="IH160" s="256" t="str">
        <f t="shared" si="413"/>
        <v>-</v>
      </c>
      <c r="II160" s="256" t="str">
        <f t="shared" si="413"/>
        <v>-</v>
      </c>
      <c r="IJ160" s="256" t="str">
        <f t="shared" si="413"/>
        <v>-</v>
      </c>
      <c r="IK160" s="256" t="str">
        <f t="shared" si="413"/>
        <v>-</v>
      </c>
      <c r="IL160" s="256" t="str">
        <f t="shared" si="413"/>
        <v>-</v>
      </c>
      <c r="IM160" s="256" t="str">
        <f t="shared" si="413"/>
        <v>-</v>
      </c>
      <c r="IN160" s="256" t="str">
        <f t="shared" si="413"/>
        <v>-</v>
      </c>
      <c r="IO160" s="265" t="s">
        <v>275</v>
      </c>
      <c r="IP160" s="265" t="s">
        <v>275</v>
      </c>
      <c r="IQ160" s="245" t="str">
        <f t="shared" ref="IQ160:JJ160" si="414">IQ60</f>
        <v>-</v>
      </c>
      <c r="IR160" s="256" t="str">
        <f t="shared" si="414"/>
        <v>-</v>
      </c>
      <c r="IS160" s="256" t="str">
        <f t="shared" si="414"/>
        <v>-</v>
      </c>
      <c r="IT160" s="256" t="str">
        <f t="shared" si="414"/>
        <v>-</v>
      </c>
      <c r="IU160" s="256" t="str">
        <f t="shared" si="414"/>
        <v>-</v>
      </c>
      <c r="IV160" s="256" t="str">
        <f t="shared" si="414"/>
        <v>-</v>
      </c>
      <c r="IW160" s="256" t="str">
        <f t="shared" si="414"/>
        <v>-</v>
      </c>
      <c r="IX160" s="256" t="str">
        <f t="shared" si="414"/>
        <v>-</v>
      </c>
      <c r="IY160" s="256" t="str">
        <f t="shared" si="414"/>
        <v>-</v>
      </c>
      <c r="IZ160" s="256" t="str">
        <f t="shared" si="414"/>
        <v>-</v>
      </c>
      <c r="JA160" s="256" t="str">
        <f t="shared" si="414"/>
        <v>-</v>
      </c>
      <c r="JB160" s="256" t="str">
        <f t="shared" si="414"/>
        <v>-</v>
      </c>
      <c r="JC160" s="256" t="str">
        <f t="shared" si="414"/>
        <v>-</v>
      </c>
      <c r="JD160" s="256" t="str">
        <f t="shared" si="414"/>
        <v>-</v>
      </c>
      <c r="JE160" s="256" t="str">
        <f t="shared" si="414"/>
        <v>-</v>
      </c>
      <c r="JF160" s="256" t="str">
        <f t="shared" si="414"/>
        <v>-</v>
      </c>
      <c r="JG160" s="256" t="str">
        <f t="shared" si="414"/>
        <v>-</v>
      </c>
      <c r="JH160" s="256" t="str">
        <f t="shared" si="414"/>
        <v>-</v>
      </c>
      <c r="JI160" s="256" t="str">
        <f t="shared" si="414"/>
        <v>-</v>
      </c>
      <c r="JJ160" s="256" t="str">
        <f t="shared" si="414"/>
        <v>-</v>
      </c>
      <c r="JK160" s="265" t="s">
        <v>275</v>
      </c>
      <c r="JL160" s="265" t="s">
        <v>275</v>
      </c>
      <c r="JM160" s="245" t="str">
        <f t="shared" ref="JM160:KF160" si="415">JM60</f>
        <v>-</v>
      </c>
      <c r="JN160" s="256" t="str">
        <f t="shared" si="415"/>
        <v>-</v>
      </c>
      <c r="JO160" s="256" t="str">
        <f t="shared" si="415"/>
        <v>-</v>
      </c>
      <c r="JP160" s="256" t="str">
        <f t="shared" si="415"/>
        <v>-</v>
      </c>
      <c r="JQ160" s="256" t="str">
        <f t="shared" si="415"/>
        <v>-</v>
      </c>
      <c r="JR160" s="256" t="str">
        <f t="shared" si="415"/>
        <v>-</v>
      </c>
      <c r="JS160" s="256" t="str">
        <f t="shared" si="415"/>
        <v>-</v>
      </c>
      <c r="JT160" s="256" t="str">
        <f t="shared" si="415"/>
        <v>-</v>
      </c>
      <c r="JU160" s="256" t="str">
        <f t="shared" si="415"/>
        <v>-</v>
      </c>
      <c r="JV160" s="256" t="str">
        <f t="shared" si="415"/>
        <v>-</v>
      </c>
      <c r="JW160" s="256" t="str">
        <f t="shared" si="415"/>
        <v>-</v>
      </c>
      <c r="JX160" s="256" t="str">
        <f t="shared" si="415"/>
        <v>-</v>
      </c>
      <c r="JY160" s="256" t="str">
        <f t="shared" si="415"/>
        <v>-</v>
      </c>
      <c r="JZ160" s="256" t="str">
        <f t="shared" si="415"/>
        <v>-</v>
      </c>
      <c r="KA160" s="256" t="str">
        <f t="shared" si="415"/>
        <v>-</v>
      </c>
      <c r="KB160" s="256" t="str">
        <f t="shared" si="415"/>
        <v>-</v>
      </c>
      <c r="KC160" s="256" t="str">
        <f t="shared" si="415"/>
        <v>-</v>
      </c>
      <c r="KD160" s="256" t="str">
        <f t="shared" si="415"/>
        <v>-</v>
      </c>
      <c r="KE160" s="256" t="str">
        <f t="shared" si="415"/>
        <v>-</v>
      </c>
      <c r="KF160" s="256" t="str">
        <f t="shared" si="415"/>
        <v>-</v>
      </c>
      <c r="KG160" s="265" t="s">
        <v>275</v>
      </c>
      <c r="KH160" s="265" t="s">
        <v>275</v>
      </c>
    </row>
    <row r="161" spans="1:294" s="2" customFormat="1" ht="12.75" customHeight="1" x14ac:dyDescent="0.2">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245" t="s">
        <v>141</v>
      </c>
      <c r="AD161" s="254" t="str">
        <f t="shared" ca="1" si="113"/>
        <v>$72</v>
      </c>
      <c r="AE161" s="256" t="str">
        <f t="shared" si="137"/>
        <v>77,541</v>
      </c>
      <c r="AF161" s="256" t="str">
        <f t="shared" ref="AF161:AS161" si="416">AF61</f>
        <v>3,041</v>
      </c>
      <c r="AG161" s="256" t="str">
        <f t="shared" si="416"/>
        <v>90</v>
      </c>
      <c r="AH161" s="256" t="str">
        <f t="shared" si="416"/>
        <v>1,510</v>
      </c>
      <c r="AI161" s="256" t="str">
        <f t="shared" si="416"/>
        <v>92</v>
      </c>
      <c r="AJ161" s="256" t="str">
        <f t="shared" si="416"/>
        <v>2</v>
      </c>
      <c r="AK161" s="256" t="str">
        <f t="shared" si="416"/>
        <v>180</v>
      </c>
      <c r="AL161" s="256" t="str">
        <f t="shared" si="416"/>
        <v>326,000</v>
      </c>
      <c r="AM161" s="256" t="str">
        <f t="shared" si="416"/>
        <v>170</v>
      </c>
      <c r="AN161" s="256" t="str">
        <f t="shared" si="416"/>
        <v>1,700,000</v>
      </c>
      <c r="AO161" s="256" t="str">
        <f t="shared" si="416"/>
        <v>127,096</v>
      </c>
      <c r="AP161" s="256" t="str">
        <f t="shared" si="416"/>
        <v>127,453</v>
      </c>
      <c r="AQ161" s="256" t="str">
        <f t="shared" si="416"/>
        <v>128,357</v>
      </c>
      <c r="AR161" s="256" t="str">
        <f t="shared" si="416"/>
        <v>3,309,594</v>
      </c>
      <c r="AS161" s="256" t="str">
        <f t="shared" si="416"/>
        <v>3,786,073</v>
      </c>
      <c r="AT161" s="256" t="str">
        <f t="shared" si="380"/>
        <v>$27,280,661</v>
      </c>
      <c r="AU161" s="256" t="str">
        <f t="shared" si="380"/>
        <v>$10,859,494</v>
      </c>
      <c r="AV161" s="256" t="str">
        <f t="shared" si="380"/>
        <v>$17,208,492</v>
      </c>
      <c r="AW161" s="256" t="str">
        <f t="shared" si="380"/>
        <v>$55,348,647</v>
      </c>
      <c r="AX161" s="256" t="str">
        <f t="shared" si="380"/>
        <v>$72</v>
      </c>
      <c r="AY161" s="265" t="s">
        <v>275</v>
      </c>
      <c r="AZ161" s="265"/>
      <c r="BA161" s="245" t="str">
        <f t="shared" ref="BA161:BT161" si="417">BA61</f>
        <v>77,541</v>
      </c>
      <c r="BB161" s="256" t="str">
        <f t="shared" si="417"/>
        <v>2,652</v>
      </c>
      <c r="BC161" s="256" t="str">
        <f t="shared" si="417"/>
        <v>408</v>
      </c>
      <c r="BD161" s="256" t="str">
        <f t="shared" si="417"/>
        <v>1,550</v>
      </c>
      <c r="BE161" s="256" t="str">
        <f t="shared" si="417"/>
        <v>95</v>
      </c>
      <c r="BF161" s="256" t="str">
        <f t="shared" si="417"/>
        <v>2</v>
      </c>
      <c r="BG161" s="256" t="str">
        <f t="shared" si="417"/>
        <v>150</v>
      </c>
      <c r="BH161" s="256" t="str">
        <f t="shared" si="417"/>
        <v>313,800</v>
      </c>
      <c r="BI161" s="256" t="str">
        <f t="shared" si="417"/>
        <v>44</v>
      </c>
      <c r="BJ161" s="256" t="str">
        <f t="shared" si="417"/>
        <v>4,000,000</v>
      </c>
      <c r="BK161" s="256" t="str">
        <f t="shared" si="417"/>
        <v>183,000</v>
      </c>
      <c r="BL161" s="256" t="str">
        <f t="shared" si="417"/>
        <v>183,000</v>
      </c>
      <c r="BM161" s="256" t="str">
        <f t="shared" si="417"/>
        <v>154,000</v>
      </c>
      <c r="BN161" s="256" t="str">
        <f t="shared" si="417"/>
        <v>4,400,000</v>
      </c>
      <c r="BO161" s="256" t="str">
        <f t="shared" si="417"/>
        <v>5,380,000</v>
      </c>
      <c r="BP161" s="256" t="str">
        <f t="shared" si="417"/>
        <v>$32,000,000</v>
      </c>
      <c r="BQ161" s="256" t="str">
        <f t="shared" si="417"/>
        <v>$14,000,000</v>
      </c>
      <c r="BR161" s="256" t="str">
        <f t="shared" si="417"/>
        <v>$19,000,000</v>
      </c>
      <c r="BS161" s="256" t="str">
        <f t="shared" si="417"/>
        <v>$65,000,000</v>
      </c>
      <c r="BT161" s="256" t="str">
        <f t="shared" si="417"/>
        <v>$58</v>
      </c>
      <c r="BU161" s="265" t="s">
        <v>275</v>
      </c>
      <c r="BV161" s="265" t="s">
        <v>275</v>
      </c>
      <c r="BW161" s="245" t="str">
        <f t="shared" ref="BW161:CP161" si="418">BW61</f>
        <v>77,570</v>
      </c>
      <c r="BX161" s="256" t="str">
        <f t="shared" si="418"/>
        <v>2,435</v>
      </c>
      <c r="BY161" s="256" t="str">
        <f t="shared" si="418"/>
        <v>557</v>
      </c>
      <c r="BZ161" s="256" t="str">
        <f t="shared" si="418"/>
        <v>1,500</v>
      </c>
      <c r="CA161" s="256" t="str">
        <f t="shared" si="418"/>
        <v>22</v>
      </c>
      <c r="CB161" s="256" t="str">
        <f t="shared" si="418"/>
        <v>2</v>
      </c>
      <c r="CC161" s="256" t="str">
        <f t="shared" si="418"/>
        <v>150</v>
      </c>
      <c r="CD161" s="256" t="str">
        <f t="shared" si="418"/>
        <v>220,000</v>
      </c>
      <c r="CE161" s="256" t="str">
        <f t="shared" si="418"/>
        <v>44</v>
      </c>
      <c r="CF161" s="256" t="str">
        <f t="shared" si="418"/>
        <v>4,000,000</v>
      </c>
      <c r="CG161" s="256" t="str">
        <f t="shared" si="418"/>
        <v>145,000</v>
      </c>
      <c r="CH161" s="256" t="str">
        <f t="shared" si="418"/>
        <v>145,000</v>
      </c>
      <c r="CI161" s="256" t="str">
        <f t="shared" si="418"/>
        <v>89,000</v>
      </c>
      <c r="CJ161" s="256" t="str">
        <f t="shared" si="418"/>
        <v>3,371,000</v>
      </c>
      <c r="CK161" s="256" t="str">
        <f t="shared" si="418"/>
        <v>4,574,000</v>
      </c>
      <c r="CL161" s="256" t="str">
        <f t="shared" si="418"/>
        <v>$17,559,000</v>
      </c>
      <c r="CM161" s="256" t="str">
        <f t="shared" si="418"/>
        <v>$8,743,000</v>
      </c>
      <c r="CN161" s="256" t="str">
        <f t="shared" si="418"/>
        <v>$15,082,000</v>
      </c>
      <c r="CO161" s="256" t="str">
        <f t="shared" si="418"/>
        <v>$41,384,000</v>
      </c>
      <c r="CP161" s="256" t="str">
        <f t="shared" si="418"/>
        <v>$52</v>
      </c>
      <c r="CQ161" s="265" t="s">
        <v>275</v>
      </c>
      <c r="CR161" s="265" t="s">
        <v>275</v>
      </c>
      <c r="CS161" s="245" t="str">
        <f t="shared" ref="CS161:DL161" si="419">CS61</f>
        <v>77,000</v>
      </c>
      <c r="CT161" s="256" t="str">
        <f t="shared" si="419"/>
        <v>2,483</v>
      </c>
      <c r="CU161" s="256" t="str">
        <f t="shared" si="419"/>
        <v>530</v>
      </c>
      <c r="CV161" s="256" t="str">
        <f t="shared" si="419"/>
        <v>1,538</v>
      </c>
      <c r="CW161" s="256" t="str">
        <f t="shared" si="419"/>
        <v>109</v>
      </c>
      <c r="CX161" s="256" t="str">
        <f t="shared" si="419"/>
        <v>2</v>
      </c>
      <c r="CY161" s="256" t="str">
        <f t="shared" si="419"/>
        <v>180</v>
      </c>
      <c r="CZ161" s="256" t="str">
        <f t="shared" si="419"/>
        <v>265,000</v>
      </c>
      <c r="DA161" s="256" t="str">
        <f t="shared" si="419"/>
        <v>173</v>
      </c>
      <c r="DB161" s="256" t="str">
        <f t="shared" si="419"/>
        <v>2,800,000</v>
      </c>
      <c r="DC161" s="256" t="str">
        <f t="shared" si="419"/>
        <v>70,000</v>
      </c>
      <c r="DD161" s="256" t="str">
        <f t="shared" si="419"/>
        <v>70,300</v>
      </c>
      <c r="DE161" s="256" t="str">
        <f t="shared" si="419"/>
        <v>38,000</v>
      </c>
      <c r="DF161" s="256" t="str">
        <f t="shared" si="419"/>
        <v>1,400,000</v>
      </c>
      <c r="DG161" s="256" t="str">
        <f t="shared" si="419"/>
        <v>1,540,000</v>
      </c>
      <c r="DH161" s="256" t="str">
        <f t="shared" si="419"/>
        <v>$11,000,000</v>
      </c>
      <c r="DI161" s="256" t="str">
        <f t="shared" si="419"/>
        <v>$5,600,000</v>
      </c>
      <c r="DJ161" s="256" t="str">
        <f t="shared" si="419"/>
        <v>$11,500,000</v>
      </c>
      <c r="DK161" s="256" t="str">
        <f t="shared" si="419"/>
        <v>$28,350,000</v>
      </c>
      <c r="DL161" s="256" t="str">
        <f t="shared" si="419"/>
        <v>$69</v>
      </c>
      <c r="DM161" s="265" t="s">
        <v>275</v>
      </c>
      <c r="DN161" s="265" t="s">
        <v>275</v>
      </c>
      <c r="DO161" s="245" t="str">
        <f t="shared" ref="DO161:EH161" si="420">DO61</f>
        <v>77,000</v>
      </c>
      <c r="DP161" s="256" t="str">
        <f t="shared" si="420"/>
        <v>2,700</v>
      </c>
      <c r="DQ161" s="256" t="str">
        <f t="shared" si="420"/>
        <v>500</v>
      </c>
      <c r="DR161" s="256" t="str">
        <f t="shared" si="420"/>
        <v>1,563</v>
      </c>
      <c r="DS161" s="256" t="str">
        <f t="shared" si="420"/>
        <v>109</v>
      </c>
      <c r="DT161" s="256" t="str">
        <f t="shared" si="420"/>
        <v>3</v>
      </c>
      <c r="DU161" s="256" t="str">
        <f t="shared" si="420"/>
        <v>180</v>
      </c>
      <c r="DV161" s="256" t="str">
        <f t="shared" si="420"/>
        <v>265,000</v>
      </c>
      <c r="DW161" s="256" t="str">
        <f t="shared" si="420"/>
        <v>173</v>
      </c>
      <c r="DX161" s="256" t="str">
        <f t="shared" si="420"/>
        <v>2,800,000</v>
      </c>
      <c r="DY161" s="256" t="str">
        <f t="shared" si="420"/>
        <v>69,900</v>
      </c>
      <c r="DZ161" s="256" t="str">
        <f t="shared" si="420"/>
        <v>70,200</v>
      </c>
      <c r="EA161" s="256" t="str">
        <f t="shared" si="420"/>
        <v>60,400</v>
      </c>
      <c r="EB161" s="256" t="str">
        <f t="shared" si="420"/>
        <v>1,467,000</v>
      </c>
      <c r="EC161" s="256" t="str">
        <f t="shared" si="420"/>
        <v>1,876,400</v>
      </c>
      <c r="ED161" s="256" t="str">
        <f t="shared" si="420"/>
        <v>$10,100,000</v>
      </c>
      <c r="EE161" s="256" t="str">
        <f t="shared" si="420"/>
        <v>$5,200,000</v>
      </c>
      <c r="EF161" s="256" t="str">
        <f t="shared" si="420"/>
        <v>$9,600,000</v>
      </c>
      <c r="EG161" s="256" t="str">
        <f t="shared" si="420"/>
        <v>$25,000,000</v>
      </c>
      <c r="EH161" s="256" t="str">
        <f t="shared" si="420"/>
        <v>$73</v>
      </c>
      <c r="EI161" s="265" t="s">
        <v>275</v>
      </c>
      <c r="EJ161" s="265" t="s">
        <v>275</v>
      </c>
      <c r="EK161" s="245" t="str">
        <f t="shared" ref="EK161:FD161" si="421">EK61</f>
        <v>77,000</v>
      </c>
      <c r="EL161" s="256" t="str">
        <f t="shared" si="421"/>
        <v>3,000</v>
      </c>
      <c r="EM161" s="256" t="str">
        <f t="shared" si="421"/>
        <v>500</v>
      </c>
      <c r="EN161" s="256" t="str">
        <f t="shared" si="421"/>
        <v>1,617</v>
      </c>
      <c r="EO161" s="256" t="str">
        <f t="shared" si="421"/>
        <v>111</v>
      </c>
      <c r="EP161" s="256" t="str">
        <f t="shared" si="421"/>
        <v>3</v>
      </c>
      <c r="EQ161" s="256" t="str">
        <f t="shared" si="421"/>
        <v>180</v>
      </c>
      <c r="ER161" s="256" t="str">
        <f t="shared" si="421"/>
        <v>265,000</v>
      </c>
      <c r="ES161" s="256" t="str">
        <f t="shared" si="421"/>
        <v>173</v>
      </c>
      <c r="ET161" s="256" t="str">
        <f t="shared" si="421"/>
        <v>2,800,000</v>
      </c>
      <c r="EU161" s="256" t="str">
        <f t="shared" si="421"/>
        <v>120,000</v>
      </c>
      <c r="EV161" s="256" t="str">
        <f t="shared" si="421"/>
        <v>120,700</v>
      </c>
      <c r="EW161" s="256" t="str">
        <f t="shared" si="421"/>
        <v>74,000</v>
      </c>
      <c r="EX161" s="256" t="str">
        <f t="shared" si="421"/>
        <v>3,200,000</v>
      </c>
      <c r="EY161" s="256" t="str">
        <f t="shared" si="421"/>
        <v>3,900,000</v>
      </c>
      <c r="EZ161" s="256" t="str">
        <f t="shared" si="421"/>
        <v>$21,800,000</v>
      </c>
      <c r="FA161" s="256" t="str">
        <f t="shared" si="421"/>
        <v>$12,300,000</v>
      </c>
      <c r="FB161" s="256" t="str">
        <f t="shared" si="421"/>
        <v>$15,900,000</v>
      </c>
      <c r="FC161" s="256" t="str">
        <f t="shared" si="421"/>
        <v>$50,000,000</v>
      </c>
      <c r="FD161" s="256" t="str">
        <f t="shared" si="421"/>
        <v>$80</v>
      </c>
      <c r="FE161" s="265" t="s">
        <v>275</v>
      </c>
      <c r="FF161" s="265" t="s">
        <v>275</v>
      </c>
      <c r="FG161" s="245" t="str">
        <f t="shared" ref="FG161:FZ161" si="422">FG61</f>
        <v>77,330</v>
      </c>
      <c r="FH161" s="256" t="str">
        <f t="shared" si="422"/>
        <v>2,662</v>
      </c>
      <c r="FI161" s="256" t="str">
        <f t="shared" si="422"/>
        <v>417</v>
      </c>
      <c r="FJ161" s="256" t="str">
        <f t="shared" si="422"/>
        <v>1,532</v>
      </c>
      <c r="FK161" s="256" t="str">
        <f t="shared" si="422"/>
        <v>85</v>
      </c>
      <c r="FL161" s="256" t="str">
        <f t="shared" si="422"/>
        <v>2</v>
      </c>
      <c r="FM161" s="256" t="str">
        <f t="shared" si="422"/>
        <v>168</v>
      </c>
      <c r="FN161" s="256" t="str">
        <f t="shared" si="422"/>
        <v>277,960</v>
      </c>
      <c r="FO161" s="256" t="str">
        <f t="shared" si="422"/>
        <v>121</v>
      </c>
      <c r="FP161" s="256" t="str">
        <f t="shared" si="422"/>
        <v>3,060,000</v>
      </c>
      <c r="FQ161" s="256" t="str">
        <f t="shared" si="422"/>
        <v>118,999</v>
      </c>
      <c r="FR161" s="256" t="str">
        <f t="shared" si="422"/>
        <v>119,191</v>
      </c>
      <c r="FS161" s="256" t="str">
        <f t="shared" si="422"/>
        <v>93,951</v>
      </c>
      <c r="FT161" s="256" t="str">
        <f t="shared" si="422"/>
        <v>2,789,519</v>
      </c>
      <c r="FU161" s="256" t="str">
        <f t="shared" si="422"/>
        <v>3,431,295</v>
      </c>
      <c r="FV161" s="256" t="str">
        <f t="shared" si="422"/>
        <v>$19,587,932</v>
      </c>
      <c r="FW161" s="256" t="str">
        <f t="shared" si="422"/>
        <v>$8,880,499</v>
      </c>
      <c r="FX161" s="256" t="str">
        <f t="shared" si="422"/>
        <v>$14,478,098</v>
      </c>
      <c r="FY161" s="256" t="str">
        <f t="shared" si="422"/>
        <v>$43,016,529</v>
      </c>
      <c r="FZ161" s="256" t="str">
        <f t="shared" si="422"/>
        <v>$65</v>
      </c>
      <c r="GA161" s="265" t="s">
        <v>275</v>
      </c>
      <c r="GB161" s="265" t="s">
        <v>275</v>
      </c>
      <c r="GC161" s="245" t="str">
        <f t="shared" ref="GC161:GV161" si="423">GC61</f>
        <v>0</v>
      </c>
      <c r="GD161" s="256" t="str">
        <f t="shared" si="423"/>
        <v>389</v>
      </c>
      <c r="GE161" s="256" t="str">
        <f t="shared" si="423"/>
        <v>-318</v>
      </c>
      <c r="GF161" s="256" t="str">
        <f t="shared" si="423"/>
        <v>-40</v>
      </c>
      <c r="GG161" s="256" t="str">
        <f t="shared" si="423"/>
        <v>-3</v>
      </c>
      <c r="GH161" s="256" t="str">
        <f t="shared" si="423"/>
        <v>0</v>
      </c>
      <c r="GI161" s="256" t="str">
        <f t="shared" si="423"/>
        <v>30</v>
      </c>
      <c r="GJ161" s="256" t="str">
        <f t="shared" si="423"/>
        <v>12,200</v>
      </c>
      <c r="GK161" s="256" t="str">
        <f t="shared" si="423"/>
        <v>126</v>
      </c>
      <c r="GL161" s="256" t="str">
        <f t="shared" si="423"/>
        <v>-2,300,000</v>
      </c>
      <c r="GM161" s="256" t="str">
        <f t="shared" si="423"/>
        <v>-55,904</v>
      </c>
      <c r="GN161" s="256" t="str">
        <f t="shared" si="423"/>
        <v>-55,547</v>
      </c>
      <c r="GO161" s="256" t="str">
        <f t="shared" si="423"/>
        <v>-25,643</v>
      </c>
      <c r="GP161" s="256" t="str">
        <f t="shared" si="423"/>
        <v>-1,090,406</v>
      </c>
      <c r="GQ161" s="256" t="str">
        <f t="shared" si="423"/>
        <v>-1,593,927</v>
      </c>
      <c r="GR161" s="256" t="str">
        <f t="shared" si="423"/>
        <v>-$4,719,339</v>
      </c>
      <c r="GS161" s="256" t="str">
        <f t="shared" si="423"/>
        <v>-$3,140,506</v>
      </c>
      <c r="GT161" s="256" t="str">
        <f t="shared" si="423"/>
        <v>-$1,791,508</v>
      </c>
      <c r="GU161" s="256" t="str">
        <f t="shared" si="423"/>
        <v>-$9,651,353</v>
      </c>
      <c r="GV161" s="256" t="str">
        <f t="shared" si="423"/>
        <v>$14</v>
      </c>
      <c r="GW161" s="265" t="s">
        <v>275</v>
      </c>
      <c r="GX161" s="265" t="s">
        <v>275</v>
      </c>
      <c r="GY161" s="245" t="str">
        <f t="shared" ref="GY161:HR161" si="424">GY61</f>
        <v>-29</v>
      </c>
      <c r="GZ161" s="256" t="str">
        <f t="shared" si="424"/>
        <v>217</v>
      </c>
      <c r="HA161" s="256" t="str">
        <f t="shared" si="424"/>
        <v>-149</v>
      </c>
      <c r="HB161" s="256" t="str">
        <f t="shared" si="424"/>
        <v>50</v>
      </c>
      <c r="HC161" s="256" t="str">
        <f t="shared" si="424"/>
        <v>73</v>
      </c>
      <c r="HD161" s="256" t="str">
        <f t="shared" si="424"/>
        <v>0</v>
      </c>
      <c r="HE161" s="256" t="str">
        <f t="shared" si="424"/>
        <v>0</v>
      </c>
      <c r="HF161" s="256" t="str">
        <f t="shared" si="424"/>
        <v>93,800</v>
      </c>
      <c r="HG161" s="256" t="str">
        <f t="shared" si="424"/>
        <v>0</v>
      </c>
      <c r="HH161" s="256" t="str">
        <f t="shared" si="424"/>
        <v>0</v>
      </c>
      <c r="HI161" s="256" t="str">
        <f t="shared" si="424"/>
        <v>38,000</v>
      </c>
      <c r="HJ161" s="256" t="str">
        <f t="shared" si="424"/>
        <v>38,000</v>
      </c>
      <c r="HK161" s="256" t="str">
        <f t="shared" si="424"/>
        <v>65,000</v>
      </c>
      <c r="HL161" s="256" t="str">
        <f t="shared" si="424"/>
        <v>1,029,000</v>
      </c>
      <c r="HM161" s="256" t="str">
        <f t="shared" si="424"/>
        <v>806,000</v>
      </c>
      <c r="HN161" s="256" t="str">
        <f t="shared" si="424"/>
        <v>$14,441,000</v>
      </c>
      <c r="HO161" s="256" t="str">
        <f t="shared" si="424"/>
        <v>$5,257,000</v>
      </c>
      <c r="HP161" s="256" t="str">
        <f t="shared" si="424"/>
        <v>$3,918,000</v>
      </c>
      <c r="HQ161" s="256" t="str">
        <f t="shared" si="424"/>
        <v>$23,616,000</v>
      </c>
      <c r="HR161" s="256" t="str">
        <f t="shared" si="424"/>
        <v>$6</v>
      </c>
      <c r="HS161" s="265" t="s">
        <v>275</v>
      </c>
      <c r="HT161" s="265" t="s">
        <v>275</v>
      </c>
      <c r="HU161" s="245" t="str">
        <f t="shared" ref="HU161:IN161" si="425">HU61</f>
        <v>570</v>
      </c>
      <c r="HV161" s="256" t="str">
        <f t="shared" si="425"/>
        <v>-48</v>
      </c>
      <c r="HW161" s="256" t="str">
        <f t="shared" si="425"/>
        <v>27</v>
      </c>
      <c r="HX161" s="256" t="str">
        <f t="shared" si="425"/>
        <v>-38</v>
      </c>
      <c r="HY161" s="256" t="str">
        <f t="shared" si="425"/>
        <v>-87</v>
      </c>
      <c r="HZ161" s="256" t="str">
        <f t="shared" si="425"/>
        <v>0</v>
      </c>
      <c r="IA161" s="256" t="str">
        <f t="shared" si="425"/>
        <v>-30</v>
      </c>
      <c r="IB161" s="256" t="str">
        <f t="shared" si="425"/>
        <v>-45,000</v>
      </c>
      <c r="IC161" s="256" t="str">
        <f t="shared" si="425"/>
        <v>-129</v>
      </c>
      <c r="ID161" s="256" t="str">
        <f t="shared" si="425"/>
        <v>1,200,000</v>
      </c>
      <c r="IE161" s="256" t="str">
        <f t="shared" si="425"/>
        <v>75,000</v>
      </c>
      <c r="IF161" s="256" t="str">
        <f t="shared" si="425"/>
        <v>74,700</v>
      </c>
      <c r="IG161" s="256" t="str">
        <f t="shared" si="425"/>
        <v>51,000</v>
      </c>
      <c r="IH161" s="256" t="str">
        <f t="shared" si="425"/>
        <v>1,971,000</v>
      </c>
      <c r="II161" s="256" t="str">
        <f t="shared" si="425"/>
        <v>3,034,000</v>
      </c>
      <c r="IJ161" s="256" t="str">
        <f t="shared" si="425"/>
        <v>$6,559,000</v>
      </c>
      <c r="IK161" s="256" t="str">
        <f t="shared" si="425"/>
        <v>$3,143,000</v>
      </c>
      <c r="IL161" s="256" t="str">
        <f t="shared" si="425"/>
        <v>$3,582,000</v>
      </c>
      <c r="IM161" s="256" t="str">
        <f t="shared" si="425"/>
        <v>$13,034,000</v>
      </c>
      <c r="IN161" s="256" t="str">
        <f t="shared" si="425"/>
        <v>-$17</v>
      </c>
      <c r="IO161" s="265" t="s">
        <v>275</v>
      </c>
      <c r="IP161" s="265" t="s">
        <v>275</v>
      </c>
      <c r="IQ161" s="245" t="str">
        <f t="shared" ref="IQ161:JJ161" si="426">IQ61</f>
        <v>0</v>
      </c>
      <c r="IR161" s="256" t="str">
        <f t="shared" si="426"/>
        <v>-217</v>
      </c>
      <c r="IS161" s="256" t="str">
        <f t="shared" si="426"/>
        <v>30</v>
      </c>
      <c r="IT161" s="256" t="str">
        <f t="shared" si="426"/>
        <v>-25</v>
      </c>
      <c r="IU161" s="256" t="str">
        <f t="shared" si="426"/>
        <v>0</v>
      </c>
      <c r="IV161" s="256" t="str">
        <f t="shared" si="426"/>
        <v>-1</v>
      </c>
      <c r="IW161" s="256" t="str">
        <f t="shared" si="426"/>
        <v>0</v>
      </c>
      <c r="IX161" s="256" t="str">
        <f t="shared" si="426"/>
        <v>0</v>
      </c>
      <c r="IY161" s="256" t="str">
        <f t="shared" si="426"/>
        <v>0</v>
      </c>
      <c r="IZ161" s="256" t="str">
        <f t="shared" si="426"/>
        <v>0</v>
      </c>
      <c r="JA161" s="256" t="str">
        <f t="shared" si="426"/>
        <v>100</v>
      </c>
      <c r="JB161" s="256" t="str">
        <f t="shared" si="426"/>
        <v>100</v>
      </c>
      <c r="JC161" s="256" t="str">
        <f t="shared" si="426"/>
        <v>-22,400</v>
      </c>
      <c r="JD161" s="256" t="str">
        <f t="shared" si="426"/>
        <v>-67,000</v>
      </c>
      <c r="JE161" s="256" t="str">
        <f t="shared" si="426"/>
        <v>-336,400</v>
      </c>
      <c r="JF161" s="256" t="str">
        <f t="shared" si="426"/>
        <v>$900,000</v>
      </c>
      <c r="JG161" s="256" t="str">
        <f t="shared" si="426"/>
        <v>$400,000</v>
      </c>
      <c r="JH161" s="256" t="str">
        <f t="shared" si="426"/>
        <v>$1,900,000</v>
      </c>
      <c r="JI161" s="256" t="str">
        <f t="shared" si="426"/>
        <v>$3,350,000</v>
      </c>
      <c r="JJ161" s="256" t="str">
        <f t="shared" si="426"/>
        <v>-$4</v>
      </c>
      <c r="JK161" s="265" t="s">
        <v>275</v>
      </c>
      <c r="JL161" s="265" t="s">
        <v>275</v>
      </c>
      <c r="JM161" s="245" t="str">
        <f t="shared" ref="JM161:KF161" si="427">JM61</f>
        <v>0</v>
      </c>
      <c r="JN161" s="256" t="str">
        <f t="shared" si="427"/>
        <v>-300</v>
      </c>
      <c r="JO161" s="256" t="str">
        <f t="shared" si="427"/>
        <v>0</v>
      </c>
      <c r="JP161" s="256" t="str">
        <f t="shared" si="427"/>
        <v>-54</v>
      </c>
      <c r="JQ161" s="256" t="str">
        <f t="shared" si="427"/>
        <v>-2</v>
      </c>
      <c r="JR161" s="256" t="str">
        <f t="shared" si="427"/>
        <v>0</v>
      </c>
      <c r="JS161" s="256" t="str">
        <f t="shared" si="427"/>
        <v>0</v>
      </c>
      <c r="JT161" s="256" t="str">
        <f t="shared" si="427"/>
        <v>0</v>
      </c>
      <c r="JU161" s="256" t="str">
        <f t="shared" si="427"/>
        <v>0</v>
      </c>
      <c r="JV161" s="256" t="str">
        <f t="shared" si="427"/>
        <v>0</v>
      </c>
      <c r="JW161" s="256" t="str">
        <f t="shared" si="427"/>
        <v>-50,100</v>
      </c>
      <c r="JX161" s="256" t="str">
        <f t="shared" si="427"/>
        <v>-50,500</v>
      </c>
      <c r="JY161" s="256" t="str">
        <f t="shared" si="427"/>
        <v>-13,600</v>
      </c>
      <c r="JZ161" s="256" t="str">
        <f t="shared" si="427"/>
        <v>-1,733,000</v>
      </c>
      <c r="KA161" s="256" t="str">
        <f t="shared" si="427"/>
        <v>-2,023,600</v>
      </c>
      <c r="KB161" s="256" t="str">
        <f t="shared" si="427"/>
        <v>-$11,700,000</v>
      </c>
      <c r="KC161" s="256" t="str">
        <f t="shared" si="427"/>
        <v>-$7,100,000</v>
      </c>
      <c r="KD161" s="256" t="str">
        <f t="shared" si="427"/>
        <v>-$6,300,000</v>
      </c>
      <c r="KE161" s="256" t="str">
        <f t="shared" si="427"/>
        <v>-$25,000,000</v>
      </c>
      <c r="KF161" s="256" t="str">
        <f t="shared" si="427"/>
        <v>-$7</v>
      </c>
      <c r="KG161" s="265" t="s">
        <v>275</v>
      </c>
      <c r="KH161" s="265" t="s">
        <v>275</v>
      </c>
    </row>
    <row r="162" spans="1:294" s="2" customFormat="1" ht="12.75" customHeight="1" x14ac:dyDescent="0.2">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245" t="s">
        <v>142</v>
      </c>
      <c r="AD162" s="254" t="str">
        <f t="shared" ca="1" si="113"/>
        <v>$78</v>
      </c>
      <c r="AE162" s="256" t="str">
        <f t="shared" si="137"/>
        <v>25,000</v>
      </c>
      <c r="AF162" s="256" t="str">
        <f t="shared" ref="AF162:AS162" si="428">AF62</f>
        <v>565</v>
      </c>
      <c r="AG162" s="256" t="str">
        <f t="shared" si="428"/>
        <v>164</v>
      </c>
      <c r="AH162" s="256" t="str">
        <f t="shared" si="428"/>
        <v>595</v>
      </c>
      <c r="AI162" s="256" t="str">
        <f t="shared" si="428"/>
        <v>67</v>
      </c>
      <c r="AJ162" s="256" t="str">
        <f t="shared" si="428"/>
        <v>35</v>
      </c>
      <c r="AK162" s="256" t="str">
        <f t="shared" si="428"/>
        <v>12</v>
      </c>
      <c r="AL162" s="256" t="str">
        <f t="shared" si="428"/>
        <v>3,350</v>
      </c>
      <c r="AM162" s="256" t="str">
        <f t="shared" si="428"/>
        <v>175</v>
      </c>
      <c r="AN162" s="256" t="str">
        <f t="shared" si="428"/>
        <v>1,750,000</v>
      </c>
      <c r="AO162" s="256" t="str">
        <f t="shared" si="428"/>
        <v>27,125</v>
      </c>
      <c r="AP162" s="256" t="str">
        <f t="shared" si="428"/>
        <v>27,125</v>
      </c>
      <c r="AQ162" s="256" t="str">
        <f t="shared" si="428"/>
        <v>257,909</v>
      </c>
      <c r="AR162" s="256" t="str">
        <f t="shared" si="428"/>
        <v>4,970,863</v>
      </c>
      <c r="AS162" s="256" t="str">
        <f t="shared" si="428"/>
        <v>7,943,738</v>
      </c>
      <c r="AT162" s="256" t="str">
        <f t="shared" si="380"/>
        <v>$9,881,038</v>
      </c>
      <c r="AU162" s="256" t="str">
        <f t="shared" si="380"/>
        <v>$6,024,298</v>
      </c>
      <c r="AV162" s="256" t="str">
        <f t="shared" si="380"/>
        <v>$11,342,673</v>
      </c>
      <c r="AW162" s="256" t="str">
        <f t="shared" si="380"/>
        <v>$27,316,800</v>
      </c>
      <c r="AX162" s="256" t="str">
        <f t="shared" si="380"/>
        <v>$78</v>
      </c>
      <c r="AY162" s="265" t="s">
        <v>275</v>
      </c>
      <c r="AZ162" s="265"/>
      <c r="BA162" s="245" t="str">
        <f t="shared" ref="BA162:BT162" si="429">BA62</f>
        <v>25,000</v>
      </c>
      <c r="BB162" s="256" t="str">
        <f t="shared" si="429"/>
        <v>565</v>
      </c>
      <c r="BC162" s="256" t="str">
        <f t="shared" si="429"/>
        <v>164</v>
      </c>
      <c r="BD162" s="256" t="str">
        <f t="shared" si="429"/>
        <v>594</v>
      </c>
      <c r="BE162" s="256" t="str">
        <f t="shared" si="429"/>
        <v>67</v>
      </c>
      <c r="BF162" s="256" t="str">
        <f t="shared" si="429"/>
        <v>35</v>
      </c>
      <c r="BG162" s="256" t="str">
        <f t="shared" si="429"/>
        <v>12</v>
      </c>
      <c r="BH162" s="256" t="str">
        <f t="shared" si="429"/>
        <v>3,350</v>
      </c>
      <c r="BI162" s="256" t="str">
        <f t="shared" si="429"/>
        <v>175</v>
      </c>
      <c r="BJ162" s="256" t="str">
        <f t="shared" si="429"/>
        <v>1,750,000</v>
      </c>
      <c r="BK162" s="256" t="str">
        <f t="shared" si="429"/>
        <v>27,850</v>
      </c>
      <c r="BL162" s="256" t="str">
        <f t="shared" si="429"/>
        <v>27,850</v>
      </c>
      <c r="BM162" s="256" t="str">
        <f t="shared" si="429"/>
        <v>251,422</v>
      </c>
      <c r="BN162" s="256" t="str">
        <f t="shared" si="429"/>
        <v>6,665,305</v>
      </c>
      <c r="BO162" s="256" t="str">
        <f t="shared" si="429"/>
        <v>9,080,866</v>
      </c>
      <c r="BP162" s="256" t="str">
        <f t="shared" si="429"/>
        <v>$10,701,048</v>
      </c>
      <c r="BQ162" s="256" t="str">
        <f t="shared" si="429"/>
        <v>$6,501,601</v>
      </c>
      <c r="BR162" s="256" t="str">
        <f t="shared" si="429"/>
        <v>$11,144,798</v>
      </c>
      <c r="BS162" s="256" t="str">
        <f t="shared" si="429"/>
        <v>$28,347,447</v>
      </c>
      <c r="BT162" s="256" t="str">
        <f t="shared" si="429"/>
        <v>$78</v>
      </c>
      <c r="BU162" s="265" t="s">
        <v>275</v>
      </c>
      <c r="BV162" s="265" t="s">
        <v>275</v>
      </c>
      <c r="BW162" s="245" t="str">
        <f t="shared" ref="BW162:CP162" si="430">BW62</f>
        <v>25,000</v>
      </c>
      <c r="BX162" s="256" t="str">
        <f t="shared" si="430"/>
        <v>563</v>
      </c>
      <c r="BY162" s="256" t="str">
        <f t="shared" si="430"/>
        <v>145</v>
      </c>
      <c r="BZ162" s="256" t="str">
        <f t="shared" si="430"/>
        <v>570</v>
      </c>
      <c r="CA162" s="256" t="str">
        <f t="shared" si="430"/>
        <v>60</v>
      </c>
      <c r="CB162" s="256" t="str">
        <f t="shared" si="430"/>
        <v>36</v>
      </c>
      <c r="CC162" s="256" t="str">
        <f t="shared" si="430"/>
        <v>12</v>
      </c>
      <c r="CD162" s="256" t="str">
        <f t="shared" si="430"/>
        <v>3,350</v>
      </c>
      <c r="CE162" s="256" t="str">
        <f t="shared" si="430"/>
        <v>175</v>
      </c>
      <c r="CF162" s="256" t="str">
        <f t="shared" si="430"/>
        <v>1,750,000</v>
      </c>
      <c r="CG162" s="256" t="str">
        <f t="shared" si="430"/>
        <v>1,858</v>
      </c>
      <c r="CH162" s="256" t="str">
        <f t="shared" si="430"/>
        <v>1,858</v>
      </c>
      <c r="CI162" s="256" t="str">
        <f t="shared" si="430"/>
        <v>282,800</v>
      </c>
      <c r="CJ162" s="256" t="str">
        <f t="shared" si="430"/>
        <v>7,089,690</v>
      </c>
      <c r="CK162" s="256" t="str">
        <f t="shared" si="430"/>
        <v>10,177,885</v>
      </c>
      <c r="CL162" s="256" t="str">
        <f t="shared" si="430"/>
        <v>$12,438,267</v>
      </c>
      <c r="CM162" s="256" t="str">
        <f t="shared" si="430"/>
        <v>$7,216,189</v>
      </c>
      <c r="CN162" s="256" t="str">
        <f t="shared" si="430"/>
        <v>$11,658,285</v>
      </c>
      <c r="CO162" s="256" t="str">
        <f t="shared" si="430"/>
        <v>$31,368,486</v>
      </c>
      <c r="CP162" s="256" t="str">
        <f t="shared" si="430"/>
        <v>$83</v>
      </c>
      <c r="CQ162" s="265" t="s">
        <v>275</v>
      </c>
      <c r="CR162" s="265" t="s">
        <v>275</v>
      </c>
      <c r="CS162" s="245" t="str">
        <f t="shared" ref="CS162:DL162" si="431">CS62</f>
        <v>25,000</v>
      </c>
      <c r="CT162" s="256" t="str">
        <f t="shared" si="431"/>
        <v>563</v>
      </c>
      <c r="CU162" s="256" t="str">
        <f t="shared" si="431"/>
        <v>145</v>
      </c>
      <c r="CV162" s="256" t="str">
        <f t="shared" si="431"/>
        <v>570</v>
      </c>
      <c r="CW162" s="256" t="str">
        <f t="shared" si="431"/>
        <v>60</v>
      </c>
      <c r="CX162" s="256" t="str">
        <f t="shared" si="431"/>
        <v>36</v>
      </c>
      <c r="CY162" s="256" t="str">
        <f t="shared" si="431"/>
        <v>12</v>
      </c>
      <c r="CZ162" s="256" t="str">
        <f t="shared" si="431"/>
        <v>3,350</v>
      </c>
      <c r="DA162" s="256" t="str">
        <f t="shared" si="431"/>
        <v>175</v>
      </c>
      <c r="DB162" s="256" t="str">
        <f t="shared" si="431"/>
        <v>1,750,000</v>
      </c>
      <c r="DC162" s="256" t="str">
        <f t="shared" si="431"/>
        <v>1,389</v>
      </c>
      <c r="DD162" s="256" t="str">
        <f t="shared" si="431"/>
        <v>1,389</v>
      </c>
      <c r="DE162" s="256" t="str">
        <f t="shared" si="431"/>
        <v>255,871</v>
      </c>
      <c r="DF162" s="256" t="str">
        <f t="shared" si="431"/>
        <v>7,137,096</v>
      </c>
      <c r="DG162" s="256" t="str">
        <f t="shared" si="431"/>
        <v>9,187,701</v>
      </c>
      <c r="DH162" s="256" t="str">
        <f t="shared" si="431"/>
        <v>$9,476,524</v>
      </c>
      <c r="DI162" s="256" t="str">
        <f t="shared" si="431"/>
        <v>$6,196,519</v>
      </c>
      <c r="DJ162" s="256" t="str">
        <f t="shared" si="431"/>
        <v>$10,130,053</v>
      </c>
      <c r="DK162" s="256" t="str">
        <f t="shared" si="431"/>
        <v>$25,916,548</v>
      </c>
      <c r="DL162" s="256" t="str">
        <f t="shared" si="431"/>
        <v>$83</v>
      </c>
      <c r="DM162" s="265" t="s">
        <v>275</v>
      </c>
      <c r="DN162" s="265" t="s">
        <v>275</v>
      </c>
      <c r="DO162" s="245" t="str">
        <f t="shared" ref="DO162:EH162" si="432">DO62</f>
        <v>25,000</v>
      </c>
      <c r="DP162" s="256" t="str">
        <f t="shared" si="432"/>
        <v>563</v>
      </c>
      <c r="DQ162" s="256" t="str">
        <f t="shared" si="432"/>
        <v>145</v>
      </c>
      <c r="DR162" s="256" t="str">
        <f t="shared" si="432"/>
        <v>570</v>
      </c>
      <c r="DS162" s="256" t="str">
        <f t="shared" si="432"/>
        <v>60</v>
      </c>
      <c r="DT162" s="256" t="str">
        <f t="shared" si="432"/>
        <v>36</v>
      </c>
      <c r="DU162" s="256" t="str">
        <f t="shared" si="432"/>
        <v>12</v>
      </c>
      <c r="DV162" s="256" t="str">
        <f t="shared" si="432"/>
        <v>3,350</v>
      </c>
      <c r="DW162" s="256" t="str">
        <f t="shared" si="432"/>
        <v>175</v>
      </c>
      <c r="DX162" s="256" t="str">
        <f t="shared" si="432"/>
        <v>1,750,000</v>
      </c>
      <c r="DY162" s="256" t="str">
        <f t="shared" si="432"/>
        <v>3,824</v>
      </c>
      <c r="DZ162" s="256" t="str">
        <f t="shared" si="432"/>
        <v>3,824</v>
      </c>
      <c r="EA162" s="256" t="str">
        <f t="shared" si="432"/>
        <v>261,878</v>
      </c>
      <c r="EB162" s="256" t="str">
        <f t="shared" si="432"/>
        <v>6,638,314</v>
      </c>
      <c r="EC162" s="256" t="str">
        <f t="shared" si="432"/>
        <v>9,238,314</v>
      </c>
      <c r="ED162" s="256" t="str">
        <f t="shared" si="432"/>
        <v>$6,785,325</v>
      </c>
      <c r="EE162" s="256" t="str">
        <f t="shared" si="432"/>
        <v>$4,456,872</v>
      </c>
      <c r="EF162" s="256" t="str">
        <f t="shared" si="432"/>
        <v>$8,976,913</v>
      </c>
      <c r="EG162" s="256" t="str">
        <f t="shared" si="432"/>
        <v>$20,763,256</v>
      </c>
      <c r="EH162" s="256" t="str">
        <f t="shared" si="432"/>
        <v>$81</v>
      </c>
      <c r="EI162" s="265" t="s">
        <v>275</v>
      </c>
      <c r="EJ162" s="265" t="s">
        <v>275</v>
      </c>
      <c r="EK162" s="245" t="str">
        <f t="shared" ref="EK162:FD162" si="433">EK62</f>
        <v>25,000</v>
      </c>
      <c r="EL162" s="256" t="str">
        <f t="shared" si="433"/>
        <v>562</v>
      </c>
      <c r="EM162" s="256" t="str">
        <f t="shared" si="433"/>
        <v>175</v>
      </c>
      <c r="EN162" s="256" t="str">
        <f t="shared" si="433"/>
        <v>565</v>
      </c>
      <c r="EO162" s="256" t="str">
        <f t="shared" si="433"/>
        <v>68</v>
      </c>
      <c r="EP162" s="256" t="str">
        <f t="shared" si="433"/>
        <v>37</v>
      </c>
      <c r="EQ162" s="256" t="str">
        <f t="shared" si="433"/>
        <v>12</v>
      </c>
      <c r="ER162" s="256" t="str">
        <f t="shared" si="433"/>
        <v>3,350</v>
      </c>
      <c r="ES162" s="256" t="str">
        <f t="shared" si="433"/>
        <v>175</v>
      </c>
      <c r="ET162" s="256" t="str">
        <f t="shared" si="433"/>
        <v>1,750,000</v>
      </c>
      <c r="EU162" s="256" t="str">
        <f t="shared" si="433"/>
        <v>3,216</v>
      </c>
      <c r="EV162" s="256" t="str">
        <f t="shared" si="433"/>
        <v>3,216</v>
      </c>
      <c r="EW162" s="256" t="str">
        <f t="shared" si="433"/>
        <v>214,443</v>
      </c>
      <c r="EX162" s="256" t="str">
        <f t="shared" si="433"/>
        <v>5,333,929</v>
      </c>
      <c r="EY162" s="256" t="str">
        <f t="shared" si="433"/>
        <v>7,511,217</v>
      </c>
      <c r="EZ162" s="256" t="str">
        <f t="shared" si="433"/>
        <v>$6,675,388</v>
      </c>
      <c r="FA162" s="256" t="str">
        <f t="shared" si="433"/>
        <v>$4,318,351</v>
      </c>
      <c r="FB162" s="256" t="str">
        <f t="shared" si="433"/>
        <v>$8,759,423</v>
      </c>
      <c r="FC162" s="256" t="str">
        <f t="shared" si="433"/>
        <v>$19,853,164</v>
      </c>
      <c r="FD162" s="256" t="str">
        <f t="shared" si="433"/>
        <v>$83</v>
      </c>
      <c r="FE162" s="265" t="s">
        <v>275</v>
      </c>
      <c r="FF162" s="265" t="s">
        <v>275</v>
      </c>
      <c r="FG162" s="245" t="str">
        <f t="shared" ref="FG162:FZ162" si="434">FG62</f>
        <v>25,000</v>
      </c>
      <c r="FH162" s="256" t="str">
        <f t="shared" si="434"/>
        <v>564</v>
      </c>
      <c r="FI162" s="256" t="str">
        <f t="shared" si="434"/>
        <v>153</v>
      </c>
      <c r="FJ162" s="256" t="str">
        <f t="shared" si="434"/>
        <v>580</v>
      </c>
      <c r="FK162" s="256" t="str">
        <f t="shared" si="434"/>
        <v>63</v>
      </c>
      <c r="FL162" s="256" t="str">
        <f t="shared" si="434"/>
        <v>36</v>
      </c>
      <c r="FM162" s="256" t="str">
        <f t="shared" si="434"/>
        <v>12</v>
      </c>
      <c r="FN162" s="256" t="str">
        <f t="shared" si="434"/>
        <v>3,350</v>
      </c>
      <c r="FO162" s="256" t="str">
        <f t="shared" si="434"/>
        <v>175</v>
      </c>
      <c r="FP162" s="256" t="str">
        <f t="shared" si="434"/>
        <v>1,750,000</v>
      </c>
      <c r="FQ162" s="256" t="str">
        <f t="shared" si="434"/>
        <v>12,409</v>
      </c>
      <c r="FR162" s="256" t="str">
        <f t="shared" si="434"/>
        <v>12,409</v>
      </c>
      <c r="FS162" s="256" t="str">
        <f t="shared" si="434"/>
        <v>261,976</v>
      </c>
      <c r="FT162" s="256" t="str">
        <f t="shared" si="434"/>
        <v>6,500,254</v>
      </c>
      <c r="FU162" s="256" t="str">
        <f t="shared" si="434"/>
        <v>9,125,701</v>
      </c>
      <c r="FV162" s="256" t="str">
        <f t="shared" si="434"/>
        <v>$9,856,440</v>
      </c>
      <c r="FW162" s="256" t="str">
        <f t="shared" si="434"/>
        <v>$6,079,096</v>
      </c>
      <c r="FX162" s="256" t="str">
        <f t="shared" si="434"/>
        <v>$10,650,544</v>
      </c>
      <c r="FY162" s="256" t="str">
        <f t="shared" si="434"/>
        <v>$26,742,507</v>
      </c>
      <c r="FZ162" s="256" t="str">
        <f t="shared" si="434"/>
        <v>$81</v>
      </c>
      <c r="GA162" s="265" t="s">
        <v>275</v>
      </c>
      <c r="GB162" s="265" t="s">
        <v>275</v>
      </c>
      <c r="GC162" s="245" t="str">
        <f t="shared" ref="GC162:GV162" si="435">GC62</f>
        <v>0</v>
      </c>
      <c r="GD162" s="256" t="str">
        <f t="shared" si="435"/>
        <v>0</v>
      </c>
      <c r="GE162" s="256" t="str">
        <f t="shared" si="435"/>
        <v>0</v>
      </c>
      <c r="GF162" s="256" t="str">
        <f t="shared" si="435"/>
        <v>1</v>
      </c>
      <c r="GG162" s="256" t="str">
        <f t="shared" si="435"/>
        <v>0</v>
      </c>
      <c r="GH162" s="256" t="str">
        <f t="shared" si="435"/>
        <v>0</v>
      </c>
      <c r="GI162" s="256" t="str">
        <f t="shared" si="435"/>
        <v>0</v>
      </c>
      <c r="GJ162" s="256" t="str">
        <f t="shared" si="435"/>
        <v>0</v>
      </c>
      <c r="GK162" s="256" t="str">
        <f t="shared" si="435"/>
        <v>0</v>
      </c>
      <c r="GL162" s="256" t="str">
        <f t="shared" si="435"/>
        <v>0</v>
      </c>
      <c r="GM162" s="256" t="str">
        <f t="shared" si="435"/>
        <v>-725</v>
      </c>
      <c r="GN162" s="256" t="str">
        <f t="shared" si="435"/>
        <v>-725</v>
      </c>
      <c r="GO162" s="256" t="str">
        <f t="shared" si="435"/>
        <v>6,487</v>
      </c>
      <c r="GP162" s="256" t="str">
        <f t="shared" si="435"/>
        <v>-1,694,442</v>
      </c>
      <c r="GQ162" s="256" t="str">
        <f t="shared" si="435"/>
        <v>-1,137,128</v>
      </c>
      <c r="GR162" s="256" t="str">
        <f t="shared" si="435"/>
        <v>-$820,010</v>
      </c>
      <c r="GS162" s="256" t="str">
        <f t="shared" si="435"/>
        <v>-$477,303</v>
      </c>
      <c r="GT162" s="256" t="str">
        <f t="shared" si="435"/>
        <v>$197,875</v>
      </c>
      <c r="GU162" s="256" t="str">
        <f t="shared" si="435"/>
        <v>-$1,030,647</v>
      </c>
      <c r="GV162" s="256" t="str">
        <f t="shared" si="435"/>
        <v>$0</v>
      </c>
      <c r="GW162" s="265" t="s">
        <v>275</v>
      </c>
      <c r="GX162" s="265" t="s">
        <v>275</v>
      </c>
      <c r="GY162" s="245" t="str">
        <f t="shared" ref="GY162:HR162" si="436">GY62</f>
        <v>0</v>
      </c>
      <c r="GZ162" s="256" t="str">
        <f t="shared" si="436"/>
        <v>2</v>
      </c>
      <c r="HA162" s="256" t="str">
        <f t="shared" si="436"/>
        <v>19</v>
      </c>
      <c r="HB162" s="256" t="str">
        <f t="shared" si="436"/>
        <v>24</v>
      </c>
      <c r="HC162" s="256" t="str">
        <f t="shared" si="436"/>
        <v>7</v>
      </c>
      <c r="HD162" s="256" t="str">
        <f t="shared" si="436"/>
        <v>-1</v>
      </c>
      <c r="HE162" s="256" t="str">
        <f t="shared" si="436"/>
        <v>0</v>
      </c>
      <c r="HF162" s="256" t="str">
        <f t="shared" si="436"/>
        <v>0</v>
      </c>
      <c r="HG162" s="256" t="str">
        <f t="shared" si="436"/>
        <v>0</v>
      </c>
      <c r="HH162" s="256" t="str">
        <f t="shared" si="436"/>
        <v>0</v>
      </c>
      <c r="HI162" s="256" t="str">
        <f t="shared" si="436"/>
        <v>25,992</v>
      </c>
      <c r="HJ162" s="256" t="str">
        <f t="shared" si="436"/>
        <v>25,992</v>
      </c>
      <c r="HK162" s="256" t="str">
        <f t="shared" si="436"/>
        <v>-31,378</v>
      </c>
      <c r="HL162" s="256" t="str">
        <f t="shared" si="436"/>
        <v>-424,385</v>
      </c>
      <c r="HM162" s="256" t="str">
        <f t="shared" si="436"/>
        <v>-1,097,019</v>
      </c>
      <c r="HN162" s="256" t="str">
        <f t="shared" si="436"/>
        <v>-$1,737,219</v>
      </c>
      <c r="HO162" s="256" t="str">
        <f t="shared" si="436"/>
        <v>-$714,588</v>
      </c>
      <c r="HP162" s="256" t="str">
        <f t="shared" si="436"/>
        <v>-$513,487</v>
      </c>
      <c r="HQ162" s="256" t="str">
        <f t="shared" si="436"/>
        <v>-$3,021,039</v>
      </c>
      <c r="HR162" s="256" t="str">
        <f t="shared" si="436"/>
        <v>-$6</v>
      </c>
      <c r="HS162" s="265" t="s">
        <v>275</v>
      </c>
      <c r="HT162" s="265" t="s">
        <v>275</v>
      </c>
      <c r="HU162" s="245" t="str">
        <f t="shared" ref="HU162:IN162" si="437">HU62</f>
        <v>0</v>
      </c>
      <c r="HV162" s="256" t="str">
        <f t="shared" si="437"/>
        <v>0</v>
      </c>
      <c r="HW162" s="256" t="str">
        <f t="shared" si="437"/>
        <v>0</v>
      </c>
      <c r="HX162" s="256" t="str">
        <f t="shared" si="437"/>
        <v>0</v>
      </c>
      <c r="HY162" s="256" t="str">
        <f t="shared" si="437"/>
        <v>0</v>
      </c>
      <c r="HZ162" s="256" t="str">
        <f t="shared" si="437"/>
        <v>0</v>
      </c>
      <c r="IA162" s="256" t="str">
        <f t="shared" si="437"/>
        <v>0</v>
      </c>
      <c r="IB162" s="256" t="str">
        <f t="shared" si="437"/>
        <v>0</v>
      </c>
      <c r="IC162" s="256" t="str">
        <f t="shared" si="437"/>
        <v>0</v>
      </c>
      <c r="ID162" s="256" t="str">
        <f t="shared" si="437"/>
        <v>0</v>
      </c>
      <c r="IE162" s="256" t="str">
        <f t="shared" si="437"/>
        <v>469</v>
      </c>
      <c r="IF162" s="256" t="str">
        <f t="shared" si="437"/>
        <v>469</v>
      </c>
      <c r="IG162" s="256" t="str">
        <f t="shared" si="437"/>
        <v>26,929</v>
      </c>
      <c r="IH162" s="256" t="str">
        <f t="shared" si="437"/>
        <v>-47,406</v>
      </c>
      <c r="II162" s="256" t="str">
        <f t="shared" si="437"/>
        <v>990,184</v>
      </c>
      <c r="IJ162" s="256" t="str">
        <f t="shared" si="437"/>
        <v>$2,961,743</v>
      </c>
      <c r="IK162" s="256" t="str">
        <f t="shared" si="437"/>
        <v>$1,019,670</v>
      </c>
      <c r="IL162" s="256" t="str">
        <f t="shared" si="437"/>
        <v>$1,528,232</v>
      </c>
      <c r="IM162" s="256" t="str">
        <f t="shared" si="437"/>
        <v>$5,451,938</v>
      </c>
      <c r="IN162" s="256" t="str">
        <f t="shared" si="437"/>
        <v>$0</v>
      </c>
      <c r="IO162" s="265" t="s">
        <v>275</v>
      </c>
      <c r="IP162" s="265" t="s">
        <v>275</v>
      </c>
      <c r="IQ162" s="245" t="str">
        <f t="shared" ref="IQ162:JJ162" si="438">IQ62</f>
        <v>0</v>
      </c>
      <c r="IR162" s="256" t="str">
        <f t="shared" si="438"/>
        <v>0</v>
      </c>
      <c r="IS162" s="256" t="str">
        <f t="shared" si="438"/>
        <v>0</v>
      </c>
      <c r="IT162" s="256" t="str">
        <f t="shared" si="438"/>
        <v>0</v>
      </c>
      <c r="IU162" s="256" t="str">
        <f t="shared" si="438"/>
        <v>0</v>
      </c>
      <c r="IV162" s="256" t="str">
        <f t="shared" si="438"/>
        <v>0</v>
      </c>
      <c r="IW162" s="256" t="str">
        <f t="shared" si="438"/>
        <v>0</v>
      </c>
      <c r="IX162" s="256" t="str">
        <f t="shared" si="438"/>
        <v>0</v>
      </c>
      <c r="IY162" s="256" t="str">
        <f t="shared" si="438"/>
        <v>0</v>
      </c>
      <c r="IZ162" s="256" t="str">
        <f t="shared" si="438"/>
        <v>0</v>
      </c>
      <c r="JA162" s="256" t="str">
        <f t="shared" si="438"/>
        <v>-2,435</v>
      </c>
      <c r="JB162" s="256" t="str">
        <f t="shared" si="438"/>
        <v>-2,435</v>
      </c>
      <c r="JC162" s="256" t="str">
        <f t="shared" si="438"/>
        <v>-6,007</v>
      </c>
      <c r="JD162" s="256" t="str">
        <f t="shared" si="438"/>
        <v>498,782</v>
      </c>
      <c r="JE162" s="256" t="str">
        <f t="shared" si="438"/>
        <v>-50,613</v>
      </c>
      <c r="JF162" s="256" t="str">
        <f t="shared" si="438"/>
        <v>$2,691,199</v>
      </c>
      <c r="JG162" s="256" t="str">
        <f t="shared" si="438"/>
        <v>$1,739,647</v>
      </c>
      <c r="JH162" s="256" t="str">
        <f t="shared" si="438"/>
        <v>$1,153,140</v>
      </c>
      <c r="JI162" s="256" t="str">
        <f t="shared" si="438"/>
        <v>$5,153,292</v>
      </c>
      <c r="JJ162" s="256" t="str">
        <f t="shared" si="438"/>
        <v>$2</v>
      </c>
      <c r="JK162" s="265" t="s">
        <v>275</v>
      </c>
      <c r="JL162" s="265" t="s">
        <v>275</v>
      </c>
      <c r="JM162" s="245" t="str">
        <f t="shared" ref="JM162:KF162" si="439">JM62</f>
        <v>0</v>
      </c>
      <c r="JN162" s="256" t="str">
        <f t="shared" si="439"/>
        <v>1</v>
      </c>
      <c r="JO162" s="256" t="str">
        <f t="shared" si="439"/>
        <v>-30</v>
      </c>
      <c r="JP162" s="256" t="str">
        <f t="shared" si="439"/>
        <v>5</v>
      </c>
      <c r="JQ162" s="256" t="str">
        <f t="shared" si="439"/>
        <v>-8</v>
      </c>
      <c r="JR162" s="256" t="str">
        <f t="shared" si="439"/>
        <v>-1</v>
      </c>
      <c r="JS162" s="256" t="str">
        <f t="shared" si="439"/>
        <v>0</v>
      </c>
      <c r="JT162" s="256" t="str">
        <f t="shared" si="439"/>
        <v>0</v>
      </c>
      <c r="JU162" s="256" t="str">
        <f t="shared" si="439"/>
        <v>0</v>
      </c>
      <c r="JV162" s="256" t="str">
        <f t="shared" si="439"/>
        <v>0</v>
      </c>
      <c r="JW162" s="256" t="str">
        <f t="shared" si="439"/>
        <v>608</v>
      </c>
      <c r="JX162" s="256" t="str">
        <f t="shared" si="439"/>
        <v>608</v>
      </c>
      <c r="JY162" s="256" t="str">
        <f t="shared" si="439"/>
        <v>47,435</v>
      </c>
      <c r="JZ162" s="256" t="str">
        <f t="shared" si="439"/>
        <v>1,304,385</v>
      </c>
      <c r="KA162" s="256" t="str">
        <f t="shared" si="439"/>
        <v>1,727,097</v>
      </c>
      <c r="KB162" s="256" t="str">
        <f t="shared" si="439"/>
        <v>$109,937</v>
      </c>
      <c r="KC162" s="256" t="str">
        <f t="shared" si="439"/>
        <v>$138,521</v>
      </c>
      <c r="KD162" s="256" t="str">
        <f t="shared" si="439"/>
        <v>$217,490</v>
      </c>
      <c r="KE162" s="256" t="str">
        <f t="shared" si="439"/>
        <v>$910,092</v>
      </c>
      <c r="KF162" s="256" t="str">
        <f t="shared" si="439"/>
        <v>-$2</v>
      </c>
      <c r="KG162" s="265" t="s">
        <v>275</v>
      </c>
      <c r="KH162" s="265" t="s">
        <v>275</v>
      </c>
    </row>
    <row r="163" spans="1:294" s="2" customFormat="1" ht="12.75" customHeight="1" x14ac:dyDescent="0.2">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245" t="s">
        <v>64</v>
      </c>
      <c r="AD163" s="254" t="str">
        <f t="shared" ca="1" si="113"/>
        <v>$59</v>
      </c>
      <c r="AE163" s="256" t="str">
        <f t="shared" si="137"/>
        <v>22,908</v>
      </c>
      <c r="AF163" s="256" t="str">
        <f t="shared" ref="AF163:AS163" si="440">AF63</f>
        <v>955</v>
      </c>
      <c r="AG163" s="256" t="str">
        <f t="shared" si="440"/>
        <v>0</v>
      </c>
      <c r="AH163" s="256" t="str">
        <f t="shared" si="440"/>
        <v>704</v>
      </c>
      <c r="AI163" s="256" t="str">
        <f t="shared" si="440"/>
        <v>125</v>
      </c>
      <c r="AJ163" s="256" t="str">
        <f t="shared" si="440"/>
        <v>26</v>
      </c>
      <c r="AK163" s="256" t="str">
        <f t="shared" si="440"/>
        <v>127</v>
      </c>
      <c r="AL163" s="256" t="str">
        <f t="shared" si="440"/>
        <v>203,675</v>
      </c>
      <c r="AM163" s="256" t="str">
        <f t="shared" si="440"/>
        <v>98</v>
      </c>
      <c r="AN163" s="256" t="str">
        <f t="shared" si="440"/>
        <v>9,212,700</v>
      </c>
      <c r="AO163" s="256" t="str">
        <f t="shared" si="440"/>
        <v>102,887</v>
      </c>
      <c r="AP163" s="256" t="str">
        <f t="shared" si="440"/>
        <v>102,887</v>
      </c>
      <c r="AQ163" s="256" t="str">
        <f t="shared" si="440"/>
        <v>-</v>
      </c>
      <c r="AR163" s="256" t="str">
        <f t="shared" si="440"/>
        <v>-</v>
      </c>
      <c r="AS163" s="256" t="str">
        <f t="shared" si="440"/>
        <v>2,954,595</v>
      </c>
      <c r="AT163" s="256" t="str">
        <f t="shared" si="380"/>
        <v>$9,179,067</v>
      </c>
      <c r="AU163" s="256" t="str">
        <f t="shared" si="380"/>
        <v>$13,087,802</v>
      </c>
      <c r="AV163" s="256" t="str">
        <f t="shared" si="380"/>
        <v>$18,553,059</v>
      </c>
      <c r="AW163" s="256" t="str">
        <f t="shared" si="380"/>
        <v>$40,819,929</v>
      </c>
      <c r="AX163" s="256" t="str">
        <f t="shared" si="380"/>
        <v>$59</v>
      </c>
      <c r="AY163" s="265" t="s">
        <v>275</v>
      </c>
      <c r="AZ163" s="265"/>
      <c r="BA163" s="245" t="str">
        <f t="shared" ref="BA163:BT163" si="441">BA63</f>
        <v>22,883</v>
      </c>
      <c r="BB163" s="256" t="str">
        <f t="shared" si="441"/>
        <v>962</v>
      </c>
      <c r="BC163" s="256" t="str">
        <f t="shared" si="441"/>
        <v>0</v>
      </c>
      <c r="BD163" s="256" t="str">
        <f t="shared" si="441"/>
        <v>703</v>
      </c>
      <c r="BE163" s="256" t="str">
        <f t="shared" si="441"/>
        <v>134</v>
      </c>
      <c r="BF163" s="256" t="str">
        <f t="shared" si="441"/>
        <v>44</v>
      </c>
      <c r="BG163" s="256" t="str">
        <f t="shared" si="441"/>
        <v>126</v>
      </c>
      <c r="BH163" s="256" t="str">
        <f t="shared" si="441"/>
        <v>191,070</v>
      </c>
      <c r="BI163" s="256" t="str">
        <f t="shared" si="441"/>
        <v>101</v>
      </c>
      <c r="BJ163" s="256" t="str">
        <f t="shared" si="441"/>
        <v>9,562,800</v>
      </c>
      <c r="BK163" s="256" t="str">
        <f t="shared" si="441"/>
        <v>213,050</v>
      </c>
      <c r="BL163" s="256" t="str">
        <f t="shared" si="441"/>
        <v>213,050</v>
      </c>
      <c r="BM163" s="256" t="str">
        <f t="shared" si="441"/>
        <v>-</v>
      </c>
      <c r="BN163" s="256" t="str">
        <f t="shared" si="441"/>
        <v>7,270,915</v>
      </c>
      <c r="BO163" s="256" t="str">
        <f t="shared" si="441"/>
        <v>9,352,205</v>
      </c>
      <c r="BP163" s="256" t="str">
        <f t="shared" si="441"/>
        <v>$11,194,500</v>
      </c>
      <c r="BQ163" s="256" t="str">
        <f t="shared" si="441"/>
        <v>$14,109,853</v>
      </c>
      <c r="BR163" s="256" t="str">
        <f t="shared" si="441"/>
        <v>$19,688,822</v>
      </c>
      <c r="BS163" s="256" t="str">
        <f t="shared" si="441"/>
        <v>$44,993,175</v>
      </c>
      <c r="BT163" s="256" t="str">
        <f t="shared" si="441"/>
        <v>$58</v>
      </c>
      <c r="BU163" s="265" t="s">
        <v>275</v>
      </c>
      <c r="BV163" s="265" t="s">
        <v>275</v>
      </c>
      <c r="BW163" s="245" t="str">
        <f t="shared" ref="BW163:CP163" si="442">BW63</f>
        <v>23,168</v>
      </c>
      <c r="BX163" s="256" t="str">
        <f t="shared" si="442"/>
        <v>-</v>
      </c>
      <c r="BY163" s="256" t="str">
        <f t="shared" si="442"/>
        <v>998</v>
      </c>
      <c r="BZ163" s="256" t="str">
        <f t="shared" si="442"/>
        <v>697</v>
      </c>
      <c r="CA163" s="256" t="str">
        <f t="shared" si="442"/>
        <v>131</v>
      </c>
      <c r="CB163" s="256" t="str">
        <f t="shared" si="442"/>
        <v>26</v>
      </c>
      <c r="CC163" s="256" t="str">
        <f t="shared" si="442"/>
        <v>122</v>
      </c>
      <c r="CD163" s="256" t="str">
        <f t="shared" si="442"/>
        <v>187,550</v>
      </c>
      <c r="CE163" s="256" t="str">
        <f t="shared" si="442"/>
        <v>98</v>
      </c>
      <c r="CF163" s="256" t="str">
        <f t="shared" si="442"/>
        <v>7,331,000</v>
      </c>
      <c r="CG163" s="256" t="str">
        <f t="shared" si="442"/>
        <v>104,729</v>
      </c>
      <c r="CH163" s="256" t="str">
        <f t="shared" si="442"/>
        <v>104,729</v>
      </c>
      <c r="CI163" s="256" t="str">
        <f t="shared" si="442"/>
        <v>-</v>
      </c>
      <c r="CJ163" s="256" t="str">
        <f t="shared" si="442"/>
        <v>-</v>
      </c>
      <c r="CK163" s="256" t="str">
        <f t="shared" si="442"/>
        <v>1,545,349</v>
      </c>
      <c r="CL163" s="256" t="str">
        <f t="shared" si="442"/>
        <v>$4,978,149</v>
      </c>
      <c r="CM163" s="256" t="str">
        <f t="shared" si="442"/>
        <v>$13,273,712</v>
      </c>
      <c r="CN163" s="256" t="str">
        <f t="shared" si="442"/>
        <v>$11,446,140</v>
      </c>
      <c r="CO163" s="256" t="str">
        <f t="shared" si="442"/>
        <v>$29,698,002</v>
      </c>
      <c r="CP163" s="256" t="str">
        <f t="shared" si="442"/>
        <v>$55</v>
      </c>
      <c r="CQ163" s="265" t="s">
        <v>275</v>
      </c>
      <c r="CR163" s="265" t="s">
        <v>275</v>
      </c>
      <c r="CS163" s="245" t="str">
        <f t="shared" ref="CS163:DL163" si="443">CS63</f>
        <v>23,168</v>
      </c>
      <c r="CT163" s="256" t="str">
        <f t="shared" si="443"/>
        <v>998</v>
      </c>
      <c r="CU163" s="256" t="str">
        <f t="shared" si="443"/>
        <v>0</v>
      </c>
      <c r="CV163" s="256" t="str">
        <f t="shared" si="443"/>
        <v>610</v>
      </c>
      <c r="CW163" s="256" t="str">
        <f t="shared" si="443"/>
        <v>130</v>
      </c>
      <c r="CX163" s="256" t="str">
        <f t="shared" si="443"/>
        <v>25</v>
      </c>
      <c r="CY163" s="256" t="str">
        <f t="shared" si="443"/>
        <v>125</v>
      </c>
      <c r="CZ163" s="256" t="str">
        <f t="shared" si="443"/>
        <v>175,325</v>
      </c>
      <c r="DA163" s="256" t="str">
        <f t="shared" si="443"/>
        <v>97</v>
      </c>
      <c r="DB163" s="256" t="str">
        <f t="shared" si="443"/>
        <v>7,330,000</v>
      </c>
      <c r="DC163" s="256" t="str">
        <f t="shared" si="443"/>
        <v>-</v>
      </c>
      <c r="DD163" s="256" t="str">
        <f t="shared" si="443"/>
        <v>-</v>
      </c>
      <c r="DE163" s="256" t="str">
        <f t="shared" si="443"/>
        <v>-</v>
      </c>
      <c r="DF163" s="256">
        <f t="shared" si="443"/>
        <v>0</v>
      </c>
      <c r="DG163" s="256" t="str">
        <f t="shared" si="443"/>
        <v>0</v>
      </c>
      <c r="DH163" s="256" t="str">
        <f t="shared" si="443"/>
        <v>$3,036,677</v>
      </c>
      <c r="DI163" s="256" t="str">
        <f t="shared" si="443"/>
        <v>$6,707,167</v>
      </c>
      <c r="DJ163" s="256" t="str">
        <f t="shared" si="443"/>
        <v>$11,977,138</v>
      </c>
      <c r="DK163" s="256" t="str">
        <f t="shared" si="443"/>
        <v>$21,720,982</v>
      </c>
      <c r="DL163" s="256" t="str">
        <f t="shared" si="443"/>
        <v>$55</v>
      </c>
      <c r="DM163" s="265" t="s">
        <v>275</v>
      </c>
      <c r="DN163" s="265" t="s">
        <v>275</v>
      </c>
      <c r="DO163" s="245" t="str">
        <f t="shared" ref="DO163:EH163" si="444">DO63</f>
        <v>23,168</v>
      </c>
      <c r="DP163" s="256" t="str">
        <f t="shared" si="444"/>
        <v>878</v>
      </c>
      <c r="DQ163" s="256" t="str">
        <f t="shared" si="444"/>
        <v>-</v>
      </c>
      <c r="DR163" s="256" t="str">
        <f t="shared" si="444"/>
        <v>707</v>
      </c>
      <c r="DS163" s="256" t="str">
        <f t="shared" si="444"/>
        <v>133</v>
      </c>
      <c r="DT163" s="256" t="str">
        <f t="shared" si="444"/>
        <v>26</v>
      </c>
      <c r="DU163" s="256" t="str">
        <f t="shared" si="444"/>
        <v>128</v>
      </c>
      <c r="DV163" s="256" t="str">
        <f t="shared" si="444"/>
        <v>170,000</v>
      </c>
      <c r="DW163" s="256" t="str">
        <f t="shared" si="444"/>
        <v>138</v>
      </c>
      <c r="DX163" s="256" t="str">
        <f t="shared" si="444"/>
        <v>6,650,000</v>
      </c>
      <c r="DY163" s="256" t="str">
        <f t="shared" si="444"/>
        <v>-</v>
      </c>
      <c r="DZ163" s="256" t="str">
        <f t="shared" si="444"/>
        <v>-</v>
      </c>
      <c r="EA163" s="256" t="str">
        <f t="shared" si="444"/>
        <v>-</v>
      </c>
      <c r="EB163" s="256" t="str">
        <f t="shared" si="444"/>
        <v>-</v>
      </c>
      <c r="EC163" s="256" t="str">
        <f t="shared" si="444"/>
        <v>-</v>
      </c>
      <c r="ED163" s="256" t="str">
        <f t="shared" si="444"/>
        <v>$4,556,686</v>
      </c>
      <c r="EE163" s="256" t="str">
        <f t="shared" si="444"/>
        <v>$10,495,981</v>
      </c>
      <c r="EF163" s="256" t="str">
        <f t="shared" si="444"/>
        <v>$4,769,149</v>
      </c>
      <c r="EG163" s="256" t="str">
        <f t="shared" si="444"/>
        <v>$31,727,369</v>
      </c>
      <c r="EH163" s="256" t="str">
        <f t="shared" si="444"/>
        <v>$61</v>
      </c>
      <c r="EI163" s="265" t="s">
        <v>275</v>
      </c>
      <c r="EJ163" s="265" t="s">
        <v>275</v>
      </c>
      <c r="EK163" s="245" t="str">
        <f t="shared" ref="EK163:FD163" si="445">EK63</f>
        <v>24,000</v>
      </c>
      <c r="EL163" s="256" t="str">
        <f t="shared" si="445"/>
        <v>839</v>
      </c>
      <c r="EM163" s="256">
        <f t="shared" si="445"/>
        <v>0</v>
      </c>
      <c r="EN163" s="256" t="str">
        <f t="shared" si="445"/>
        <v>698</v>
      </c>
      <c r="EO163" s="256" t="str">
        <f t="shared" si="445"/>
        <v>135</v>
      </c>
      <c r="EP163" s="256" t="str">
        <f t="shared" si="445"/>
        <v>26</v>
      </c>
      <c r="EQ163" s="256" t="str">
        <f t="shared" si="445"/>
        <v>131</v>
      </c>
      <c r="ER163" s="256" t="str">
        <f t="shared" si="445"/>
        <v>162,000</v>
      </c>
      <c r="ES163" s="256" t="str">
        <f t="shared" si="445"/>
        <v>130</v>
      </c>
      <c r="ET163" s="256" t="str">
        <f t="shared" si="445"/>
        <v>6,650,000</v>
      </c>
      <c r="EU163" s="256" t="str">
        <f t="shared" si="445"/>
        <v>111,000</v>
      </c>
      <c r="EV163" s="256" t="str">
        <f t="shared" si="445"/>
        <v>120,022</v>
      </c>
      <c r="EW163" s="256" t="str">
        <f t="shared" si="445"/>
        <v>45,000</v>
      </c>
      <c r="EX163" s="256">
        <f t="shared" si="445"/>
        <v>0</v>
      </c>
      <c r="EY163" s="256" t="str">
        <f t="shared" si="445"/>
        <v>2,397,000</v>
      </c>
      <c r="EZ163" s="256" t="str">
        <f t="shared" si="445"/>
        <v>$3,400,000</v>
      </c>
      <c r="FA163" s="256" t="str">
        <f t="shared" si="445"/>
        <v>$7,900,000</v>
      </c>
      <c r="FB163" s="256" t="str">
        <f t="shared" si="445"/>
        <v>$11,000,000</v>
      </c>
      <c r="FC163" s="256" t="str">
        <f t="shared" si="445"/>
        <v>$22,300,000</v>
      </c>
      <c r="FD163" s="256" t="str">
        <f t="shared" si="445"/>
        <v>$52</v>
      </c>
      <c r="FE163" s="265" t="s">
        <v>275</v>
      </c>
      <c r="FF163" s="265" t="s">
        <v>275</v>
      </c>
      <c r="FG163" s="245" t="str">
        <f t="shared" ref="FG163:FZ163" si="446">FG63</f>
        <v>23,059</v>
      </c>
      <c r="FH163" s="256" t="str">
        <f t="shared" si="446"/>
        <v>948</v>
      </c>
      <c r="FI163" s="256" t="str">
        <f t="shared" si="446"/>
        <v>250</v>
      </c>
      <c r="FJ163" s="256" t="str">
        <f t="shared" si="446"/>
        <v>684</v>
      </c>
      <c r="FK163" s="256" t="str">
        <f t="shared" si="446"/>
        <v>131</v>
      </c>
      <c r="FL163" s="256" t="str">
        <f t="shared" si="446"/>
        <v>29</v>
      </c>
      <c r="FM163" s="256" t="str">
        <f t="shared" si="446"/>
        <v>126</v>
      </c>
      <c r="FN163" s="256" t="str">
        <f t="shared" si="446"/>
        <v>185,524</v>
      </c>
      <c r="FO163" s="256" t="str">
        <f t="shared" si="446"/>
        <v>106</v>
      </c>
      <c r="FP163" s="256" t="str">
        <f t="shared" si="446"/>
        <v>8,017,300</v>
      </c>
      <c r="FQ163" s="256" t="str">
        <f t="shared" si="446"/>
        <v>140,222</v>
      </c>
      <c r="FR163" s="256" t="str">
        <f t="shared" si="446"/>
        <v>140,222</v>
      </c>
      <c r="FS163" s="256" t="str">
        <f t="shared" si="446"/>
        <v>-</v>
      </c>
      <c r="FT163" s="256" t="str">
        <f t="shared" si="446"/>
        <v>3,635,458</v>
      </c>
      <c r="FU163" s="256" t="str">
        <f t="shared" si="446"/>
        <v>3,463,037</v>
      </c>
      <c r="FV163" s="256" t="str">
        <f t="shared" si="446"/>
        <v>$6,589,016</v>
      </c>
      <c r="FW163" s="256" t="str">
        <f t="shared" si="446"/>
        <v>$11,534,903</v>
      </c>
      <c r="FX163" s="256" t="str">
        <f t="shared" si="446"/>
        <v>$13,286,862</v>
      </c>
      <c r="FY163" s="256" t="str">
        <f t="shared" si="446"/>
        <v>$33,791,891</v>
      </c>
      <c r="FZ163" s="256" t="str">
        <f t="shared" si="446"/>
        <v>$58</v>
      </c>
      <c r="GA163" s="265" t="s">
        <v>275</v>
      </c>
      <c r="GB163" s="265" t="s">
        <v>275</v>
      </c>
      <c r="GC163" s="245" t="str">
        <f t="shared" ref="GC163:GV163" si="447">GC63</f>
        <v>25</v>
      </c>
      <c r="GD163" s="256" t="str">
        <f t="shared" si="447"/>
        <v>-7</v>
      </c>
      <c r="GE163" s="256" t="str">
        <f t="shared" si="447"/>
        <v>0</v>
      </c>
      <c r="GF163" s="256" t="str">
        <f t="shared" si="447"/>
        <v>1</v>
      </c>
      <c r="GG163" s="256" t="str">
        <f t="shared" si="447"/>
        <v>-9</v>
      </c>
      <c r="GH163" s="256" t="str">
        <f t="shared" si="447"/>
        <v>-18</v>
      </c>
      <c r="GI163" s="256" t="str">
        <f t="shared" si="447"/>
        <v>1</v>
      </c>
      <c r="GJ163" s="256" t="str">
        <f t="shared" si="447"/>
        <v>12,605</v>
      </c>
      <c r="GK163" s="256" t="str">
        <f t="shared" si="447"/>
        <v>-3</v>
      </c>
      <c r="GL163" s="256" t="str">
        <f t="shared" si="447"/>
        <v>-350,100</v>
      </c>
      <c r="GM163" s="256" t="str">
        <f t="shared" si="447"/>
        <v>-110,163</v>
      </c>
      <c r="GN163" s="256" t="str">
        <f t="shared" si="447"/>
        <v>-110,163</v>
      </c>
      <c r="GO163" s="256" t="str">
        <f t="shared" si="447"/>
        <v>-</v>
      </c>
      <c r="GP163" s="256" t="str">
        <f t="shared" si="447"/>
        <v>-</v>
      </c>
      <c r="GQ163" s="256" t="str">
        <f t="shared" si="447"/>
        <v>-6,397,610</v>
      </c>
      <c r="GR163" s="256" t="str">
        <f t="shared" si="447"/>
        <v>-$2,015,433</v>
      </c>
      <c r="GS163" s="256" t="str">
        <f t="shared" si="447"/>
        <v>-$1,022,051</v>
      </c>
      <c r="GT163" s="256" t="str">
        <f t="shared" si="447"/>
        <v>-$1,135,763</v>
      </c>
      <c r="GU163" s="256" t="str">
        <f t="shared" si="447"/>
        <v>-$4,173,246</v>
      </c>
      <c r="GV163" s="256" t="str">
        <f t="shared" si="447"/>
        <v>$1</v>
      </c>
      <c r="GW163" s="265" t="s">
        <v>275</v>
      </c>
      <c r="GX163" s="265" t="s">
        <v>275</v>
      </c>
      <c r="GY163" s="245" t="str">
        <f t="shared" ref="GY163:HR163" si="448">GY63</f>
        <v>-285</v>
      </c>
      <c r="GZ163" s="256" t="str">
        <f t="shared" si="448"/>
        <v>-</v>
      </c>
      <c r="HA163" s="256" t="str">
        <f t="shared" si="448"/>
        <v>-998</v>
      </c>
      <c r="HB163" s="256" t="str">
        <f t="shared" si="448"/>
        <v>6</v>
      </c>
      <c r="HC163" s="256" t="str">
        <f t="shared" si="448"/>
        <v>3</v>
      </c>
      <c r="HD163" s="256" t="str">
        <f t="shared" si="448"/>
        <v>18</v>
      </c>
      <c r="HE163" s="256" t="str">
        <f t="shared" si="448"/>
        <v>4</v>
      </c>
      <c r="HF163" s="256" t="str">
        <f t="shared" si="448"/>
        <v>3,520</v>
      </c>
      <c r="HG163" s="256" t="str">
        <f t="shared" si="448"/>
        <v>3</v>
      </c>
      <c r="HH163" s="256" t="str">
        <f t="shared" si="448"/>
        <v>2,231,800</v>
      </c>
      <c r="HI163" s="256" t="str">
        <f t="shared" si="448"/>
        <v>108,321</v>
      </c>
      <c r="HJ163" s="256" t="str">
        <f t="shared" si="448"/>
        <v>108,321</v>
      </c>
      <c r="HK163" s="256" t="str">
        <f t="shared" si="448"/>
        <v>-</v>
      </c>
      <c r="HL163" s="256" t="str">
        <f t="shared" si="448"/>
        <v>-</v>
      </c>
      <c r="HM163" s="256" t="str">
        <f t="shared" si="448"/>
        <v>535,941</v>
      </c>
      <c r="HN163" s="256" t="str">
        <f t="shared" si="448"/>
        <v>$6,216,351</v>
      </c>
      <c r="HO163" s="256" t="str">
        <f t="shared" si="448"/>
        <v>$836,141</v>
      </c>
      <c r="HP163" s="256" t="str">
        <f t="shared" si="448"/>
        <v>$8,242,682</v>
      </c>
      <c r="HQ163" s="256" t="str">
        <f t="shared" si="448"/>
        <v>$15,295,173</v>
      </c>
      <c r="HR163" s="256" t="str">
        <f t="shared" si="448"/>
        <v>$3</v>
      </c>
      <c r="HS163" s="265" t="s">
        <v>275</v>
      </c>
      <c r="HT163" s="265" t="s">
        <v>275</v>
      </c>
      <c r="HU163" s="245" t="str">
        <f t="shared" ref="HU163:IN163" si="449">HU63</f>
        <v>0</v>
      </c>
      <c r="HV163" s="256" t="str">
        <f t="shared" si="449"/>
        <v>-</v>
      </c>
      <c r="HW163" s="256" t="str">
        <f t="shared" si="449"/>
        <v>998</v>
      </c>
      <c r="HX163" s="256" t="str">
        <f t="shared" si="449"/>
        <v>87</v>
      </c>
      <c r="HY163" s="256" t="str">
        <f t="shared" si="449"/>
        <v>1</v>
      </c>
      <c r="HZ163" s="256" t="str">
        <f t="shared" si="449"/>
        <v>1</v>
      </c>
      <c r="IA163" s="256" t="str">
        <f t="shared" si="449"/>
        <v>-3</v>
      </c>
      <c r="IB163" s="256" t="str">
        <f t="shared" si="449"/>
        <v>12,225</v>
      </c>
      <c r="IC163" s="256" t="str">
        <f t="shared" si="449"/>
        <v>1</v>
      </c>
      <c r="ID163" s="256" t="str">
        <f t="shared" si="449"/>
        <v>1,000</v>
      </c>
      <c r="IE163" s="256" t="str">
        <f t="shared" si="449"/>
        <v>-</v>
      </c>
      <c r="IF163" s="256" t="str">
        <f t="shared" si="449"/>
        <v>-</v>
      </c>
      <c r="IG163" s="256" t="str">
        <f t="shared" si="449"/>
        <v>-</v>
      </c>
      <c r="IH163" s="256" t="str">
        <f t="shared" si="449"/>
        <v>-</v>
      </c>
      <c r="II163" s="256" t="str">
        <f t="shared" si="449"/>
        <v>-</v>
      </c>
      <c r="IJ163" s="256" t="str">
        <f t="shared" si="449"/>
        <v>$1,941,472</v>
      </c>
      <c r="IK163" s="256" t="str">
        <f t="shared" si="449"/>
        <v>$6,566,545</v>
      </c>
      <c r="IL163" s="256" t="str">
        <f t="shared" si="449"/>
        <v>-$530,998</v>
      </c>
      <c r="IM163" s="256" t="str">
        <f t="shared" si="449"/>
        <v>$7,977,020</v>
      </c>
      <c r="IN163" s="256" t="str">
        <f t="shared" si="449"/>
        <v>$0</v>
      </c>
      <c r="IO163" s="265" t="s">
        <v>275</v>
      </c>
      <c r="IP163" s="265" t="s">
        <v>275</v>
      </c>
      <c r="IQ163" s="245" t="str">
        <f t="shared" ref="IQ163:JJ163" si="450">IQ63</f>
        <v>0</v>
      </c>
      <c r="IR163" s="256" t="str">
        <f t="shared" si="450"/>
        <v>120</v>
      </c>
      <c r="IS163" s="256" t="str">
        <f t="shared" si="450"/>
        <v>-</v>
      </c>
      <c r="IT163" s="256" t="str">
        <f t="shared" si="450"/>
        <v>-97</v>
      </c>
      <c r="IU163" s="256" t="str">
        <f t="shared" si="450"/>
        <v>-3</v>
      </c>
      <c r="IV163" s="256" t="str">
        <f t="shared" si="450"/>
        <v>-1</v>
      </c>
      <c r="IW163" s="256" t="str">
        <f t="shared" si="450"/>
        <v>-3</v>
      </c>
      <c r="IX163" s="256" t="str">
        <f t="shared" si="450"/>
        <v>5,325</v>
      </c>
      <c r="IY163" s="256" t="str">
        <f t="shared" si="450"/>
        <v>-41</v>
      </c>
      <c r="IZ163" s="256" t="str">
        <f t="shared" si="450"/>
        <v>680,000</v>
      </c>
      <c r="JA163" s="256" t="str">
        <f t="shared" si="450"/>
        <v>-</v>
      </c>
      <c r="JB163" s="256" t="str">
        <f t="shared" si="450"/>
        <v>-</v>
      </c>
      <c r="JC163" s="256" t="str">
        <f t="shared" si="450"/>
        <v>-</v>
      </c>
      <c r="JD163" s="256" t="str">
        <f t="shared" si="450"/>
        <v>-</v>
      </c>
      <c r="JE163" s="256" t="str">
        <f t="shared" si="450"/>
        <v>-</v>
      </c>
      <c r="JF163" s="256" t="str">
        <f t="shared" si="450"/>
        <v>-$1,520,009</v>
      </c>
      <c r="JG163" s="256" t="str">
        <f t="shared" si="450"/>
        <v>-$3,788,814</v>
      </c>
      <c r="JH163" s="256" t="str">
        <f t="shared" si="450"/>
        <v>$7,207,989</v>
      </c>
      <c r="JI163" s="256" t="str">
        <f t="shared" si="450"/>
        <v>-$10,006,387</v>
      </c>
      <c r="JJ163" s="256" t="str">
        <f t="shared" si="450"/>
        <v>-$6</v>
      </c>
      <c r="JK163" s="265" t="s">
        <v>275</v>
      </c>
      <c r="JL163" s="265" t="s">
        <v>275</v>
      </c>
      <c r="JM163" s="245" t="str">
        <f t="shared" ref="JM163:KF163" si="451">JM63</f>
        <v>-832</v>
      </c>
      <c r="JN163" s="256" t="str">
        <f t="shared" si="451"/>
        <v>39</v>
      </c>
      <c r="JO163" s="256" t="str">
        <f t="shared" si="451"/>
        <v>-</v>
      </c>
      <c r="JP163" s="256" t="str">
        <f t="shared" si="451"/>
        <v>9</v>
      </c>
      <c r="JQ163" s="256" t="str">
        <f t="shared" si="451"/>
        <v>-2</v>
      </c>
      <c r="JR163" s="256" t="str">
        <f t="shared" si="451"/>
        <v>0</v>
      </c>
      <c r="JS163" s="256" t="str">
        <f t="shared" si="451"/>
        <v>-3</v>
      </c>
      <c r="JT163" s="256" t="str">
        <f t="shared" si="451"/>
        <v>8,000</v>
      </c>
      <c r="JU163" s="256" t="str">
        <f t="shared" si="451"/>
        <v>8</v>
      </c>
      <c r="JV163" s="256" t="str">
        <f t="shared" si="451"/>
        <v>0</v>
      </c>
      <c r="JW163" s="256" t="str">
        <f t="shared" si="451"/>
        <v>-</v>
      </c>
      <c r="JX163" s="256" t="str">
        <f t="shared" si="451"/>
        <v>-</v>
      </c>
      <c r="JY163" s="256" t="str">
        <f t="shared" si="451"/>
        <v>-</v>
      </c>
      <c r="JZ163" s="256" t="str">
        <f t="shared" si="451"/>
        <v>-</v>
      </c>
      <c r="KA163" s="256" t="str">
        <f t="shared" si="451"/>
        <v>-</v>
      </c>
      <c r="KB163" s="256" t="str">
        <f t="shared" si="451"/>
        <v>$1,156,686</v>
      </c>
      <c r="KC163" s="256" t="str">
        <f t="shared" si="451"/>
        <v>$2,595,981</v>
      </c>
      <c r="KD163" s="256" t="str">
        <f t="shared" si="451"/>
        <v>-$6,230,851</v>
      </c>
      <c r="KE163" s="256" t="str">
        <f t="shared" si="451"/>
        <v>$9,427,369</v>
      </c>
      <c r="KF163" s="256" t="str">
        <f t="shared" si="451"/>
        <v>$9</v>
      </c>
      <c r="KG163" s="265" t="s">
        <v>275</v>
      </c>
      <c r="KH163" s="265" t="s">
        <v>275</v>
      </c>
    </row>
    <row r="164" spans="1:294" s="2" customFormat="1" ht="12.75" customHeight="1" x14ac:dyDescent="0.2">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245" t="s">
        <v>156</v>
      </c>
      <c r="AD164" s="254" t="str">
        <f t="shared" ca="1" si="113"/>
        <v>$50</v>
      </c>
      <c r="AE164" s="256" t="str">
        <f t="shared" si="137"/>
        <v>13,463</v>
      </c>
      <c r="AF164" s="256" t="str">
        <f t="shared" ref="AF164:AS164" si="452">AF64</f>
        <v>692</v>
      </c>
      <c r="AG164" s="256" t="str">
        <f t="shared" si="452"/>
        <v>-</v>
      </c>
      <c r="AH164" s="256" t="str">
        <f t="shared" si="452"/>
        <v>318</v>
      </c>
      <c r="AI164" s="256" t="str">
        <f t="shared" si="452"/>
        <v>4</v>
      </c>
      <c r="AJ164" s="256" t="str">
        <f t="shared" si="452"/>
        <v>13</v>
      </c>
      <c r="AK164" s="256" t="str">
        <f t="shared" si="452"/>
        <v>41</v>
      </c>
      <c r="AL164" s="256" t="str">
        <f t="shared" si="452"/>
        <v>7,692</v>
      </c>
      <c r="AM164" s="256" t="str">
        <f t="shared" si="452"/>
        <v>14</v>
      </c>
      <c r="AN164" s="256" t="str">
        <f t="shared" si="452"/>
        <v>363,000</v>
      </c>
      <c r="AO164" s="256" t="str">
        <f t="shared" si="452"/>
        <v>1,926</v>
      </c>
      <c r="AP164" s="256" t="str">
        <f t="shared" si="452"/>
        <v>1,926</v>
      </c>
      <c r="AQ164" s="256" t="str">
        <f t="shared" si="452"/>
        <v>96,671</v>
      </c>
      <c r="AR164" s="256" t="str">
        <f t="shared" si="452"/>
        <v>377,511</v>
      </c>
      <c r="AS164" s="256" t="str">
        <f t="shared" si="452"/>
        <v>377,511</v>
      </c>
      <c r="AT164" s="256" t="str">
        <f t="shared" si="380"/>
        <v>$2,191,944</v>
      </c>
      <c r="AU164" s="256" t="str">
        <f t="shared" si="380"/>
        <v>$2,927,383</v>
      </c>
      <c r="AV164" s="256" t="str">
        <f t="shared" si="380"/>
        <v>-</v>
      </c>
      <c r="AW164" s="256" t="str">
        <f t="shared" si="380"/>
        <v>$8,940,524</v>
      </c>
      <c r="AX164" s="256" t="str">
        <f t="shared" si="380"/>
        <v>$50</v>
      </c>
      <c r="AY164" s="265" t="s">
        <v>275</v>
      </c>
      <c r="AZ164" s="265"/>
      <c r="BA164" s="245" t="str">
        <f t="shared" ref="BA164:BT164" si="453">BA64</f>
        <v>14,083</v>
      </c>
      <c r="BB164" s="256" t="str">
        <f t="shared" si="453"/>
        <v>551</v>
      </c>
      <c r="BC164" s="256" t="str">
        <f t="shared" si="453"/>
        <v>0</v>
      </c>
      <c r="BD164" s="256" t="str">
        <f t="shared" si="453"/>
        <v>321</v>
      </c>
      <c r="BE164" s="256" t="str">
        <f t="shared" si="453"/>
        <v>50</v>
      </c>
      <c r="BF164" s="256" t="str">
        <f t="shared" si="453"/>
        <v>13</v>
      </c>
      <c r="BG164" s="256" t="str">
        <f t="shared" si="453"/>
        <v>-</v>
      </c>
      <c r="BH164" s="256" t="str">
        <f t="shared" si="453"/>
        <v>-</v>
      </c>
      <c r="BI164" s="256" t="str">
        <f t="shared" si="453"/>
        <v>16</v>
      </c>
      <c r="BJ164" s="256" t="str">
        <f t="shared" si="453"/>
        <v>528,000</v>
      </c>
      <c r="BK164" s="256" t="str">
        <f t="shared" si="453"/>
        <v>1,927</v>
      </c>
      <c r="BL164" s="256" t="str">
        <f t="shared" si="453"/>
        <v>1,927</v>
      </c>
      <c r="BM164" s="256" t="str">
        <f t="shared" si="453"/>
        <v>133,508</v>
      </c>
      <c r="BN164" s="256" t="str">
        <f t="shared" si="453"/>
        <v>1,206,552</v>
      </c>
      <c r="BO164" s="256" t="str">
        <f t="shared" si="453"/>
        <v>1,220,238</v>
      </c>
      <c r="BP164" s="256" t="str">
        <f t="shared" si="453"/>
        <v>$3,052,872</v>
      </c>
      <c r="BQ164" s="256" t="str">
        <f t="shared" si="453"/>
        <v>$5,044,031</v>
      </c>
      <c r="BR164" s="256" t="str">
        <f t="shared" si="453"/>
        <v>$4,702,432</v>
      </c>
      <c r="BS164" s="256" t="str">
        <f t="shared" si="453"/>
        <v>$12,803,170</v>
      </c>
      <c r="BT164" s="256" t="str">
        <f t="shared" si="453"/>
        <v>$53</v>
      </c>
      <c r="BU164" s="265" t="s">
        <v>275</v>
      </c>
      <c r="BV164" s="265" t="s">
        <v>275</v>
      </c>
      <c r="BW164" s="245" t="str">
        <f t="shared" ref="BW164:CP164" si="454">BW64</f>
        <v>-</v>
      </c>
      <c r="BX164" s="256" t="str">
        <f t="shared" si="454"/>
        <v>-</v>
      </c>
      <c r="BY164" s="256" t="str">
        <f t="shared" si="454"/>
        <v>-</v>
      </c>
      <c r="BZ164" s="256" t="str">
        <f t="shared" si="454"/>
        <v>-</v>
      </c>
      <c r="CA164" s="256" t="str">
        <f t="shared" si="454"/>
        <v>-</v>
      </c>
      <c r="CB164" s="256" t="str">
        <f t="shared" si="454"/>
        <v>-</v>
      </c>
      <c r="CC164" s="256" t="str">
        <f t="shared" si="454"/>
        <v>-</v>
      </c>
      <c r="CD164" s="256" t="str">
        <f t="shared" si="454"/>
        <v>-</v>
      </c>
      <c r="CE164" s="256" t="str">
        <f t="shared" si="454"/>
        <v>-</v>
      </c>
      <c r="CF164" s="256" t="str">
        <f t="shared" si="454"/>
        <v>-</v>
      </c>
      <c r="CG164" s="256" t="str">
        <f t="shared" si="454"/>
        <v>-</v>
      </c>
      <c r="CH164" s="256" t="str">
        <f t="shared" si="454"/>
        <v>-</v>
      </c>
      <c r="CI164" s="256" t="str">
        <f t="shared" si="454"/>
        <v>-</v>
      </c>
      <c r="CJ164" s="256" t="str">
        <f t="shared" si="454"/>
        <v>-</v>
      </c>
      <c r="CK164" s="256" t="str">
        <f t="shared" si="454"/>
        <v>-</v>
      </c>
      <c r="CL164" s="256" t="str">
        <f t="shared" si="454"/>
        <v>-</v>
      </c>
      <c r="CM164" s="256" t="str">
        <f t="shared" si="454"/>
        <v>-</v>
      </c>
      <c r="CN164" s="256" t="str">
        <f t="shared" si="454"/>
        <v>-</v>
      </c>
      <c r="CO164" s="256" t="str">
        <f t="shared" si="454"/>
        <v>-</v>
      </c>
      <c r="CP164" s="256" t="str">
        <f t="shared" si="454"/>
        <v>-</v>
      </c>
      <c r="CQ164" s="265" t="s">
        <v>275</v>
      </c>
      <c r="CR164" s="265" t="s">
        <v>275</v>
      </c>
      <c r="CS164" s="245" t="str">
        <f t="shared" ref="CS164:DL164" si="455">CS64</f>
        <v>-</v>
      </c>
      <c r="CT164" s="256" t="str">
        <f t="shared" si="455"/>
        <v>-</v>
      </c>
      <c r="CU164" s="256" t="str">
        <f t="shared" si="455"/>
        <v>-</v>
      </c>
      <c r="CV164" s="256" t="str">
        <f t="shared" si="455"/>
        <v>-</v>
      </c>
      <c r="CW164" s="256" t="str">
        <f t="shared" si="455"/>
        <v>-</v>
      </c>
      <c r="CX164" s="256" t="str">
        <f t="shared" si="455"/>
        <v>-</v>
      </c>
      <c r="CY164" s="256" t="str">
        <f t="shared" si="455"/>
        <v>-</v>
      </c>
      <c r="CZ164" s="256" t="str">
        <f t="shared" si="455"/>
        <v>-</v>
      </c>
      <c r="DA164" s="256" t="str">
        <f t="shared" si="455"/>
        <v>-</v>
      </c>
      <c r="DB164" s="256" t="str">
        <f t="shared" si="455"/>
        <v>-</v>
      </c>
      <c r="DC164" s="256" t="str">
        <f t="shared" si="455"/>
        <v>-</v>
      </c>
      <c r="DD164" s="256" t="str">
        <f t="shared" si="455"/>
        <v>-</v>
      </c>
      <c r="DE164" s="256" t="str">
        <f t="shared" si="455"/>
        <v>-</v>
      </c>
      <c r="DF164" s="256" t="str">
        <f t="shared" si="455"/>
        <v>-</v>
      </c>
      <c r="DG164" s="256" t="str">
        <f t="shared" si="455"/>
        <v>-</v>
      </c>
      <c r="DH164" s="256" t="str">
        <f t="shared" si="455"/>
        <v>-</v>
      </c>
      <c r="DI164" s="256" t="str">
        <f t="shared" si="455"/>
        <v>-</v>
      </c>
      <c r="DJ164" s="256" t="str">
        <f t="shared" si="455"/>
        <v>-</v>
      </c>
      <c r="DK164" s="256" t="str">
        <f t="shared" si="455"/>
        <v>-</v>
      </c>
      <c r="DL164" s="256" t="str">
        <f t="shared" si="455"/>
        <v>-</v>
      </c>
      <c r="DM164" s="265" t="s">
        <v>275</v>
      </c>
      <c r="DN164" s="265" t="s">
        <v>275</v>
      </c>
      <c r="DO164" s="245" t="str">
        <f t="shared" ref="DO164:EH164" si="456">DO64</f>
        <v>-</v>
      </c>
      <c r="DP164" s="256" t="str">
        <f t="shared" si="456"/>
        <v>-</v>
      </c>
      <c r="DQ164" s="256" t="str">
        <f t="shared" si="456"/>
        <v>-</v>
      </c>
      <c r="DR164" s="256" t="str">
        <f t="shared" si="456"/>
        <v>-</v>
      </c>
      <c r="DS164" s="256" t="str">
        <f t="shared" si="456"/>
        <v>-</v>
      </c>
      <c r="DT164" s="256" t="str">
        <f t="shared" si="456"/>
        <v>-</v>
      </c>
      <c r="DU164" s="256" t="str">
        <f t="shared" si="456"/>
        <v>-</v>
      </c>
      <c r="DV164" s="256" t="str">
        <f t="shared" si="456"/>
        <v>-</v>
      </c>
      <c r="DW164" s="256" t="str">
        <f t="shared" si="456"/>
        <v>-</v>
      </c>
      <c r="DX164" s="256" t="str">
        <f t="shared" si="456"/>
        <v>-</v>
      </c>
      <c r="DY164" s="256" t="str">
        <f t="shared" si="456"/>
        <v>-</v>
      </c>
      <c r="DZ164" s="256" t="str">
        <f t="shared" si="456"/>
        <v>-</v>
      </c>
      <c r="EA164" s="256" t="str">
        <f t="shared" si="456"/>
        <v>-</v>
      </c>
      <c r="EB164" s="256" t="str">
        <f t="shared" si="456"/>
        <v>-</v>
      </c>
      <c r="EC164" s="256" t="str">
        <f t="shared" si="456"/>
        <v>-</v>
      </c>
      <c r="ED164" s="256" t="str">
        <f t="shared" si="456"/>
        <v>-</v>
      </c>
      <c r="EE164" s="256" t="str">
        <f t="shared" si="456"/>
        <v>-</v>
      </c>
      <c r="EF164" s="256" t="str">
        <f t="shared" si="456"/>
        <v>-</v>
      </c>
      <c r="EG164" s="256" t="str">
        <f t="shared" si="456"/>
        <v>-</v>
      </c>
      <c r="EH164" s="256" t="str">
        <f t="shared" si="456"/>
        <v>-</v>
      </c>
      <c r="EI164" s="265" t="s">
        <v>275</v>
      </c>
      <c r="EJ164" s="265" t="s">
        <v>275</v>
      </c>
      <c r="EK164" s="245" t="str">
        <f t="shared" ref="EK164:FD164" si="457">EK64</f>
        <v>13,706</v>
      </c>
      <c r="EL164" s="256" t="str">
        <f t="shared" si="457"/>
        <v>429</v>
      </c>
      <c r="EM164" s="256" t="str">
        <f t="shared" si="457"/>
        <v>37</v>
      </c>
      <c r="EN164" s="256" t="str">
        <f t="shared" si="457"/>
        <v>319</v>
      </c>
      <c r="EO164" s="256" t="str">
        <f t="shared" si="457"/>
        <v>50</v>
      </c>
      <c r="EP164" s="256" t="str">
        <f t="shared" si="457"/>
        <v>13</v>
      </c>
      <c r="EQ164" s="256" t="str">
        <f t="shared" si="457"/>
        <v>8</v>
      </c>
      <c r="ER164" s="256" t="str">
        <f t="shared" si="457"/>
        <v>3,000</v>
      </c>
      <c r="ES164" s="256" t="str">
        <f t="shared" si="457"/>
        <v>15</v>
      </c>
      <c r="ET164" s="256" t="str">
        <f t="shared" si="457"/>
        <v>568,000</v>
      </c>
      <c r="EU164" s="256" t="str">
        <f t="shared" si="457"/>
        <v>859</v>
      </c>
      <c r="EV164" s="256" t="str">
        <f t="shared" si="457"/>
        <v>859</v>
      </c>
      <c r="EW164" s="256" t="str">
        <f t="shared" si="457"/>
        <v>59,111</v>
      </c>
      <c r="EX164" s="256" t="str">
        <f t="shared" si="457"/>
        <v>263,246</v>
      </c>
      <c r="EY164" s="256" t="str">
        <f t="shared" si="457"/>
        <v>290,563</v>
      </c>
      <c r="EZ164" s="256" t="str">
        <f t="shared" si="457"/>
        <v>$913,484</v>
      </c>
      <c r="FA164" s="256" t="str">
        <f t="shared" si="457"/>
        <v>$2,351,597</v>
      </c>
      <c r="FB164" s="256" t="str">
        <f t="shared" si="457"/>
        <v>$1,809,527</v>
      </c>
      <c r="FC164" s="256" t="str">
        <f t="shared" si="457"/>
        <v>$5,074,608</v>
      </c>
      <c r="FD164" s="256" t="str">
        <f t="shared" si="457"/>
        <v>$51</v>
      </c>
      <c r="FE164" s="265" t="s">
        <v>275</v>
      </c>
      <c r="FF164" s="265" t="s">
        <v>275</v>
      </c>
      <c r="FG164" s="245" t="str">
        <f t="shared" ref="FG164:FZ164" si="458">FG64</f>
        <v>13,773</v>
      </c>
      <c r="FH164" s="256" t="str">
        <f t="shared" si="458"/>
        <v>622</v>
      </c>
      <c r="FI164" s="256" t="str">
        <f t="shared" si="458"/>
        <v>0</v>
      </c>
      <c r="FJ164" s="256" t="str">
        <f t="shared" si="458"/>
        <v>320</v>
      </c>
      <c r="FK164" s="256" t="str">
        <f t="shared" si="458"/>
        <v>27</v>
      </c>
      <c r="FL164" s="256" t="str">
        <f t="shared" si="458"/>
        <v>13</v>
      </c>
      <c r="FM164" s="256" t="str">
        <f t="shared" si="458"/>
        <v>41</v>
      </c>
      <c r="FN164" s="256" t="str">
        <f t="shared" si="458"/>
        <v>7,692</v>
      </c>
      <c r="FO164" s="256" t="str">
        <f t="shared" si="458"/>
        <v>15</v>
      </c>
      <c r="FP164" s="256" t="str">
        <f t="shared" si="458"/>
        <v>445,500</v>
      </c>
      <c r="FQ164" s="256" t="str">
        <f t="shared" si="458"/>
        <v>1,927</v>
      </c>
      <c r="FR164" s="256" t="str">
        <f t="shared" si="458"/>
        <v>1,927</v>
      </c>
      <c r="FS164" s="256" t="str">
        <f t="shared" si="458"/>
        <v>115,090</v>
      </c>
      <c r="FT164" s="256" t="str">
        <f t="shared" si="458"/>
        <v>792,032</v>
      </c>
      <c r="FU164" s="256" t="str">
        <f t="shared" si="458"/>
        <v>798,875</v>
      </c>
      <c r="FV164" s="256" t="str">
        <f t="shared" si="458"/>
        <v>$2,622,408</v>
      </c>
      <c r="FW164" s="256" t="str">
        <f t="shared" si="458"/>
        <v>$3,985,707</v>
      </c>
      <c r="FX164" s="256" t="str">
        <f t="shared" si="458"/>
        <v>$4,702,432</v>
      </c>
      <c r="FY164" s="256" t="str">
        <f t="shared" si="458"/>
        <v>$10,871,847</v>
      </c>
      <c r="FZ164" s="256" t="str">
        <f t="shared" si="458"/>
        <v>$52</v>
      </c>
      <c r="GA164" s="265" t="s">
        <v>275</v>
      </c>
      <c r="GB164" s="265" t="s">
        <v>275</v>
      </c>
      <c r="GC164" s="245" t="str">
        <f t="shared" ref="GC164:GV164" si="459">GC64</f>
        <v>-620</v>
      </c>
      <c r="GD164" s="256" t="str">
        <f t="shared" si="459"/>
        <v>141</v>
      </c>
      <c r="GE164" s="256" t="str">
        <f t="shared" si="459"/>
        <v>-</v>
      </c>
      <c r="GF164" s="256" t="str">
        <f t="shared" si="459"/>
        <v>-3</v>
      </c>
      <c r="GG164" s="256" t="str">
        <f t="shared" si="459"/>
        <v>-46</v>
      </c>
      <c r="GH164" s="256" t="str">
        <f t="shared" si="459"/>
        <v>0</v>
      </c>
      <c r="GI164" s="256" t="str">
        <f t="shared" si="459"/>
        <v>-</v>
      </c>
      <c r="GJ164" s="256" t="str">
        <f t="shared" si="459"/>
        <v>-</v>
      </c>
      <c r="GK164" s="256" t="str">
        <f t="shared" si="459"/>
        <v>-2</v>
      </c>
      <c r="GL164" s="256" t="str">
        <f t="shared" si="459"/>
        <v>-165,000</v>
      </c>
      <c r="GM164" s="256" t="str">
        <f t="shared" si="459"/>
        <v>-1</v>
      </c>
      <c r="GN164" s="256" t="str">
        <f t="shared" si="459"/>
        <v>-1</v>
      </c>
      <c r="GO164" s="256" t="str">
        <f t="shared" si="459"/>
        <v>-36,837</v>
      </c>
      <c r="GP164" s="256" t="str">
        <f t="shared" si="459"/>
        <v>-829,041</v>
      </c>
      <c r="GQ164" s="256" t="str">
        <f t="shared" si="459"/>
        <v>-842,727</v>
      </c>
      <c r="GR164" s="256" t="str">
        <f t="shared" si="459"/>
        <v>-$860,928</v>
      </c>
      <c r="GS164" s="256" t="str">
        <f t="shared" si="459"/>
        <v>-$2,116,648</v>
      </c>
      <c r="GT164" s="256" t="str">
        <f t="shared" si="459"/>
        <v>-</v>
      </c>
      <c r="GU164" s="256" t="str">
        <f t="shared" si="459"/>
        <v>-$3,862,646</v>
      </c>
      <c r="GV164" s="256" t="str">
        <f t="shared" si="459"/>
        <v>-$3</v>
      </c>
      <c r="GW164" s="265" t="s">
        <v>275</v>
      </c>
      <c r="GX164" s="265" t="s">
        <v>275</v>
      </c>
      <c r="GY164" s="245" t="str">
        <f t="shared" ref="GY164:HR164" si="460">GY64</f>
        <v>-</v>
      </c>
      <c r="GZ164" s="256" t="str">
        <f t="shared" si="460"/>
        <v>-</v>
      </c>
      <c r="HA164" s="256" t="str">
        <f t="shared" si="460"/>
        <v>-</v>
      </c>
      <c r="HB164" s="256" t="str">
        <f t="shared" si="460"/>
        <v>-</v>
      </c>
      <c r="HC164" s="256" t="str">
        <f t="shared" si="460"/>
        <v>-</v>
      </c>
      <c r="HD164" s="256" t="str">
        <f t="shared" si="460"/>
        <v>-</v>
      </c>
      <c r="HE164" s="256" t="str">
        <f t="shared" si="460"/>
        <v>-</v>
      </c>
      <c r="HF164" s="256" t="str">
        <f t="shared" si="460"/>
        <v>-</v>
      </c>
      <c r="HG164" s="256" t="str">
        <f t="shared" si="460"/>
        <v>-</v>
      </c>
      <c r="HH164" s="256" t="str">
        <f t="shared" si="460"/>
        <v>-</v>
      </c>
      <c r="HI164" s="256" t="str">
        <f t="shared" si="460"/>
        <v>-</v>
      </c>
      <c r="HJ164" s="256" t="str">
        <f t="shared" si="460"/>
        <v>-</v>
      </c>
      <c r="HK164" s="256" t="str">
        <f t="shared" si="460"/>
        <v>-</v>
      </c>
      <c r="HL164" s="256" t="str">
        <f t="shared" si="460"/>
        <v>-</v>
      </c>
      <c r="HM164" s="256" t="str">
        <f t="shared" si="460"/>
        <v>-</v>
      </c>
      <c r="HN164" s="256" t="str">
        <f t="shared" si="460"/>
        <v>-</v>
      </c>
      <c r="HO164" s="256" t="str">
        <f t="shared" si="460"/>
        <v>-</v>
      </c>
      <c r="HP164" s="256" t="str">
        <f t="shared" si="460"/>
        <v>-</v>
      </c>
      <c r="HQ164" s="256" t="str">
        <f t="shared" si="460"/>
        <v>-</v>
      </c>
      <c r="HR164" s="256" t="str">
        <f t="shared" si="460"/>
        <v>-</v>
      </c>
      <c r="HS164" s="265" t="s">
        <v>275</v>
      </c>
      <c r="HT164" s="265" t="s">
        <v>275</v>
      </c>
      <c r="HU164" s="245" t="str">
        <f t="shared" ref="HU164:IN164" si="461">HU64</f>
        <v>-</v>
      </c>
      <c r="HV164" s="256" t="str">
        <f t="shared" si="461"/>
        <v>-</v>
      </c>
      <c r="HW164" s="256" t="str">
        <f t="shared" si="461"/>
        <v>-</v>
      </c>
      <c r="HX164" s="256" t="str">
        <f t="shared" si="461"/>
        <v>-</v>
      </c>
      <c r="HY164" s="256" t="str">
        <f t="shared" si="461"/>
        <v>-</v>
      </c>
      <c r="HZ164" s="256" t="str">
        <f t="shared" si="461"/>
        <v>-</v>
      </c>
      <c r="IA164" s="256" t="str">
        <f t="shared" si="461"/>
        <v>-</v>
      </c>
      <c r="IB164" s="256" t="str">
        <f t="shared" si="461"/>
        <v>-</v>
      </c>
      <c r="IC164" s="256" t="str">
        <f t="shared" si="461"/>
        <v>-</v>
      </c>
      <c r="ID164" s="256" t="str">
        <f t="shared" si="461"/>
        <v>-</v>
      </c>
      <c r="IE164" s="256" t="str">
        <f t="shared" si="461"/>
        <v>-</v>
      </c>
      <c r="IF164" s="256" t="str">
        <f t="shared" si="461"/>
        <v>-</v>
      </c>
      <c r="IG164" s="256" t="str">
        <f t="shared" si="461"/>
        <v>-</v>
      </c>
      <c r="IH164" s="256" t="str">
        <f t="shared" si="461"/>
        <v>-</v>
      </c>
      <c r="II164" s="256" t="str">
        <f t="shared" si="461"/>
        <v>-</v>
      </c>
      <c r="IJ164" s="256" t="str">
        <f t="shared" si="461"/>
        <v>-</v>
      </c>
      <c r="IK164" s="256" t="str">
        <f t="shared" si="461"/>
        <v>-</v>
      </c>
      <c r="IL164" s="256" t="str">
        <f t="shared" si="461"/>
        <v>-</v>
      </c>
      <c r="IM164" s="256" t="str">
        <f t="shared" si="461"/>
        <v>-</v>
      </c>
      <c r="IN164" s="256" t="str">
        <f t="shared" si="461"/>
        <v>-</v>
      </c>
      <c r="IO164" s="265" t="s">
        <v>275</v>
      </c>
      <c r="IP164" s="265" t="s">
        <v>275</v>
      </c>
      <c r="IQ164" s="245" t="str">
        <f t="shared" ref="IQ164:JJ164" si="462">IQ64</f>
        <v>-</v>
      </c>
      <c r="IR164" s="256" t="str">
        <f t="shared" si="462"/>
        <v>-</v>
      </c>
      <c r="IS164" s="256" t="str">
        <f t="shared" si="462"/>
        <v>-</v>
      </c>
      <c r="IT164" s="256" t="str">
        <f t="shared" si="462"/>
        <v>-</v>
      </c>
      <c r="IU164" s="256" t="str">
        <f t="shared" si="462"/>
        <v>-</v>
      </c>
      <c r="IV164" s="256" t="str">
        <f t="shared" si="462"/>
        <v>-</v>
      </c>
      <c r="IW164" s="256" t="str">
        <f t="shared" si="462"/>
        <v>-</v>
      </c>
      <c r="IX164" s="256" t="str">
        <f t="shared" si="462"/>
        <v>-</v>
      </c>
      <c r="IY164" s="256" t="str">
        <f t="shared" si="462"/>
        <v>-</v>
      </c>
      <c r="IZ164" s="256" t="str">
        <f t="shared" si="462"/>
        <v>-</v>
      </c>
      <c r="JA164" s="256" t="str">
        <f t="shared" si="462"/>
        <v>-</v>
      </c>
      <c r="JB164" s="256" t="str">
        <f t="shared" si="462"/>
        <v>-</v>
      </c>
      <c r="JC164" s="256" t="str">
        <f t="shared" si="462"/>
        <v>-</v>
      </c>
      <c r="JD164" s="256" t="str">
        <f t="shared" si="462"/>
        <v>-</v>
      </c>
      <c r="JE164" s="256" t="str">
        <f t="shared" si="462"/>
        <v>-</v>
      </c>
      <c r="JF164" s="256" t="str">
        <f t="shared" si="462"/>
        <v>-</v>
      </c>
      <c r="JG164" s="256" t="str">
        <f t="shared" si="462"/>
        <v>-</v>
      </c>
      <c r="JH164" s="256" t="str">
        <f t="shared" si="462"/>
        <v>-</v>
      </c>
      <c r="JI164" s="256" t="str">
        <f t="shared" si="462"/>
        <v>-</v>
      </c>
      <c r="JJ164" s="256" t="str">
        <f t="shared" si="462"/>
        <v>-</v>
      </c>
      <c r="JK164" s="265" t="s">
        <v>275</v>
      </c>
      <c r="JL164" s="265" t="s">
        <v>275</v>
      </c>
      <c r="JM164" s="245" t="str">
        <f t="shared" ref="JM164:KF164" si="463">JM64</f>
        <v>-</v>
      </c>
      <c r="JN164" s="256" t="str">
        <f t="shared" si="463"/>
        <v>-</v>
      </c>
      <c r="JO164" s="256" t="str">
        <f t="shared" si="463"/>
        <v>-</v>
      </c>
      <c r="JP164" s="256" t="str">
        <f t="shared" si="463"/>
        <v>-</v>
      </c>
      <c r="JQ164" s="256" t="str">
        <f t="shared" si="463"/>
        <v>-</v>
      </c>
      <c r="JR164" s="256" t="str">
        <f t="shared" si="463"/>
        <v>-</v>
      </c>
      <c r="JS164" s="256" t="str">
        <f t="shared" si="463"/>
        <v>-</v>
      </c>
      <c r="JT164" s="256" t="str">
        <f t="shared" si="463"/>
        <v>-</v>
      </c>
      <c r="JU164" s="256" t="str">
        <f t="shared" si="463"/>
        <v>-</v>
      </c>
      <c r="JV164" s="256" t="str">
        <f t="shared" si="463"/>
        <v>-</v>
      </c>
      <c r="JW164" s="256" t="str">
        <f t="shared" si="463"/>
        <v>-</v>
      </c>
      <c r="JX164" s="256" t="str">
        <f t="shared" si="463"/>
        <v>-</v>
      </c>
      <c r="JY164" s="256" t="str">
        <f t="shared" si="463"/>
        <v>-</v>
      </c>
      <c r="JZ164" s="256" t="str">
        <f t="shared" si="463"/>
        <v>-</v>
      </c>
      <c r="KA164" s="256" t="str">
        <f t="shared" si="463"/>
        <v>-</v>
      </c>
      <c r="KB164" s="256" t="str">
        <f t="shared" si="463"/>
        <v>-</v>
      </c>
      <c r="KC164" s="256" t="str">
        <f t="shared" si="463"/>
        <v>-</v>
      </c>
      <c r="KD164" s="256" t="str">
        <f t="shared" si="463"/>
        <v>-</v>
      </c>
      <c r="KE164" s="256" t="str">
        <f t="shared" si="463"/>
        <v>-</v>
      </c>
      <c r="KF164" s="256" t="str">
        <f t="shared" si="463"/>
        <v>-</v>
      </c>
      <c r="KG164" s="265" t="s">
        <v>275</v>
      </c>
      <c r="KH164" s="265" t="s">
        <v>275</v>
      </c>
    </row>
    <row r="165" spans="1:294" s="2" customFormat="1" ht="12.75" customHeight="1" x14ac:dyDescent="0.2">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245" t="s">
        <v>334</v>
      </c>
      <c r="AD165" s="254" t="str">
        <f t="shared" ca="1" si="113"/>
        <v>$56</v>
      </c>
      <c r="AE165" s="256" t="str">
        <f t="shared" si="137"/>
        <v>9,366</v>
      </c>
      <c r="AF165" s="256" t="str">
        <f t="shared" ref="AF165:AS165" si="464">AF65</f>
        <v>664</v>
      </c>
      <c r="AG165" s="256" t="str">
        <f t="shared" si="464"/>
        <v>0</v>
      </c>
      <c r="AH165" s="256" t="str">
        <f t="shared" si="464"/>
        <v>756</v>
      </c>
      <c r="AI165" s="256" t="str">
        <f t="shared" si="464"/>
        <v>23</v>
      </c>
      <c r="AJ165" s="256" t="str">
        <f t="shared" si="464"/>
        <v>0</v>
      </c>
      <c r="AK165" s="256" t="str">
        <f t="shared" si="464"/>
        <v>107</v>
      </c>
      <c r="AL165" s="256" t="str">
        <f t="shared" si="464"/>
        <v>209,630</v>
      </c>
      <c r="AM165" s="256" t="str">
        <f t="shared" si="464"/>
        <v>44</v>
      </c>
      <c r="AN165" s="256" t="str">
        <f t="shared" si="464"/>
        <v>232,000</v>
      </c>
      <c r="AO165" s="256" t="str">
        <f t="shared" si="464"/>
        <v>202,242</v>
      </c>
      <c r="AP165" s="256" t="str">
        <f t="shared" si="464"/>
        <v>202,242</v>
      </c>
      <c r="AQ165" s="256" t="str">
        <f t="shared" si="464"/>
        <v>14,984</v>
      </c>
      <c r="AR165" s="256" t="str">
        <f t="shared" si="464"/>
        <v>199,839</v>
      </c>
      <c r="AS165" s="256" t="str">
        <f t="shared" si="464"/>
        <v>250,414</v>
      </c>
      <c r="AT165" s="256" t="str">
        <f t="shared" si="380"/>
        <v>$15,964,750</v>
      </c>
      <c r="AU165" s="256" t="str">
        <f t="shared" si="380"/>
        <v>$9,713,411</v>
      </c>
      <c r="AV165" s="256" t="str">
        <f t="shared" si="380"/>
        <v>$13,752,437</v>
      </c>
      <c r="AW165" s="256" t="str">
        <f t="shared" si="380"/>
        <v>$53,858,736</v>
      </c>
      <c r="AX165" s="256" t="str">
        <f t="shared" si="380"/>
        <v>$56</v>
      </c>
      <c r="AY165" s="265" t="s">
        <v>275</v>
      </c>
      <c r="AZ165" s="265"/>
      <c r="BA165" s="245" t="str">
        <f t="shared" ref="BA165:BT165" si="465">BA65</f>
        <v>9,366</v>
      </c>
      <c r="BB165" s="256" t="str">
        <f t="shared" si="465"/>
        <v>695</v>
      </c>
      <c r="BC165" s="256" t="str">
        <f t="shared" si="465"/>
        <v>0</v>
      </c>
      <c r="BD165" s="256" t="str">
        <f t="shared" si="465"/>
        <v>763</v>
      </c>
      <c r="BE165" s="256" t="str">
        <f t="shared" si="465"/>
        <v>17</v>
      </c>
      <c r="BF165" s="256" t="str">
        <f t="shared" si="465"/>
        <v>2</v>
      </c>
      <c r="BG165" s="256" t="str">
        <f t="shared" si="465"/>
        <v>107</v>
      </c>
      <c r="BH165" s="256" t="str">
        <f t="shared" si="465"/>
        <v>212,730</v>
      </c>
      <c r="BI165" s="256" t="str">
        <f t="shared" si="465"/>
        <v>44</v>
      </c>
      <c r="BJ165" s="256" t="str">
        <f t="shared" si="465"/>
        <v>232,000</v>
      </c>
      <c r="BK165" s="256" t="str">
        <f t="shared" si="465"/>
        <v>239,746</v>
      </c>
      <c r="BL165" s="256" t="str">
        <f t="shared" si="465"/>
        <v>239,746</v>
      </c>
      <c r="BM165" s="256" t="str">
        <f t="shared" si="465"/>
        <v>19,582</v>
      </c>
      <c r="BN165" s="256" t="str">
        <f t="shared" si="465"/>
        <v>0</v>
      </c>
      <c r="BO165" s="256" t="str">
        <f t="shared" si="465"/>
        <v>46,235</v>
      </c>
      <c r="BP165" s="256" t="str">
        <f t="shared" si="465"/>
        <v>$17,881,956</v>
      </c>
      <c r="BQ165" s="256" t="str">
        <f t="shared" si="465"/>
        <v>$9,334,031</v>
      </c>
      <c r="BR165" s="256" t="str">
        <f t="shared" si="465"/>
        <v>$17,389,562</v>
      </c>
      <c r="BS165" s="256" t="str">
        <f t="shared" si="465"/>
        <v>$58,608,749</v>
      </c>
      <c r="BT165" s="256" t="str">
        <f t="shared" si="465"/>
        <v>$58</v>
      </c>
      <c r="BU165" s="265" t="s">
        <v>275</v>
      </c>
      <c r="BV165" s="265" t="s">
        <v>275</v>
      </c>
      <c r="BW165" s="245" t="str">
        <f t="shared" ref="BW165:CP165" si="466">BW65</f>
        <v>9,366</v>
      </c>
      <c r="BX165" s="256" t="str">
        <f t="shared" si="466"/>
        <v>664</v>
      </c>
      <c r="BY165" s="256" t="str">
        <f t="shared" si="466"/>
        <v>0</v>
      </c>
      <c r="BZ165" s="256" t="str">
        <f t="shared" si="466"/>
        <v>756</v>
      </c>
      <c r="CA165" s="256" t="str">
        <f t="shared" si="466"/>
        <v>23</v>
      </c>
      <c r="CB165" s="256" t="str">
        <f t="shared" si="466"/>
        <v>2</v>
      </c>
      <c r="CC165" s="256" t="str">
        <f t="shared" si="466"/>
        <v>107</v>
      </c>
      <c r="CD165" s="256" t="str">
        <f t="shared" si="466"/>
        <v>209,630</v>
      </c>
      <c r="CE165" s="256" t="str">
        <f t="shared" si="466"/>
        <v>44</v>
      </c>
      <c r="CF165" s="256" t="str">
        <f t="shared" si="466"/>
        <v>232,000</v>
      </c>
      <c r="CG165" s="256" t="str">
        <f t="shared" si="466"/>
        <v>231,257</v>
      </c>
      <c r="CH165" s="256" t="str">
        <f t="shared" si="466"/>
        <v>231,257</v>
      </c>
      <c r="CI165" s="256" t="str">
        <f t="shared" si="466"/>
        <v>32,664</v>
      </c>
      <c r="CJ165" s="256" t="str">
        <f t="shared" si="466"/>
        <v>315,760</v>
      </c>
      <c r="CK165" s="256" t="str">
        <f t="shared" si="466"/>
        <v>386,011</v>
      </c>
      <c r="CL165" s="256" t="str">
        <f t="shared" si="466"/>
        <v>$16,560,603</v>
      </c>
      <c r="CM165" s="256" t="str">
        <f t="shared" si="466"/>
        <v>$4,385,532</v>
      </c>
      <c r="CN165" s="256" t="str">
        <f t="shared" si="466"/>
        <v>$16,560,603</v>
      </c>
      <c r="CO165" s="256" t="str">
        <f t="shared" si="466"/>
        <v>$57,462,811</v>
      </c>
      <c r="CP165" s="256" t="str">
        <f t="shared" si="466"/>
        <v>$60</v>
      </c>
      <c r="CQ165" s="265" t="s">
        <v>275</v>
      </c>
      <c r="CR165" s="265" t="s">
        <v>275</v>
      </c>
      <c r="CS165" s="245" t="str">
        <f t="shared" ref="CS165:DL165" si="467">CS65</f>
        <v>9,366</v>
      </c>
      <c r="CT165" s="256" t="str">
        <f t="shared" si="467"/>
        <v>664</v>
      </c>
      <c r="CU165" s="256" t="str">
        <f t="shared" si="467"/>
        <v>0</v>
      </c>
      <c r="CV165" s="256" t="str">
        <f t="shared" si="467"/>
        <v>335</v>
      </c>
      <c r="CW165" s="256" t="str">
        <f t="shared" si="467"/>
        <v>22</v>
      </c>
      <c r="CX165" s="256" t="str">
        <f t="shared" si="467"/>
        <v>2</v>
      </c>
      <c r="CY165" s="256" t="str">
        <f t="shared" si="467"/>
        <v>107</v>
      </c>
      <c r="CZ165" s="256" t="str">
        <f t="shared" si="467"/>
        <v>209,630</v>
      </c>
      <c r="DA165" s="256" t="str">
        <f t="shared" si="467"/>
        <v>44</v>
      </c>
      <c r="DB165" s="256" t="str">
        <f t="shared" si="467"/>
        <v>232,000</v>
      </c>
      <c r="DC165" s="256" t="str">
        <f t="shared" si="467"/>
        <v>226,280</v>
      </c>
      <c r="DD165" s="256" t="str">
        <f t="shared" si="467"/>
        <v>226,280</v>
      </c>
      <c r="DE165" s="256" t="str">
        <f t="shared" si="467"/>
        <v>19,667</v>
      </c>
      <c r="DF165" s="256" t="str">
        <f t="shared" si="467"/>
        <v>11,081</v>
      </c>
      <c r="DG165" s="256" t="str">
        <f t="shared" si="467"/>
        <v>87,030</v>
      </c>
      <c r="DH165" s="256" t="str">
        <f t="shared" si="467"/>
        <v>$21,290,073</v>
      </c>
      <c r="DI165" s="256" t="str">
        <f t="shared" si="467"/>
        <v>$17,729,685</v>
      </c>
      <c r="DJ165" s="256" t="str">
        <f t="shared" si="467"/>
        <v>$17,279,889</v>
      </c>
      <c r="DK165" s="256" t="str">
        <f t="shared" si="467"/>
        <v>$57,237,630</v>
      </c>
      <c r="DL165" s="256" t="str">
        <f t="shared" si="467"/>
        <v>$61</v>
      </c>
      <c r="DM165" s="265" t="s">
        <v>275</v>
      </c>
      <c r="DN165" s="265" t="s">
        <v>275</v>
      </c>
      <c r="DO165" s="245" t="str">
        <f t="shared" ref="DO165:EH165" si="468">DO65</f>
        <v>9,336</v>
      </c>
      <c r="DP165" s="256" t="str">
        <f t="shared" si="468"/>
        <v>664</v>
      </c>
      <c r="DQ165" s="256">
        <f t="shared" si="468"/>
        <v>0</v>
      </c>
      <c r="DR165" s="256" t="str">
        <f t="shared" si="468"/>
        <v>736</v>
      </c>
      <c r="DS165" s="256" t="str">
        <f t="shared" si="468"/>
        <v>23</v>
      </c>
      <c r="DT165" s="256" t="str">
        <f t="shared" si="468"/>
        <v>2</v>
      </c>
      <c r="DU165" s="256" t="str">
        <f t="shared" si="468"/>
        <v>107</v>
      </c>
      <c r="DV165" s="256" t="str">
        <f t="shared" si="468"/>
        <v>209,630</v>
      </c>
      <c r="DW165" s="256" t="str">
        <f t="shared" si="468"/>
        <v>44</v>
      </c>
      <c r="DX165" s="256" t="str">
        <f t="shared" si="468"/>
        <v>232,000</v>
      </c>
      <c r="DY165" s="256" t="str">
        <f t="shared" si="468"/>
        <v>124,561</v>
      </c>
      <c r="DZ165" s="256" t="str">
        <f t="shared" si="468"/>
        <v>124,561</v>
      </c>
      <c r="EA165" s="256" t="str">
        <f t="shared" si="468"/>
        <v>11,926</v>
      </c>
      <c r="EB165" s="256">
        <f t="shared" si="468"/>
        <v>0</v>
      </c>
      <c r="EC165" s="256" t="str">
        <f t="shared" si="468"/>
        <v>209,098</v>
      </c>
      <c r="ED165" s="256" t="str">
        <f t="shared" si="468"/>
        <v>$10,229,575</v>
      </c>
      <c r="EE165" s="256" t="str">
        <f t="shared" si="468"/>
        <v>$3,758,664</v>
      </c>
      <c r="EF165" s="256" t="str">
        <f t="shared" si="468"/>
        <v>$7,405,220</v>
      </c>
      <c r="EG165" s="256" t="str">
        <f t="shared" si="468"/>
        <v>$36,396,279</v>
      </c>
      <c r="EH165" s="256" t="str">
        <f t="shared" si="468"/>
        <v>$60</v>
      </c>
      <c r="EI165" s="265" t="s">
        <v>275</v>
      </c>
      <c r="EJ165" s="265" t="s">
        <v>275</v>
      </c>
      <c r="EK165" s="245" t="str">
        <f t="shared" ref="EK165:FD165" si="469">EK65</f>
        <v>9,366</v>
      </c>
      <c r="EL165" s="256" t="str">
        <f t="shared" si="469"/>
        <v>664</v>
      </c>
      <c r="EM165" s="256" t="str">
        <f t="shared" si="469"/>
        <v>-</v>
      </c>
      <c r="EN165" s="256" t="str">
        <f t="shared" si="469"/>
        <v>736</v>
      </c>
      <c r="EO165" s="256" t="str">
        <f t="shared" si="469"/>
        <v>23</v>
      </c>
      <c r="EP165" s="256" t="str">
        <f t="shared" si="469"/>
        <v>2</v>
      </c>
      <c r="EQ165" s="256" t="str">
        <f t="shared" si="469"/>
        <v>107</v>
      </c>
      <c r="ER165" s="256" t="str">
        <f t="shared" si="469"/>
        <v>209,630</v>
      </c>
      <c r="ES165" s="256" t="str">
        <f t="shared" si="469"/>
        <v>44</v>
      </c>
      <c r="ET165" s="256" t="str">
        <f t="shared" si="469"/>
        <v>232,000</v>
      </c>
      <c r="EU165" s="256" t="str">
        <f t="shared" si="469"/>
        <v>-</v>
      </c>
      <c r="EV165" s="256" t="str">
        <f t="shared" si="469"/>
        <v>201,293</v>
      </c>
      <c r="EW165" s="256" t="str">
        <f t="shared" si="469"/>
        <v>75,727</v>
      </c>
      <c r="EX165" s="256">
        <f t="shared" si="469"/>
        <v>0</v>
      </c>
      <c r="EY165" s="256" t="str">
        <f t="shared" si="469"/>
        <v>292,193</v>
      </c>
      <c r="EZ165" s="256" t="str">
        <f t="shared" si="469"/>
        <v>$10,805,041</v>
      </c>
      <c r="FA165" s="256" t="str">
        <f t="shared" si="469"/>
        <v>$5,978,000</v>
      </c>
      <c r="FB165" s="256" t="str">
        <f t="shared" si="469"/>
        <v>$12,123,843</v>
      </c>
      <c r="FC165" s="256" t="str">
        <f t="shared" si="469"/>
        <v>$29,162,864</v>
      </c>
      <c r="FD165" s="256" t="str">
        <f t="shared" si="469"/>
        <v>$57</v>
      </c>
      <c r="FE165" s="265" t="s">
        <v>275</v>
      </c>
      <c r="FF165" s="265" t="s">
        <v>275</v>
      </c>
      <c r="FG165" s="245" t="str">
        <f t="shared" ref="FG165:FZ165" si="470">FG65</f>
        <v>9,360</v>
      </c>
      <c r="FH165" s="256" t="str">
        <f t="shared" si="470"/>
        <v>670</v>
      </c>
      <c r="FI165" s="256" t="str">
        <f t="shared" si="470"/>
        <v>0</v>
      </c>
      <c r="FJ165" s="256" t="str">
        <f t="shared" si="470"/>
        <v>669</v>
      </c>
      <c r="FK165" s="256" t="str">
        <f t="shared" si="470"/>
        <v>22</v>
      </c>
      <c r="FL165" s="256" t="str">
        <f t="shared" si="470"/>
        <v>2</v>
      </c>
      <c r="FM165" s="256" t="str">
        <f t="shared" si="470"/>
        <v>107</v>
      </c>
      <c r="FN165" s="256" t="str">
        <f t="shared" si="470"/>
        <v>210,250</v>
      </c>
      <c r="FO165" s="256" t="str">
        <f t="shared" si="470"/>
        <v>44</v>
      </c>
      <c r="FP165" s="256" t="str">
        <f t="shared" si="470"/>
        <v>232,000</v>
      </c>
      <c r="FQ165" s="256" t="str">
        <f t="shared" si="470"/>
        <v>204,817</v>
      </c>
      <c r="FR165" s="256" t="str">
        <f t="shared" si="470"/>
        <v>204,817</v>
      </c>
      <c r="FS165" s="256" t="str">
        <f t="shared" si="470"/>
        <v>19,765</v>
      </c>
      <c r="FT165" s="256" t="str">
        <f t="shared" si="470"/>
        <v>105,336</v>
      </c>
      <c r="FU165" s="256" t="str">
        <f t="shared" si="470"/>
        <v>195,758</v>
      </c>
      <c r="FV165" s="256" t="str">
        <f t="shared" si="470"/>
        <v>$16,385,391</v>
      </c>
      <c r="FW165" s="256" t="str">
        <f t="shared" si="470"/>
        <v>$8,984,265</v>
      </c>
      <c r="FX165" s="256" t="str">
        <f t="shared" si="470"/>
        <v>$14,477,542</v>
      </c>
      <c r="FY165" s="256" t="str">
        <f t="shared" si="470"/>
        <v>$52,712,841</v>
      </c>
      <c r="FZ165" s="256" t="str">
        <f t="shared" si="470"/>
        <v>$59</v>
      </c>
      <c r="GA165" s="265" t="s">
        <v>275</v>
      </c>
      <c r="GB165" s="265" t="s">
        <v>275</v>
      </c>
      <c r="GC165" s="245" t="str">
        <f t="shared" ref="GC165:GV165" si="471">GC65</f>
        <v>0</v>
      </c>
      <c r="GD165" s="256" t="str">
        <f t="shared" si="471"/>
        <v>-31</v>
      </c>
      <c r="GE165" s="256" t="str">
        <f t="shared" si="471"/>
        <v>0</v>
      </c>
      <c r="GF165" s="256" t="str">
        <f t="shared" si="471"/>
        <v>-7</v>
      </c>
      <c r="GG165" s="256" t="str">
        <f t="shared" si="471"/>
        <v>6</v>
      </c>
      <c r="GH165" s="256" t="str">
        <f t="shared" si="471"/>
        <v>-2</v>
      </c>
      <c r="GI165" s="256" t="str">
        <f t="shared" si="471"/>
        <v>0</v>
      </c>
      <c r="GJ165" s="256" t="str">
        <f t="shared" si="471"/>
        <v>-3,100</v>
      </c>
      <c r="GK165" s="256" t="str">
        <f t="shared" si="471"/>
        <v>0</v>
      </c>
      <c r="GL165" s="256" t="str">
        <f t="shared" si="471"/>
        <v>0</v>
      </c>
      <c r="GM165" s="256" t="str">
        <f t="shared" si="471"/>
        <v>-37,504</v>
      </c>
      <c r="GN165" s="256" t="str">
        <f t="shared" si="471"/>
        <v>-37,504</v>
      </c>
      <c r="GO165" s="256" t="str">
        <f t="shared" si="471"/>
        <v>-4,598</v>
      </c>
      <c r="GP165" s="256" t="str">
        <f t="shared" si="471"/>
        <v>199,839</v>
      </c>
      <c r="GQ165" s="256" t="str">
        <f t="shared" si="471"/>
        <v>204,179</v>
      </c>
      <c r="GR165" s="256" t="str">
        <f t="shared" si="471"/>
        <v>-$1,917,206</v>
      </c>
      <c r="GS165" s="256" t="str">
        <f t="shared" si="471"/>
        <v>$379,380</v>
      </c>
      <c r="GT165" s="256" t="str">
        <f t="shared" si="471"/>
        <v>-$3,637,125</v>
      </c>
      <c r="GU165" s="256" t="str">
        <f t="shared" si="471"/>
        <v>-$4,750,013</v>
      </c>
      <c r="GV165" s="256" t="str">
        <f t="shared" si="471"/>
        <v>-$2</v>
      </c>
      <c r="GW165" s="265" t="s">
        <v>275</v>
      </c>
      <c r="GX165" s="265" t="s">
        <v>275</v>
      </c>
      <c r="GY165" s="245" t="str">
        <f t="shared" ref="GY165:HR165" si="472">GY65</f>
        <v>0</v>
      </c>
      <c r="GZ165" s="256" t="str">
        <f t="shared" si="472"/>
        <v>31</v>
      </c>
      <c r="HA165" s="256" t="str">
        <f t="shared" si="472"/>
        <v>0</v>
      </c>
      <c r="HB165" s="256" t="str">
        <f t="shared" si="472"/>
        <v>7</v>
      </c>
      <c r="HC165" s="256" t="str">
        <f t="shared" si="472"/>
        <v>-6</v>
      </c>
      <c r="HD165" s="256" t="str">
        <f t="shared" si="472"/>
        <v>0</v>
      </c>
      <c r="HE165" s="256" t="str">
        <f t="shared" si="472"/>
        <v>0</v>
      </c>
      <c r="HF165" s="256" t="str">
        <f t="shared" si="472"/>
        <v>3,100</v>
      </c>
      <c r="HG165" s="256" t="str">
        <f t="shared" si="472"/>
        <v>0</v>
      </c>
      <c r="HH165" s="256" t="str">
        <f t="shared" si="472"/>
        <v>0</v>
      </c>
      <c r="HI165" s="256" t="str">
        <f t="shared" si="472"/>
        <v>8,489</v>
      </c>
      <c r="HJ165" s="256" t="str">
        <f t="shared" si="472"/>
        <v>8,489</v>
      </c>
      <c r="HK165" s="256" t="str">
        <f t="shared" si="472"/>
        <v>-13,082</v>
      </c>
      <c r="HL165" s="256" t="str">
        <f t="shared" si="472"/>
        <v>-315,760</v>
      </c>
      <c r="HM165" s="256" t="str">
        <f t="shared" si="472"/>
        <v>-339,776</v>
      </c>
      <c r="HN165" s="256" t="str">
        <f t="shared" si="472"/>
        <v>$1,321,353</v>
      </c>
      <c r="HO165" s="256" t="str">
        <f t="shared" si="472"/>
        <v>$4,948,499</v>
      </c>
      <c r="HP165" s="256" t="str">
        <f t="shared" si="472"/>
        <v>$828,959</v>
      </c>
      <c r="HQ165" s="256" t="str">
        <f t="shared" si="472"/>
        <v>$1,145,938</v>
      </c>
      <c r="HR165" s="256" t="str">
        <f t="shared" si="472"/>
        <v>-$3</v>
      </c>
      <c r="HS165" s="265" t="s">
        <v>275</v>
      </c>
      <c r="HT165" s="265" t="s">
        <v>275</v>
      </c>
      <c r="HU165" s="245" t="str">
        <f t="shared" ref="HU165:IN165" si="473">HU65</f>
        <v>0</v>
      </c>
      <c r="HV165" s="256" t="str">
        <f t="shared" si="473"/>
        <v>0</v>
      </c>
      <c r="HW165" s="256" t="str">
        <f t="shared" si="473"/>
        <v>0</v>
      </c>
      <c r="HX165" s="256" t="str">
        <f t="shared" si="473"/>
        <v>20</v>
      </c>
      <c r="HY165" s="256" t="str">
        <f t="shared" si="473"/>
        <v>0</v>
      </c>
      <c r="HZ165" s="256" t="str">
        <f t="shared" si="473"/>
        <v>0</v>
      </c>
      <c r="IA165" s="256" t="str">
        <f t="shared" si="473"/>
        <v>0</v>
      </c>
      <c r="IB165" s="256" t="str">
        <f t="shared" si="473"/>
        <v>0</v>
      </c>
      <c r="IC165" s="256" t="str">
        <f t="shared" si="473"/>
        <v>0</v>
      </c>
      <c r="ID165" s="256" t="str">
        <f t="shared" si="473"/>
        <v>0</v>
      </c>
      <c r="IE165" s="256" t="str">
        <f t="shared" si="473"/>
        <v>4,977</v>
      </c>
      <c r="IF165" s="256" t="str">
        <f t="shared" si="473"/>
        <v>4,977</v>
      </c>
      <c r="IG165" s="256" t="str">
        <f t="shared" si="473"/>
        <v>12,997</v>
      </c>
      <c r="IH165" s="256" t="str">
        <f t="shared" si="473"/>
        <v>304,679</v>
      </c>
      <c r="II165" s="256" t="str">
        <f t="shared" si="473"/>
        <v>298,981</v>
      </c>
      <c r="IJ165" s="256" t="str">
        <f t="shared" si="473"/>
        <v>-$4,729,470</v>
      </c>
      <c r="IK165" s="256" t="str">
        <f t="shared" si="473"/>
        <v>-$13,344,153</v>
      </c>
      <c r="IL165" s="256" t="str">
        <f t="shared" si="473"/>
        <v>-$719,286</v>
      </c>
      <c r="IM165" s="256" t="str">
        <f t="shared" si="473"/>
        <v>$225,181</v>
      </c>
      <c r="IN165" s="256" t="str">
        <f t="shared" si="473"/>
        <v>-$1</v>
      </c>
      <c r="IO165" s="265" t="s">
        <v>275</v>
      </c>
      <c r="IP165" s="265" t="s">
        <v>275</v>
      </c>
      <c r="IQ165" s="245" t="str">
        <f t="shared" ref="IQ165:JJ165" si="474">IQ65</f>
        <v>30</v>
      </c>
      <c r="IR165" s="256" t="str">
        <f t="shared" si="474"/>
        <v>0</v>
      </c>
      <c r="IS165" s="256" t="str">
        <f t="shared" si="474"/>
        <v>0</v>
      </c>
      <c r="IT165" s="256" t="str">
        <f t="shared" si="474"/>
        <v>0</v>
      </c>
      <c r="IU165" s="256" t="str">
        <f t="shared" si="474"/>
        <v>0</v>
      </c>
      <c r="IV165" s="256" t="str">
        <f t="shared" si="474"/>
        <v>0</v>
      </c>
      <c r="IW165" s="256" t="str">
        <f t="shared" si="474"/>
        <v>0</v>
      </c>
      <c r="IX165" s="256" t="str">
        <f t="shared" si="474"/>
        <v>0</v>
      </c>
      <c r="IY165" s="256" t="str">
        <f t="shared" si="474"/>
        <v>0</v>
      </c>
      <c r="IZ165" s="256" t="str">
        <f t="shared" si="474"/>
        <v>0</v>
      </c>
      <c r="JA165" s="256" t="str">
        <f t="shared" si="474"/>
        <v>101,719</v>
      </c>
      <c r="JB165" s="256" t="str">
        <f t="shared" si="474"/>
        <v>101,719</v>
      </c>
      <c r="JC165" s="256" t="str">
        <f t="shared" si="474"/>
        <v>7,741</v>
      </c>
      <c r="JD165" s="256" t="str">
        <f t="shared" si="474"/>
        <v>11,081</v>
      </c>
      <c r="JE165" s="256" t="str">
        <f t="shared" si="474"/>
        <v>-122,068</v>
      </c>
      <c r="JF165" s="256" t="str">
        <f t="shared" si="474"/>
        <v>$11,060,498</v>
      </c>
      <c r="JG165" s="256" t="str">
        <f t="shared" si="474"/>
        <v>$13,971,021</v>
      </c>
      <c r="JH165" s="256" t="str">
        <f t="shared" si="474"/>
        <v>$9,874,669</v>
      </c>
      <c r="JI165" s="256" t="str">
        <f t="shared" si="474"/>
        <v>$20,841,351</v>
      </c>
      <c r="JJ165" s="256" t="str">
        <f t="shared" si="474"/>
        <v>$1</v>
      </c>
      <c r="JK165" s="265" t="s">
        <v>275</v>
      </c>
      <c r="JL165" s="265" t="s">
        <v>275</v>
      </c>
      <c r="JM165" s="245" t="str">
        <f t="shared" ref="JM165:KF165" si="475">JM65</f>
        <v>-30</v>
      </c>
      <c r="JN165" s="256" t="str">
        <f t="shared" si="475"/>
        <v>0</v>
      </c>
      <c r="JO165" s="256" t="str">
        <f t="shared" si="475"/>
        <v>-</v>
      </c>
      <c r="JP165" s="256" t="str">
        <f t="shared" si="475"/>
        <v>0</v>
      </c>
      <c r="JQ165" s="256" t="str">
        <f t="shared" si="475"/>
        <v>0</v>
      </c>
      <c r="JR165" s="256" t="str">
        <f t="shared" si="475"/>
        <v>0</v>
      </c>
      <c r="JS165" s="256" t="str">
        <f t="shared" si="475"/>
        <v>0</v>
      </c>
      <c r="JT165" s="256" t="str">
        <f t="shared" si="475"/>
        <v>0</v>
      </c>
      <c r="JU165" s="256" t="str">
        <f t="shared" si="475"/>
        <v>0</v>
      </c>
      <c r="JV165" s="256" t="str">
        <f t="shared" si="475"/>
        <v>0</v>
      </c>
      <c r="JW165" s="256" t="str">
        <f t="shared" si="475"/>
        <v>-</v>
      </c>
      <c r="JX165" s="256" t="str">
        <f t="shared" si="475"/>
        <v>-76,732</v>
      </c>
      <c r="JY165" s="256" t="str">
        <f t="shared" si="475"/>
        <v>-63,801</v>
      </c>
      <c r="JZ165" s="256" t="str">
        <f t="shared" si="475"/>
        <v>-</v>
      </c>
      <c r="KA165" s="256" t="str">
        <f t="shared" si="475"/>
        <v>-83,095</v>
      </c>
      <c r="KB165" s="256" t="str">
        <f t="shared" si="475"/>
        <v>-$575,466</v>
      </c>
      <c r="KC165" s="256" t="str">
        <f t="shared" si="475"/>
        <v>-$2,219,336</v>
      </c>
      <c r="KD165" s="256" t="str">
        <f t="shared" si="475"/>
        <v>-$4,718,623</v>
      </c>
      <c r="KE165" s="256" t="str">
        <f t="shared" si="475"/>
        <v>$7,233,415</v>
      </c>
      <c r="KF165" s="256" t="str">
        <f t="shared" si="475"/>
        <v>$3</v>
      </c>
      <c r="KG165" s="265" t="s">
        <v>275</v>
      </c>
      <c r="KH165" s="265" t="s">
        <v>275</v>
      </c>
    </row>
    <row r="166" spans="1:294" s="2" customFormat="1" ht="12.75" customHeight="1" x14ac:dyDescent="0.2">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245" t="s">
        <v>157</v>
      </c>
      <c r="AD166" s="254" t="str">
        <f t="shared" ca="1" si="113"/>
        <v>-</v>
      </c>
      <c r="AE166" s="256" t="str">
        <f t="shared" si="137"/>
        <v>-</v>
      </c>
      <c r="AF166" s="256" t="str">
        <f t="shared" ref="AF166:AS166" si="476">AF66</f>
        <v>-</v>
      </c>
      <c r="AG166" s="256" t="str">
        <f t="shared" si="476"/>
        <v>-</v>
      </c>
      <c r="AH166" s="256" t="str">
        <f t="shared" si="476"/>
        <v>-</v>
      </c>
      <c r="AI166" s="256" t="str">
        <f t="shared" si="476"/>
        <v>-</v>
      </c>
      <c r="AJ166" s="256" t="str">
        <f t="shared" si="476"/>
        <v>-</v>
      </c>
      <c r="AK166" s="256" t="str">
        <f t="shared" si="476"/>
        <v>-</v>
      </c>
      <c r="AL166" s="256" t="str">
        <f t="shared" si="476"/>
        <v>-</v>
      </c>
      <c r="AM166" s="256" t="str">
        <f t="shared" si="476"/>
        <v>-</v>
      </c>
      <c r="AN166" s="256" t="str">
        <f t="shared" si="476"/>
        <v>-</v>
      </c>
      <c r="AO166" s="256" t="str">
        <f t="shared" si="476"/>
        <v>-</v>
      </c>
      <c r="AP166" s="256" t="str">
        <f t="shared" si="476"/>
        <v>-</v>
      </c>
      <c r="AQ166" s="256" t="str">
        <f t="shared" si="476"/>
        <v>-</v>
      </c>
      <c r="AR166" s="256" t="str">
        <f t="shared" si="476"/>
        <v>-</v>
      </c>
      <c r="AS166" s="256" t="str">
        <f t="shared" si="476"/>
        <v>-</v>
      </c>
      <c r="AT166" s="256" t="str">
        <f t="shared" si="380"/>
        <v>-</v>
      </c>
      <c r="AU166" s="256" t="str">
        <f t="shared" si="380"/>
        <v>-</v>
      </c>
      <c r="AV166" s="256" t="str">
        <f t="shared" si="380"/>
        <v>-</v>
      </c>
      <c r="AW166" s="256" t="str">
        <f t="shared" si="380"/>
        <v>-</v>
      </c>
      <c r="AX166" s="256" t="str">
        <f t="shared" si="380"/>
        <v>-</v>
      </c>
      <c r="AY166" s="265" t="s">
        <v>275</v>
      </c>
      <c r="AZ166" s="265"/>
      <c r="BA166" s="245" t="str">
        <f t="shared" ref="BA166:BT166" si="477">BA66</f>
        <v>-</v>
      </c>
      <c r="BB166" s="256" t="str">
        <f t="shared" si="477"/>
        <v>-</v>
      </c>
      <c r="BC166" s="256" t="str">
        <f t="shared" si="477"/>
        <v>-</v>
      </c>
      <c r="BD166" s="256" t="str">
        <f t="shared" si="477"/>
        <v>-</v>
      </c>
      <c r="BE166" s="256" t="str">
        <f t="shared" si="477"/>
        <v>-</v>
      </c>
      <c r="BF166" s="256" t="str">
        <f t="shared" si="477"/>
        <v>-</v>
      </c>
      <c r="BG166" s="256" t="str">
        <f t="shared" si="477"/>
        <v>-</v>
      </c>
      <c r="BH166" s="256" t="str">
        <f t="shared" si="477"/>
        <v>-</v>
      </c>
      <c r="BI166" s="256" t="str">
        <f t="shared" si="477"/>
        <v>-</v>
      </c>
      <c r="BJ166" s="256" t="str">
        <f t="shared" si="477"/>
        <v>-</v>
      </c>
      <c r="BK166" s="256" t="str">
        <f t="shared" si="477"/>
        <v>-</v>
      </c>
      <c r="BL166" s="256" t="str">
        <f t="shared" si="477"/>
        <v>-</v>
      </c>
      <c r="BM166" s="256" t="str">
        <f t="shared" si="477"/>
        <v>-</v>
      </c>
      <c r="BN166" s="256" t="str">
        <f t="shared" si="477"/>
        <v>-</v>
      </c>
      <c r="BO166" s="256" t="str">
        <f t="shared" si="477"/>
        <v>-</v>
      </c>
      <c r="BP166" s="256" t="str">
        <f t="shared" si="477"/>
        <v>-</v>
      </c>
      <c r="BQ166" s="256" t="str">
        <f t="shared" si="477"/>
        <v>-</v>
      </c>
      <c r="BR166" s="256" t="str">
        <f t="shared" si="477"/>
        <v>-</v>
      </c>
      <c r="BS166" s="256" t="str">
        <f t="shared" si="477"/>
        <v>-</v>
      </c>
      <c r="BT166" s="256" t="str">
        <f t="shared" si="477"/>
        <v>-</v>
      </c>
      <c r="BU166" s="265" t="s">
        <v>275</v>
      </c>
      <c r="BV166" s="265" t="s">
        <v>275</v>
      </c>
      <c r="BW166" s="245" t="str">
        <f t="shared" ref="BW166:CP166" si="478">BW66</f>
        <v>-</v>
      </c>
      <c r="BX166" s="256" t="str">
        <f t="shared" si="478"/>
        <v>-</v>
      </c>
      <c r="BY166" s="256" t="str">
        <f t="shared" si="478"/>
        <v>-</v>
      </c>
      <c r="BZ166" s="256" t="str">
        <f t="shared" si="478"/>
        <v>-</v>
      </c>
      <c r="CA166" s="256" t="str">
        <f t="shared" si="478"/>
        <v>-</v>
      </c>
      <c r="CB166" s="256" t="str">
        <f t="shared" si="478"/>
        <v>-</v>
      </c>
      <c r="CC166" s="256" t="str">
        <f t="shared" si="478"/>
        <v>-</v>
      </c>
      <c r="CD166" s="256" t="str">
        <f t="shared" si="478"/>
        <v>-</v>
      </c>
      <c r="CE166" s="256" t="str">
        <f t="shared" si="478"/>
        <v>-</v>
      </c>
      <c r="CF166" s="256" t="str">
        <f t="shared" si="478"/>
        <v>-</v>
      </c>
      <c r="CG166" s="256" t="str">
        <f t="shared" si="478"/>
        <v>-</v>
      </c>
      <c r="CH166" s="256" t="str">
        <f t="shared" si="478"/>
        <v>-</v>
      </c>
      <c r="CI166" s="256" t="str">
        <f t="shared" si="478"/>
        <v>-</v>
      </c>
      <c r="CJ166" s="256" t="str">
        <f t="shared" si="478"/>
        <v>-</v>
      </c>
      <c r="CK166" s="256" t="str">
        <f t="shared" si="478"/>
        <v>-</v>
      </c>
      <c r="CL166" s="256" t="str">
        <f t="shared" si="478"/>
        <v>-</v>
      </c>
      <c r="CM166" s="256" t="str">
        <f t="shared" si="478"/>
        <v>-</v>
      </c>
      <c r="CN166" s="256" t="str">
        <f t="shared" si="478"/>
        <v>-</v>
      </c>
      <c r="CO166" s="256" t="str">
        <f t="shared" si="478"/>
        <v>-</v>
      </c>
      <c r="CP166" s="256" t="str">
        <f t="shared" si="478"/>
        <v>-</v>
      </c>
      <c r="CQ166" s="265" t="s">
        <v>275</v>
      </c>
      <c r="CR166" s="265" t="s">
        <v>275</v>
      </c>
      <c r="CS166" s="245" t="str">
        <f t="shared" ref="CS166:DL166" si="479">CS66</f>
        <v>-</v>
      </c>
      <c r="CT166" s="256" t="str">
        <f t="shared" si="479"/>
        <v>-</v>
      </c>
      <c r="CU166" s="256" t="str">
        <f t="shared" si="479"/>
        <v>-</v>
      </c>
      <c r="CV166" s="256" t="str">
        <f t="shared" si="479"/>
        <v>-</v>
      </c>
      <c r="CW166" s="256" t="str">
        <f t="shared" si="479"/>
        <v>-</v>
      </c>
      <c r="CX166" s="256" t="str">
        <f t="shared" si="479"/>
        <v>-</v>
      </c>
      <c r="CY166" s="256" t="str">
        <f t="shared" si="479"/>
        <v>-</v>
      </c>
      <c r="CZ166" s="256" t="str">
        <f t="shared" si="479"/>
        <v>-</v>
      </c>
      <c r="DA166" s="256" t="str">
        <f t="shared" si="479"/>
        <v>-</v>
      </c>
      <c r="DB166" s="256" t="str">
        <f t="shared" si="479"/>
        <v>-</v>
      </c>
      <c r="DC166" s="256" t="str">
        <f t="shared" si="479"/>
        <v>-</v>
      </c>
      <c r="DD166" s="256" t="str">
        <f t="shared" si="479"/>
        <v>-</v>
      </c>
      <c r="DE166" s="256" t="str">
        <f t="shared" si="479"/>
        <v>-</v>
      </c>
      <c r="DF166" s="256" t="str">
        <f t="shared" si="479"/>
        <v>-</v>
      </c>
      <c r="DG166" s="256" t="str">
        <f t="shared" si="479"/>
        <v>-</v>
      </c>
      <c r="DH166" s="256" t="str">
        <f t="shared" si="479"/>
        <v>-</v>
      </c>
      <c r="DI166" s="256" t="str">
        <f t="shared" si="479"/>
        <v>-</v>
      </c>
      <c r="DJ166" s="256" t="str">
        <f t="shared" si="479"/>
        <v>-</v>
      </c>
      <c r="DK166" s="256" t="str">
        <f t="shared" si="479"/>
        <v>-</v>
      </c>
      <c r="DL166" s="256" t="str">
        <f t="shared" si="479"/>
        <v>-</v>
      </c>
      <c r="DM166" s="265" t="s">
        <v>275</v>
      </c>
      <c r="DN166" s="265" t="s">
        <v>275</v>
      </c>
      <c r="DO166" s="245" t="str">
        <f t="shared" ref="DO166:EH166" si="480">DO66</f>
        <v>-</v>
      </c>
      <c r="DP166" s="256" t="str">
        <f t="shared" si="480"/>
        <v>-</v>
      </c>
      <c r="DQ166" s="256" t="str">
        <f t="shared" si="480"/>
        <v>-</v>
      </c>
      <c r="DR166" s="256" t="str">
        <f t="shared" si="480"/>
        <v>-</v>
      </c>
      <c r="DS166" s="256" t="str">
        <f t="shared" si="480"/>
        <v>-</v>
      </c>
      <c r="DT166" s="256" t="str">
        <f t="shared" si="480"/>
        <v>-</v>
      </c>
      <c r="DU166" s="256" t="str">
        <f t="shared" si="480"/>
        <v>-</v>
      </c>
      <c r="DV166" s="256" t="str">
        <f t="shared" si="480"/>
        <v>-</v>
      </c>
      <c r="DW166" s="256" t="str">
        <f t="shared" si="480"/>
        <v>-</v>
      </c>
      <c r="DX166" s="256" t="str">
        <f t="shared" si="480"/>
        <v>-</v>
      </c>
      <c r="DY166" s="256" t="str">
        <f t="shared" si="480"/>
        <v>-</v>
      </c>
      <c r="DZ166" s="256" t="str">
        <f t="shared" si="480"/>
        <v>-</v>
      </c>
      <c r="EA166" s="256" t="str">
        <f t="shared" si="480"/>
        <v>-</v>
      </c>
      <c r="EB166" s="256" t="str">
        <f t="shared" si="480"/>
        <v>-</v>
      </c>
      <c r="EC166" s="256" t="str">
        <f t="shared" si="480"/>
        <v>-</v>
      </c>
      <c r="ED166" s="256" t="str">
        <f t="shared" si="480"/>
        <v>-</v>
      </c>
      <c r="EE166" s="256" t="str">
        <f t="shared" si="480"/>
        <v>-</v>
      </c>
      <c r="EF166" s="256" t="str">
        <f t="shared" si="480"/>
        <v>-</v>
      </c>
      <c r="EG166" s="256" t="str">
        <f t="shared" si="480"/>
        <v>-</v>
      </c>
      <c r="EH166" s="256" t="str">
        <f t="shared" si="480"/>
        <v>-</v>
      </c>
      <c r="EI166" s="265" t="s">
        <v>275</v>
      </c>
      <c r="EJ166" s="265" t="s">
        <v>275</v>
      </c>
      <c r="EK166" s="245" t="str">
        <f t="shared" ref="EK166:FD166" si="481">EK66</f>
        <v>13,295</v>
      </c>
      <c r="EL166" s="256" t="str">
        <f t="shared" si="481"/>
        <v>700</v>
      </c>
      <c r="EM166" s="256" t="str">
        <f t="shared" si="481"/>
        <v>150</v>
      </c>
      <c r="EN166" s="256" t="str">
        <f t="shared" si="481"/>
        <v>2,342</v>
      </c>
      <c r="EO166" s="256" t="str">
        <f t="shared" si="481"/>
        <v>5</v>
      </c>
      <c r="EP166" s="256" t="str">
        <f t="shared" si="481"/>
        <v>3</v>
      </c>
      <c r="EQ166" s="256" t="str">
        <f t="shared" si="481"/>
        <v>66</v>
      </c>
      <c r="ER166" s="256" t="str">
        <f t="shared" si="481"/>
        <v>228,585</v>
      </c>
      <c r="ES166" s="256" t="str">
        <f t="shared" si="481"/>
        <v>66</v>
      </c>
      <c r="ET166" s="256" t="str">
        <f t="shared" si="481"/>
        <v>858,810</v>
      </c>
      <c r="EU166" s="256" t="str">
        <f t="shared" si="481"/>
        <v>470,973</v>
      </c>
      <c r="EV166" s="256" t="str">
        <f t="shared" si="481"/>
        <v>470,973</v>
      </c>
      <c r="EW166" s="256" t="str">
        <f t="shared" si="481"/>
        <v>2,514</v>
      </c>
      <c r="EX166" s="256" t="str">
        <f t="shared" si="481"/>
        <v>938,953</v>
      </c>
      <c r="EY166" s="256" t="str">
        <f t="shared" si="481"/>
        <v>2,105,971</v>
      </c>
      <c r="EZ166" s="256" t="str">
        <f t="shared" si="481"/>
        <v>-</v>
      </c>
      <c r="FA166" s="256" t="str">
        <f t="shared" si="481"/>
        <v>-</v>
      </c>
      <c r="FB166" s="256" t="str">
        <f t="shared" si="481"/>
        <v>$26,023,573</v>
      </c>
      <c r="FC166" s="256" t="str">
        <f t="shared" si="481"/>
        <v>$127,928,431</v>
      </c>
      <c r="FD166" s="256" t="str">
        <f t="shared" si="481"/>
        <v>$62</v>
      </c>
      <c r="FE166" s="265" t="s">
        <v>275</v>
      </c>
      <c r="FF166" s="265" t="s">
        <v>275</v>
      </c>
      <c r="FG166" s="245" t="str">
        <f t="shared" ref="FG166:FZ166" si="482">FG66</f>
        <v>-</v>
      </c>
      <c r="FH166" s="256" t="str">
        <f t="shared" si="482"/>
        <v>-</v>
      </c>
      <c r="FI166" s="256" t="str">
        <f t="shared" si="482"/>
        <v>-</v>
      </c>
      <c r="FJ166" s="256" t="str">
        <f t="shared" si="482"/>
        <v>-</v>
      </c>
      <c r="FK166" s="256" t="str">
        <f t="shared" si="482"/>
        <v>-</v>
      </c>
      <c r="FL166" s="256" t="str">
        <f t="shared" si="482"/>
        <v>-</v>
      </c>
      <c r="FM166" s="256" t="str">
        <f t="shared" si="482"/>
        <v>-</v>
      </c>
      <c r="FN166" s="256" t="str">
        <f t="shared" si="482"/>
        <v>-</v>
      </c>
      <c r="FO166" s="256" t="str">
        <f t="shared" si="482"/>
        <v>-</v>
      </c>
      <c r="FP166" s="256" t="str">
        <f t="shared" si="482"/>
        <v>-</v>
      </c>
      <c r="FQ166" s="256" t="str">
        <f t="shared" si="482"/>
        <v>-</v>
      </c>
      <c r="FR166" s="256" t="str">
        <f t="shared" si="482"/>
        <v>-</v>
      </c>
      <c r="FS166" s="256" t="str">
        <f t="shared" si="482"/>
        <v>-</v>
      </c>
      <c r="FT166" s="256" t="str">
        <f t="shared" si="482"/>
        <v>-</v>
      </c>
      <c r="FU166" s="256" t="str">
        <f t="shared" si="482"/>
        <v>-</v>
      </c>
      <c r="FV166" s="256" t="str">
        <f t="shared" si="482"/>
        <v>-</v>
      </c>
      <c r="FW166" s="256" t="str">
        <f t="shared" si="482"/>
        <v>-</v>
      </c>
      <c r="FX166" s="256" t="str">
        <f t="shared" si="482"/>
        <v>-</v>
      </c>
      <c r="FY166" s="256" t="str">
        <f t="shared" si="482"/>
        <v>-</v>
      </c>
      <c r="FZ166" s="256" t="str">
        <f t="shared" si="482"/>
        <v>-</v>
      </c>
      <c r="GA166" s="265" t="s">
        <v>275</v>
      </c>
      <c r="GB166" s="265" t="s">
        <v>275</v>
      </c>
      <c r="GC166" s="245" t="str">
        <f t="shared" ref="GC166:GV166" si="483">GC66</f>
        <v>-</v>
      </c>
      <c r="GD166" s="256" t="str">
        <f t="shared" si="483"/>
        <v>-</v>
      </c>
      <c r="GE166" s="256" t="str">
        <f t="shared" si="483"/>
        <v>-</v>
      </c>
      <c r="GF166" s="256" t="str">
        <f t="shared" si="483"/>
        <v>-</v>
      </c>
      <c r="GG166" s="256" t="str">
        <f t="shared" si="483"/>
        <v>-</v>
      </c>
      <c r="GH166" s="256" t="str">
        <f t="shared" si="483"/>
        <v>-</v>
      </c>
      <c r="GI166" s="256" t="str">
        <f t="shared" si="483"/>
        <v>-</v>
      </c>
      <c r="GJ166" s="256" t="str">
        <f t="shared" si="483"/>
        <v>-</v>
      </c>
      <c r="GK166" s="256" t="str">
        <f t="shared" si="483"/>
        <v>-</v>
      </c>
      <c r="GL166" s="256" t="str">
        <f t="shared" si="483"/>
        <v>-</v>
      </c>
      <c r="GM166" s="256" t="str">
        <f t="shared" si="483"/>
        <v>-</v>
      </c>
      <c r="GN166" s="256" t="str">
        <f t="shared" si="483"/>
        <v>-</v>
      </c>
      <c r="GO166" s="256" t="str">
        <f t="shared" si="483"/>
        <v>-</v>
      </c>
      <c r="GP166" s="256" t="str">
        <f t="shared" si="483"/>
        <v>-</v>
      </c>
      <c r="GQ166" s="256" t="str">
        <f t="shared" si="483"/>
        <v>-</v>
      </c>
      <c r="GR166" s="256" t="str">
        <f t="shared" si="483"/>
        <v>-</v>
      </c>
      <c r="GS166" s="256" t="str">
        <f t="shared" si="483"/>
        <v>-</v>
      </c>
      <c r="GT166" s="256" t="str">
        <f t="shared" si="483"/>
        <v>-</v>
      </c>
      <c r="GU166" s="256" t="str">
        <f t="shared" si="483"/>
        <v>-</v>
      </c>
      <c r="GV166" s="256" t="str">
        <f t="shared" si="483"/>
        <v>-</v>
      </c>
      <c r="GW166" s="265" t="s">
        <v>275</v>
      </c>
      <c r="GX166" s="265" t="s">
        <v>275</v>
      </c>
      <c r="GY166" s="245" t="str">
        <f t="shared" ref="GY166:HR166" si="484">GY66</f>
        <v>-</v>
      </c>
      <c r="GZ166" s="256" t="str">
        <f t="shared" si="484"/>
        <v>-</v>
      </c>
      <c r="HA166" s="256" t="str">
        <f t="shared" si="484"/>
        <v>-</v>
      </c>
      <c r="HB166" s="256" t="str">
        <f t="shared" si="484"/>
        <v>-</v>
      </c>
      <c r="HC166" s="256" t="str">
        <f t="shared" si="484"/>
        <v>-</v>
      </c>
      <c r="HD166" s="256" t="str">
        <f t="shared" si="484"/>
        <v>-</v>
      </c>
      <c r="HE166" s="256" t="str">
        <f t="shared" si="484"/>
        <v>-</v>
      </c>
      <c r="HF166" s="256" t="str">
        <f t="shared" si="484"/>
        <v>-</v>
      </c>
      <c r="HG166" s="256" t="str">
        <f t="shared" si="484"/>
        <v>-</v>
      </c>
      <c r="HH166" s="256" t="str">
        <f t="shared" si="484"/>
        <v>-</v>
      </c>
      <c r="HI166" s="256" t="str">
        <f t="shared" si="484"/>
        <v>-</v>
      </c>
      <c r="HJ166" s="256" t="str">
        <f t="shared" si="484"/>
        <v>-</v>
      </c>
      <c r="HK166" s="256" t="str">
        <f t="shared" si="484"/>
        <v>-</v>
      </c>
      <c r="HL166" s="256" t="str">
        <f t="shared" si="484"/>
        <v>-</v>
      </c>
      <c r="HM166" s="256" t="str">
        <f t="shared" si="484"/>
        <v>-</v>
      </c>
      <c r="HN166" s="256" t="str">
        <f t="shared" si="484"/>
        <v>-</v>
      </c>
      <c r="HO166" s="256" t="str">
        <f t="shared" si="484"/>
        <v>-</v>
      </c>
      <c r="HP166" s="256" t="str">
        <f t="shared" si="484"/>
        <v>-</v>
      </c>
      <c r="HQ166" s="256" t="str">
        <f t="shared" si="484"/>
        <v>-</v>
      </c>
      <c r="HR166" s="256" t="str">
        <f t="shared" si="484"/>
        <v>-</v>
      </c>
      <c r="HS166" s="265" t="s">
        <v>275</v>
      </c>
      <c r="HT166" s="265" t="s">
        <v>275</v>
      </c>
      <c r="HU166" s="245" t="str">
        <f t="shared" ref="HU166:IN166" si="485">HU66</f>
        <v>-</v>
      </c>
      <c r="HV166" s="256" t="str">
        <f t="shared" si="485"/>
        <v>-</v>
      </c>
      <c r="HW166" s="256" t="str">
        <f t="shared" si="485"/>
        <v>-</v>
      </c>
      <c r="HX166" s="256" t="str">
        <f t="shared" si="485"/>
        <v>-</v>
      </c>
      <c r="HY166" s="256" t="str">
        <f t="shared" si="485"/>
        <v>-</v>
      </c>
      <c r="HZ166" s="256" t="str">
        <f t="shared" si="485"/>
        <v>-</v>
      </c>
      <c r="IA166" s="256" t="str">
        <f t="shared" si="485"/>
        <v>-</v>
      </c>
      <c r="IB166" s="256" t="str">
        <f t="shared" si="485"/>
        <v>-</v>
      </c>
      <c r="IC166" s="256" t="str">
        <f t="shared" si="485"/>
        <v>-</v>
      </c>
      <c r="ID166" s="256" t="str">
        <f t="shared" si="485"/>
        <v>-</v>
      </c>
      <c r="IE166" s="256" t="str">
        <f t="shared" si="485"/>
        <v>-</v>
      </c>
      <c r="IF166" s="256" t="str">
        <f t="shared" si="485"/>
        <v>-</v>
      </c>
      <c r="IG166" s="256" t="str">
        <f t="shared" si="485"/>
        <v>-</v>
      </c>
      <c r="IH166" s="256" t="str">
        <f t="shared" si="485"/>
        <v>-</v>
      </c>
      <c r="II166" s="256" t="str">
        <f t="shared" si="485"/>
        <v>-</v>
      </c>
      <c r="IJ166" s="256" t="str">
        <f t="shared" si="485"/>
        <v>-</v>
      </c>
      <c r="IK166" s="256" t="str">
        <f t="shared" si="485"/>
        <v>-</v>
      </c>
      <c r="IL166" s="256" t="str">
        <f t="shared" si="485"/>
        <v>-</v>
      </c>
      <c r="IM166" s="256" t="str">
        <f t="shared" si="485"/>
        <v>-</v>
      </c>
      <c r="IN166" s="256" t="str">
        <f t="shared" si="485"/>
        <v>-</v>
      </c>
      <c r="IO166" s="265" t="s">
        <v>275</v>
      </c>
      <c r="IP166" s="265" t="s">
        <v>275</v>
      </c>
      <c r="IQ166" s="245" t="str">
        <f t="shared" ref="IQ166:JJ166" si="486">IQ66</f>
        <v>-</v>
      </c>
      <c r="IR166" s="256" t="str">
        <f t="shared" si="486"/>
        <v>-</v>
      </c>
      <c r="IS166" s="256" t="str">
        <f t="shared" si="486"/>
        <v>-</v>
      </c>
      <c r="IT166" s="256" t="str">
        <f t="shared" si="486"/>
        <v>-</v>
      </c>
      <c r="IU166" s="256" t="str">
        <f t="shared" si="486"/>
        <v>-</v>
      </c>
      <c r="IV166" s="256" t="str">
        <f t="shared" si="486"/>
        <v>-</v>
      </c>
      <c r="IW166" s="256" t="str">
        <f t="shared" si="486"/>
        <v>-</v>
      </c>
      <c r="IX166" s="256" t="str">
        <f t="shared" si="486"/>
        <v>-</v>
      </c>
      <c r="IY166" s="256" t="str">
        <f t="shared" si="486"/>
        <v>-</v>
      </c>
      <c r="IZ166" s="256" t="str">
        <f t="shared" si="486"/>
        <v>-</v>
      </c>
      <c r="JA166" s="256" t="str">
        <f t="shared" si="486"/>
        <v>-</v>
      </c>
      <c r="JB166" s="256" t="str">
        <f t="shared" si="486"/>
        <v>-</v>
      </c>
      <c r="JC166" s="256" t="str">
        <f t="shared" si="486"/>
        <v>-</v>
      </c>
      <c r="JD166" s="256" t="str">
        <f t="shared" si="486"/>
        <v>-</v>
      </c>
      <c r="JE166" s="256" t="str">
        <f t="shared" si="486"/>
        <v>-</v>
      </c>
      <c r="JF166" s="256" t="str">
        <f t="shared" si="486"/>
        <v>-</v>
      </c>
      <c r="JG166" s="256" t="str">
        <f t="shared" si="486"/>
        <v>-</v>
      </c>
      <c r="JH166" s="256" t="str">
        <f t="shared" si="486"/>
        <v>-</v>
      </c>
      <c r="JI166" s="256" t="str">
        <f t="shared" si="486"/>
        <v>-</v>
      </c>
      <c r="JJ166" s="256" t="str">
        <f t="shared" si="486"/>
        <v>-</v>
      </c>
      <c r="JK166" s="265" t="s">
        <v>275</v>
      </c>
      <c r="JL166" s="265" t="s">
        <v>275</v>
      </c>
      <c r="JM166" s="245" t="str">
        <f t="shared" ref="JM166:KF166" si="487">JM66</f>
        <v>-</v>
      </c>
      <c r="JN166" s="256" t="str">
        <f t="shared" si="487"/>
        <v>-</v>
      </c>
      <c r="JO166" s="256" t="str">
        <f t="shared" si="487"/>
        <v>-</v>
      </c>
      <c r="JP166" s="256" t="str">
        <f t="shared" si="487"/>
        <v>-</v>
      </c>
      <c r="JQ166" s="256" t="str">
        <f t="shared" si="487"/>
        <v>-</v>
      </c>
      <c r="JR166" s="256" t="str">
        <f t="shared" si="487"/>
        <v>-</v>
      </c>
      <c r="JS166" s="256" t="str">
        <f t="shared" si="487"/>
        <v>-</v>
      </c>
      <c r="JT166" s="256" t="str">
        <f t="shared" si="487"/>
        <v>-</v>
      </c>
      <c r="JU166" s="256" t="str">
        <f t="shared" si="487"/>
        <v>-</v>
      </c>
      <c r="JV166" s="256" t="str">
        <f t="shared" si="487"/>
        <v>-</v>
      </c>
      <c r="JW166" s="256" t="str">
        <f t="shared" si="487"/>
        <v>-</v>
      </c>
      <c r="JX166" s="256" t="str">
        <f t="shared" si="487"/>
        <v>-</v>
      </c>
      <c r="JY166" s="256" t="str">
        <f t="shared" si="487"/>
        <v>-</v>
      </c>
      <c r="JZ166" s="256" t="str">
        <f t="shared" si="487"/>
        <v>-</v>
      </c>
      <c r="KA166" s="256" t="str">
        <f t="shared" si="487"/>
        <v>-</v>
      </c>
      <c r="KB166" s="256" t="str">
        <f t="shared" si="487"/>
        <v>-</v>
      </c>
      <c r="KC166" s="256" t="str">
        <f t="shared" si="487"/>
        <v>-</v>
      </c>
      <c r="KD166" s="256" t="str">
        <f t="shared" si="487"/>
        <v>-</v>
      </c>
      <c r="KE166" s="256" t="str">
        <f t="shared" si="487"/>
        <v>-</v>
      </c>
      <c r="KF166" s="256" t="str">
        <f t="shared" si="487"/>
        <v>-</v>
      </c>
      <c r="KG166" s="265" t="s">
        <v>275</v>
      </c>
      <c r="KH166" s="265" t="s">
        <v>275</v>
      </c>
    </row>
    <row r="167" spans="1:294" s="2" customFormat="1" ht="12.75" customHeight="1" x14ac:dyDescent="0.2">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245" t="s">
        <v>355</v>
      </c>
      <c r="AD167" s="254" t="str">
        <f t="shared" ca="1" si="113"/>
        <v>-</v>
      </c>
      <c r="AE167" s="256" t="str">
        <f t="shared" si="137"/>
        <v>-</v>
      </c>
      <c r="AF167" s="256" t="str">
        <f t="shared" ref="AF167:AS167" si="488">AF67</f>
        <v>-</v>
      </c>
      <c r="AG167" s="256" t="str">
        <f t="shared" si="488"/>
        <v>-</v>
      </c>
      <c r="AH167" s="256" t="str">
        <f t="shared" si="488"/>
        <v>-</v>
      </c>
      <c r="AI167" s="256" t="str">
        <f t="shared" si="488"/>
        <v>-</v>
      </c>
      <c r="AJ167" s="256" t="str">
        <f t="shared" si="488"/>
        <v>-</v>
      </c>
      <c r="AK167" s="256" t="str">
        <f t="shared" si="488"/>
        <v>-</v>
      </c>
      <c r="AL167" s="256" t="str">
        <f t="shared" si="488"/>
        <v>-</v>
      </c>
      <c r="AM167" s="256" t="str">
        <f t="shared" si="488"/>
        <v>-</v>
      </c>
      <c r="AN167" s="256" t="str">
        <f t="shared" si="488"/>
        <v>-</v>
      </c>
      <c r="AO167" s="256" t="str">
        <f t="shared" si="488"/>
        <v>-</v>
      </c>
      <c r="AP167" s="256" t="str">
        <f t="shared" si="488"/>
        <v>-</v>
      </c>
      <c r="AQ167" s="256" t="str">
        <f t="shared" si="488"/>
        <v>-</v>
      </c>
      <c r="AR167" s="256" t="str">
        <f t="shared" si="488"/>
        <v>-</v>
      </c>
      <c r="AS167" s="256" t="str">
        <f t="shared" si="488"/>
        <v>-</v>
      </c>
      <c r="AT167" s="256" t="str">
        <f t="shared" si="380"/>
        <v>-</v>
      </c>
      <c r="AU167" s="256" t="str">
        <f t="shared" si="380"/>
        <v>-</v>
      </c>
      <c r="AV167" s="256" t="str">
        <f t="shared" si="380"/>
        <v>-</v>
      </c>
      <c r="AW167" s="256" t="str">
        <f t="shared" si="380"/>
        <v>-</v>
      </c>
      <c r="AX167" s="256" t="str">
        <f t="shared" si="380"/>
        <v>-</v>
      </c>
      <c r="AY167" s="265" t="s">
        <v>275</v>
      </c>
      <c r="AZ167" s="265"/>
      <c r="BA167" s="245" t="str">
        <f t="shared" ref="BA167:BT167" si="489">BA67</f>
        <v>-</v>
      </c>
      <c r="BB167" s="256" t="str">
        <f t="shared" si="489"/>
        <v>-</v>
      </c>
      <c r="BC167" s="256" t="str">
        <f t="shared" si="489"/>
        <v>-</v>
      </c>
      <c r="BD167" s="256" t="str">
        <f t="shared" si="489"/>
        <v>-</v>
      </c>
      <c r="BE167" s="256" t="str">
        <f t="shared" si="489"/>
        <v>-</v>
      </c>
      <c r="BF167" s="256" t="str">
        <f t="shared" si="489"/>
        <v>-</v>
      </c>
      <c r="BG167" s="256" t="str">
        <f t="shared" si="489"/>
        <v>-</v>
      </c>
      <c r="BH167" s="256" t="str">
        <f t="shared" si="489"/>
        <v>-</v>
      </c>
      <c r="BI167" s="256" t="str">
        <f t="shared" si="489"/>
        <v>-</v>
      </c>
      <c r="BJ167" s="256" t="str">
        <f t="shared" si="489"/>
        <v>-</v>
      </c>
      <c r="BK167" s="256" t="str">
        <f t="shared" si="489"/>
        <v>-</v>
      </c>
      <c r="BL167" s="256" t="str">
        <f t="shared" si="489"/>
        <v>-</v>
      </c>
      <c r="BM167" s="256" t="str">
        <f t="shared" si="489"/>
        <v>-</v>
      </c>
      <c r="BN167" s="256" t="str">
        <f t="shared" si="489"/>
        <v>-</v>
      </c>
      <c r="BO167" s="256" t="str">
        <f t="shared" si="489"/>
        <v>-</v>
      </c>
      <c r="BP167" s="256" t="str">
        <f t="shared" si="489"/>
        <v>-</v>
      </c>
      <c r="BQ167" s="256" t="str">
        <f t="shared" si="489"/>
        <v>-</v>
      </c>
      <c r="BR167" s="256" t="str">
        <f t="shared" si="489"/>
        <v>-</v>
      </c>
      <c r="BS167" s="256" t="str">
        <f t="shared" si="489"/>
        <v>-</v>
      </c>
      <c r="BT167" s="256" t="str">
        <f t="shared" si="489"/>
        <v>-</v>
      </c>
      <c r="BU167" s="265" t="s">
        <v>275</v>
      </c>
      <c r="BV167" s="265" t="s">
        <v>275</v>
      </c>
      <c r="BW167" s="245" t="str">
        <f t="shared" ref="BW167:CP167" si="490">BW67</f>
        <v>30,942</v>
      </c>
      <c r="BX167" s="256" t="str">
        <f t="shared" si="490"/>
        <v>852</v>
      </c>
      <c r="BY167" s="256" t="str">
        <f t="shared" si="490"/>
        <v>-</v>
      </c>
      <c r="BZ167" s="256" t="str">
        <f t="shared" si="490"/>
        <v>430</v>
      </c>
      <c r="CA167" s="256" t="str">
        <f t="shared" si="490"/>
        <v>116</v>
      </c>
      <c r="CB167" s="256" t="str">
        <f t="shared" si="490"/>
        <v>2</v>
      </c>
      <c r="CC167" s="256" t="str">
        <f t="shared" si="490"/>
        <v>25</v>
      </c>
      <c r="CD167" s="256" t="str">
        <f t="shared" si="490"/>
        <v>-</v>
      </c>
      <c r="CE167" s="256" t="str">
        <f t="shared" si="490"/>
        <v>-</v>
      </c>
      <c r="CF167" s="256" t="str">
        <f t="shared" si="490"/>
        <v>500</v>
      </c>
      <c r="CG167" s="256" t="str">
        <f t="shared" si="490"/>
        <v>-</v>
      </c>
      <c r="CH167" s="256" t="str">
        <f t="shared" si="490"/>
        <v>-</v>
      </c>
      <c r="CI167" s="256" t="str">
        <f t="shared" si="490"/>
        <v>-</v>
      </c>
      <c r="CJ167" s="256">
        <f t="shared" si="490"/>
        <v>0</v>
      </c>
      <c r="CK167" s="256" t="str">
        <f t="shared" si="490"/>
        <v>-</v>
      </c>
      <c r="CL167" s="256" t="str">
        <f t="shared" si="490"/>
        <v>-</v>
      </c>
      <c r="CM167" s="256" t="str">
        <f t="shared" si="490"/>
        <v>-</v>
      </c>
      <c r="CN167" s="256" t="str">
        <f t="shared" si="490"/>
        <v>-</v>
      </c>
      <c r="CO167" s="256" t="str">
        <f t="shared" si="490"/>
        <v>$5,500,000</v>
      </c>
      <c r="CP167" s="256" t="str">
        <f t="shared" si="490"/>
        <v>$75</v>
      </c>
      <c r="CQ167" s="265" t="s">
        <v>275</v>
      </c>
      <c r="CR167" s="265" t="s">
        <v>275</v>
      </c>
      <c r="CS167" s="245" t="str">
        <f t="shared" ref="CS167:DL167" si="491">CS67</f>
        <v>-</v>
      </c>
      <c r="CT167" s="256" t="str">
        <f t="shared" si="491"/>
        <v>-</v>
      </c>
      <c r="CU167" s="256" t="str">
        <f t="shared" si="491"/>
        <v>-</v>
      </c>
      <c r="CV167" s="256" t="str">
        <f t="shared" si="491"/>
        <v>-</v>
      </c>
      <c r="CW167" s="256" t="str">
        <f t="shared" si="491"/>
        <v>-</v>
      </c>
      <c r="CX167" s="256" t="str">
        <f t="shared" si="491"/>
        <v>-</v>
      </c>
      <c r="CY167" s="256" t="str">
        <f t="shared" si="491"/>
        <v>-</v>
      </c>
      <c r="CZ167" s="256" t="str">
        <f t="shared" si="491"/>
        <v>-</v>
      </c>
      <c r="DA167" s="256" t="str">
        <f t="shared" si="491"/>
        <v>-</v>
      </c>
      <c r="DB167" s="256" t="str">
        <f t="shared" si="491"/>
        <v>-</v>
      </c>
      <c r="DC167" s="256" t="str">
        <f t="shared" si="491"/>
        <v>-</v>
      </c>
      <c r="DD167" s="256" t="str">
        <f t="shared" si="491"/>
        <v>-</v>
      </c>
      <c r="DE167" s="256" t="str">
        <f t="shared" si="491"/>
        <v>-</v>
      </c>
      <c r="DF167" s="256" t="str">
        <f t="shared" si="491"/>
        <v>-</v>
      </c>
      <c r="DG167" s="256" t="str">
        <f t="shared" si="491"/>
        <v>-</v>
      </c>
      <c r="DH167" s="256" t="str">
        <f t="shared" si="491"/>
        <v>-</v>
      </c>
      <c r="DI167" s="256" t="str">
        <f t="shared" si="491"/>
        <v>-</v>
      </c>
      <c r="DJ167" s="256" t="str">
        <f t="shared" si="491"/>
        <v>-</v>
      </c>
      <c r="DK167" s="256" t="str">
        <f t="shared" si="491"/>
        <v>-</v>
      </c>
      <c r="DL167" s="256" t="str">
        <f t="shared" si="491"/>
        <v>-</v>
      </c>
      <c r="DM167" s="265" t="s">
        <v>275</v>
      </c>
      <c r="DN167" s="265" t="s">
        <v>275</v>
      </c>
      <c r="DO167" s="245" t="str">
        <f t="shared" ref="DO167:EH167" si="492">DO67</f>
        <v>-</v>
      </c>
      <c r="DP167" s="256" t="str">
        <f t="shared" si="492"/>
        <v>-</v>
      </c>
      <c r="DQ167" s="256" t="str">
        <f t="shared" si="492"/>
        <v>-</v>
      </c>
      <c r="DR167" s="256" t="str">
        <f t="shared" si="492"/>
        <v>-</v>
      </c>
      <c r="DS167" s="256" t="str">
        <f t="shared" si="492"/>
        <v>-</v>
      </c>
      <c r="DT167" s="256" t="str">
        <f t="shared" si="492"/>
        <v>-</v>
      </c>
      <c r="DU167" s="256" t="str">
        <f t="shared" si="492"/>
        <v>-</v>
      </c>
      <c r="DV167" s="256" t="str">
        <f t="shared" si="492"/>
        <v>-</v>
      </c>
      <c r="DW167" s="256" t="str">
        <f t="shared" si="492"/>
        <v>-</v>
      </c>
      <c r="DX167" s="256" t="str">
        <f t="shared" si="492"/>
        <v>-</v>
      </c>
      <c r="DY167" s="256" t="str">
        <f t="shared" si="492"/>
        <v>-</v>
      </c>
      <c r="DZ167" s="256" t="str">
        <f t="shared" si="492"/>
        <v>-</v>
      </c>
      <c r="EA167" s="256" t="str">
        <f t="shared" si="492"/>
        <v>-</v>
      </c>
      <c r="EB167" s="256" t="str">
        <f t="shared" si="492"/>
        <v>-</v>
      </c>
      <c r="EC167" s="256" t="str">
        <f t="shared" si="492"/>
        <v>-</v>
      </c>
      <c r="ED167" s="256" t="str">
        <f t="shared" si="492"/>
        <v>-</v>
      </c>
      <c r="EE167" s="256" t="str">
        <f t="shared" si="492"/>
        <v>-</v>
      </c>
      <c r="EF167" s="256" t="str">
        <f t="shared" si="492"/>
        <v>-</v>
      </c>
      <c r="EG167" s="256" t="str">
        <f t="shared" si="492"/>
        <v>-</v>
      </c>
      <c r="EH167" s="256" t="str">
        <f t="shared" si="492"/>
        <v>-</v>
      </c>
      <c r="EI167" s="265" t="s">
        <v>275</v>
      </c>
      <c r="EJ167" s="265" t="s">
        <v>275</v>
      </c>
      <c r="EK167" s="245" t="str">
        <f t="shared" ref="EK167:FD167" si="493">EK67</f>
        <v>-</v>
      </c>
      <c r="EL167" s="256" t="str">
        <f t="shared" si="493"/>
        <v>-</v>
      </c>
      <c r="EM167" s="256" t="str">
        <f t="shared" si="493"/>
        <v>-</v>
      </c>
      <c r="EN167" s="256" t="str">
        <f t="shared" si="493"/>
        <v>-</v>
      </c>
      <c r="EO167" s="256" t="str">
        <f t="shared" si="493"/>
        <v>-</v>
      </c>
      <c r="EP167" s="256" t="str">
        <f t="shared" si="493"/>
        <v>-</v>
      </c>
      <c r="EQ167" s="256" t="str">
        <f t="shared" si="493"/>
        <v>-</v>
      </c>
      <c r="ER167" s="256" t="str">
        <f t="shared" si="493"/>
        <v>-</v>
      </c>
      <c r="ES167" s="256" t="str">
        <f t="shared" si="493"/>
        <v>-</v>
      </c>
      <c r="ET167" s="256" t="str">
        <f t="shared" si="493"/>
        <v>-</v>
      </c>
      <c r="EU167" s="256" t="str">
        <f t="shared" si="493"/>
        <v>-</v>
      </c>
      <c r="EV167" s="256" t="str">
        <f t="shared" si="493"/>
        <v>-</v>
      </c>
      <c r="EW167" s="256" t="str">
        <f t="shared" si="493"/>
        <v>-</v>
      </c>
      <c r="EX167" s="256" t="str">
        <f t="shared" si="493"/>
        <v>-</v>
      </c>
      <c r="EY167" s="256" t="str">
        <f t="shared" si="493"/>
        <v>-</v>
      </c>
      <c r="EZ167" s="256" t="str">
        <f t="shared" si="493"/>
        <v>-</v>
      </c>
      <c r="FA167" s="256" t="str">
        <f t="shared" si="493"/>
        <v>-</v>
      </c>
      <c r="FB167" s="256" t="str">
        <f t="shared" si="493"/>
        <v>-</v>
      </c>
      <c r="FC167" s="256" t="str">
        <f t="shared" si="493"/>
        <v>-</v>
      </c>
      <c r="FD167" s="256" t="str">
        <f t="shared" si="493"/>
        <v>-</v>
      </c>
      <c r="FE167" s="265" t="s">
        <v>275</v>
      </c>
      <c r="FF167" s="265" t="s">
        <v>275</v>
      </c>
      <c r="FG167" s="245" t="str">
        <f t="shared" ref="FG167:FZ167" si="494">FG67</f>
        <v>30,942</v>
      </c>
      <c r="FH167" s="256" t="str">
        <f t="shared" si="494"/>
        <v>852</v>
      </c>
      <c r="FI167" s="256" t="str">
        <f t="shared" si="494"/>
        <v>-</v>
      </c>
      <c r="FJ167" s="256" t="str">
        <f t="shared" si="494"/>
        <v>430</v>
      </c>
      <c r="FK167" s="256" t="str">
        <f t="shared" si="494"/>
        <v>116</v>
      </c>
      <c r="FL167" s="256" t="str">
        <f t="shared" si="494"/>
        <v>2</v>
      </c>
      <c r="FM167" s="256" t="str">
        <f t="shared" si="494"/>
        <v>25</v>
      </c>
      <c r="FN167" s="256" t="str">
        <f t="shared" si="494"/>
        <v>-</v>
      </c>
      <c r="FO167" s="256" t="str">
        <f t="shared" si="494"/>
        <v>-</v>
      </c>
      <c r="FP167" s="256" t="str">
        <f t="shared" si="494"/>
        <v>500</v>
      </c>
      <c r="FQ167" s="256" t="str">
        <f t="shared" si="494"/>
        <v>-</v>
      </c>
      <c r="FR167" s="256" t="str">
        <f t="shared" si="494"/>
        <v>-</v>
      </c>
      <c r="FS167" s="256" t="str">
        <f t="shared" si="494"/>
        <v>-</v>
      </c>
      <c r="FT167" s="256" t="str">
        <f t="shared" si="494"/>
        <v>0</v>
      </c>
      <c r="FU167" s="256" t="str">
        <f t="shared" si="494"/>
        <v>-</v>
      </c>
      <c r="FV167" s="256" t="str">
        <f t="shared" si="494"/>
        <v>-</v>
      </c>
      <c r="FW167" s="256" t="str">
        <f t="shared" si="494"/>
        <v>-</v>
      </c>
      <c r="FX167" s="256" t="str">
        <f t="shared" si="494"/>
        <v>-</v>
      </c>
      <c r="FY167" s="256" t="str">
        <f t="shared" si="494"/>
        <v>$5,500,000</v>
      </c>
      <c r="FZ167" s="256" t="str">
        <f t="shared" si="494"/>
        <v>$75</v>
      </c>
      <c r="GA167" s="265" t="s">
        <v>275</v>
      </c>
      <c r="GB167" s="265" t="s">
        <v>275</v>
      </c>
      <c r="GC167" s="245" t="str">
        <f t="shared" ref="GC167:GV167" si="495">GC67</f>
        <v>-</v>
      </c>
      <c r="GD167" s="256" t="str">
        <f t="shared" si="495"/>
        <v>-</v>
      </c>
      <c r="GE167" s="256" t="str">
        <f t="shared" si="495"/>
        <v>-</v>
      </c>
      <c r="GF167" s="256" t="str">
        <f t="shared" si="495"/>
        <v>-</v>
      </c>
      <c r="GG167" s="256" t="str">
        <f t="shared" si="495"/>
        <v>-</v>
      </c>
      <c r="GH167" s="256" t="str">
        <f t="shared" si="495"/>
        <v>-</v>
      </c>
      <c r="GI167" s="256" t="str">
        <f t="shared" si="495"/>
        <v>-</v>
      </c>
      <c r="GJ167" s="256" t="str">
        <f t="shared" si="495"/>
        <v>-</v>
      </c>
      <c r="GK167" s="256" t="str">
        <f t="shared" si="495"/>
        <v>-</v>
      </c>
      <c r="GL167" s="256" t="str">
        <f t="shared" si="495"/>
        <v>-</v>
      </c>
      <c r="GM167" s="256" t="str">
        <f t="shared" si="495"/>
        <v>-</v>
      </c>
      <c r="GN167" s="256" t="str">
        <f t="shared" si="495"/>
        <v>-</v>
      </c>
      <c r="GO167" s="256" t="str">
        <f t="shared" si="495"/>
        <v>-</v>
      </c>
      <c r="GP167" s="256" t="str">
        <f t="shared" si="495"/>
        <v>-</v>
      </c>
      <c r="GQ167" s="256" t="str">
        <f t="shared" si="495"/>
        <v>-</v>
      </c>
      <c r="GR167" s="256" t="str">
        <f t="shared" si="495"/>
        <v>-</v>
      </c>
      <c r="GS167" s="256" t="str">
        <f t="shared" si="495"/>
        <v>-</v>
      </c>
      <c r="GT167" s="256" t="str">
        <f t="shared" si="495"/>
        <v>-</v>
      </c>
      <c r="GU167" s="256" t="str">
        <f t="shared" si="495"/>
        <v>-</v>
      </c>
      <c r="GV167" s="256" t="str">
        <f t="shared" si="495"/>
        <v>-</v>
      </c>
      <c r="GW167" s="265" t="s">
        <v>275</v>
      </c>
      <c r="GX167" s="265" t="s">
        <v>275</v>
      </c>
      <c r="GY167" s="245" t="str">
        <f t="shared" ref="GY167:HR167" si="496">GY67</f>
        <v>-</v>
      </c>
      <c r="GZ167" s="256" t="str">
        <f t="shared" si="496"/>
        <v>-</v>
      </c>
      <c r="HA167" s="256" t="str">
        <f t="shared" si="496"/>
        <v>-</v>
      </c>
      <c r="HB167" s="256" t="str">
        <f t="shared" si="496"/>
        <v>-</v>
      </c>
      <c r="HC167" s="256" t="str">
        <f t="shared" si="496"/>
        <v>-</v>
      </c>
      <c r="HD167" s="256" t="str">
        <f t="shared" si="496"/>
        <v>-</v>
      </c>
      <c r="HE167" s="256" t="str">
        <f t="shared" si="496"/>
        <v>-</v>
      </c>
      <c r="HF167" s="256" t="str">
        <f t="shared" si="496"/>
        <v>-</v>
      </c>
      <c r="HG167" s="256" t="str">
        <f t="shared" si="496"/>
        <v>-</v>
      </c>
      <c r="HH167" s="256" t="str">
        <f t="shared" si="496"/>
        <v>-</v>
      </c>
      <c r="HI167" s="256" t="str">
        <f t="shared" si="496"/>
        <v>-</v>
      </c>
      <c r="HJ167" s="256" t="str">
        <f t="shared" si="496"/>
        <v>-</v>
      </c>
      <c r="HK167" s="256" t="str">
        <f t="shared" si="496"/>
        <v>-</v>
      </c>
      <c r="HL167" s="256" t="str">
        <f t="shared" si="496"/>
        <v>-</v>
      </c>
      <c r="HM167" s="256" t="str">
        <f t="shared" si="496"/>
        <v>-</v>
      </c>
      <c r="HN167" s="256" t="str">
        <f t="shared" si="496"/>
        <v>-</v>
      </c>
      <c r="HO167" s="256" t="str">
        <f t="shared" si="496"/>
        <v>-</v>
      </c>
      <c r="HP167" s="256" t="str">
        <f t="shared" si="496"/>
        <v>-</v>
      </c>
      <c r="HQ167" s="256" t="str">
        <f t="shared" si="496"/>
        <v>-</v>
      </c>
      <c r="HR167" s="256" t="str">
        <f t="shared" si="496"/>
        <v>-</v>
      </c>
      <c r="HS167" s="265" t="s">
        <v>275</v>
      </c>
      <c r="HT167" s="265" t="s">
        <v>275</v>
      </c>
      <c r="HU167" s="245" t="str">
        <f t="shared" ref="HU167:IN167" si="497">HU67</f>
        <v>-</v>
      </c>
      <c r="HV167" s="256" t="str">
        <f t="shared" si="497"/>
        <v>-</v>
      </c>
      <c r="HW167" s="256" t="str">
        <f t="shared" si="497"/>
        <v>-</v>
      </c>
      <c r="HX167" s="256" t="str">
        <f t="shared" si="497"/>
        <v>-</v>
      </c>
      <c r="HY167" s="256" t="str">
        <f t="shared" si="497"/>
        <v>-</v>
      </c>
      <c r="HZ167" s="256" t="str">
        <f t="shared" si="497"/>
        <v>-</v>
      </c>
      <c r="IA167" s="256" t="str">
        <f t="shared" si="497"/>
        <v>-</v>
      </c>
      <c r="IB167" s="256" t="str">
        <f t="shared" si="497"/>
        <v>-</v>
      </c>
      <c r="IC167" s="256" t="str">
        <f t="shared" si="497"/>
        <v>-</v>
      </c>
      <c r="ID167" s="256" t="str">
        <f t="shared" si="497"/>
        <v>-</v>
      </c>
      <c r="IE167" s="256" t="str">
        <f t="shared" si="497"/>
        <v>-</v>
      </c>
      <c r="IF167" s="256" t="str">
        <f t="shared" si="497"/>
        <v>-</v>
      </c>
      <c r="IG167" s="256" t="str">
        <f t="shared" si="497"/>
        <v>-</v>
      </c>
      <c r="IH167" s="256" t="str">
        <f t="shared" si="497"/>
        <v>-</v>
      </c>
      <c r="II167" s="256" t="str">
        <f t="shared" si="497"/>
        <v>-</v>
      </c>
      <c r="IJ167" s="256" t="str">
        <f t="shared" si="497"/>
        <v>-</v>
      </c>
      <c r="IK167" s="256" t="str">
        <f t="shared" si="497"/>
        <v>-</v>
      </c>
      <c r="IL167" s="256" t="str">
        <f t="shared" si="497"/>
        <v>-</v>
      </c>
      <c r="IM167" s="256" t="str">
        <f t="shared" si="497"/>
        <v>-</v>
      </c>
      <c r="IN167" s="256" t="str">
        <f t="shared" si="497"/>
        <v>-</v>
      </c>
      <c r="IO167" s="265" t="s">
        <v>275</v>
      </c>
      <c r="IP167" s="265" t="s">
        <v>275</v>
      </c>
      <c r="IQ167" s="245" t="str">
        <f t="shared" ref="IQ167:JJ167" si="498">IQ67</f>
        <v>-</v>
      </c>
      <c r="IR167" s="256" t="str">
        <f t="shared" si="498"/>
        <v>-</v>
      </c>
      <c r="IS167" s="256" t="str">
        <f t="shared" si="498"/>
        <v>-</v>
      </c>
      <c r="IT167" s="256" t="str">
        <f t="shared" si="498"/>
        <v>-</v>
      </c>
      <c r="IU167" s="256" t="str">
        <f t="shared" si="498"/>
        <v>-</v>
      </c>
      <c r="IV167" s="256" t="str">
        <f t="shared" si="498"/>
        <v>-</v>
      </c>
      <c r="IW167" s="256" t="str">
        <f t="shared" si="498"/>
        <v>-</v>
      </c>
      <c r="IX167" s="256" t="str">
        <f t="shared" si="498"/>
        <v>-</v>
      </c>
      <c r="IY167" s="256" t="str">
        <f t="shared" si="498"/>
        <v>-</v>
      </c>
      <c r="IZ167" s="256" t="str">
        <f t="shared" si="498"/>
        <v>-</v>
      </c>
      <c r="JA167" s="256" t="str">
        <f t="shared" si="498"/>
        <v>-</v>
      </c>
      <c r="JB167" s="256" t="str">
        <f t="shared" si="498"/>
        <v>-</v>
      </c>
      <c r="JC167" s="256" t="str">
        <f t="shared" si="498"/>
        <v>-</v>
      </c>
      <c r="JD167" s="256" t="str">
        <f t="shared" si="498"/>
        <v>-</v>
      </c>
      <c r="JE167" s="256" t="str">
        <f t="shared" si="498"/>
        <v>-</v>
      </c>
      <c r="JF167" s="256" t="str">
        <f t="shared" si="498"/>
        <v>-</v>
      </c>
      <c r="JG167" s="256" t="str">
        <f t="shared" si="498"/>
        <v>-</v>
      </c>
      <c r="JH167" s="256" t="str">
        <f t="shared" si="498"/>
        <v>-</v>
      </c>
      <c r="JI167" s="256" t="str">
        <f t="shared" si="498"/>
        <v>-</v>
      </c>
      <c r="JJ167" s="256" t="str">
        <f t="shared" si="498"/>
        <v>-</v>
      </c>
      <c r="JK167" s="265" t="s">
        <v>275</v>
      </c>
      <c r="JL167" s="265" t="s">
        <v>275</v>
      </c>
      <c r="JM167" s="245" t="str">
        <f t="shared" ref="JM167:KF167" si="499">JM67</f>
        <v>-</v>
      </c>
      <c r="JN167" s="256" t="str">
        <f t="shared" si="499"/>
        <v>-</v>
      </c>
      <c r="JO167" s="256" t="str">
        <f t="shared" si="499"/>
        <v>-</v>
      </c>
      <c r="JP167" s="256" t="str">
        <f t="shared" si="499"/>
        <v>-</v>
      </c>
      <c r="JQ167" s="256" t="str">
        <f t="shared" si="499"/>
        <v>-</v>
      </c>
      <c r="JR167" s="256" t="str">
        <f t="shared" si="499"/>
        <v>-</v>
      </c>
      <c r="JS167" s="256" t="str">
        <f t="shared" si="499"/>
        <v>-</v>
      </c>
      <c r="JT167" s="256" t="str">
        <f t="shared" si="499"/>
        <v>-</v>
      </c>
      <c r="JU167" s="256" t="str">
        <f t="shared" si="499"/>
        <v>-</v>
      </c>
      <c r="JV167" s="256" t="str">
        <f t="shared" si="499"/>
        <v>-</v>
      </c>
      <c r="JW167" s="256" t="str">
        <f t="shared" si="499"/>
        <v>-</v>
      </c>
      <c r="JX167" s="256" t="str">
        <f t="shared" si="499"/>
        <v>-</v>
      </c>
      <c r="JY167" s="256" t="str">
        <f t="shared" si="499"/>
        <v>-</v>
      </c>
      <c r="JZ167" s="256" t="str">
        <f t="shared" si="499"/>
        <v>-</v>
      </c>
      <c r="KA167" s="256" t="str">
        <f t="shared" si="499"/>
        <v>-</v>
      </c>
      <c r="KB167" s="256" t="str">
        <f t="shared" si="499"/>
        <v>-</v>
      </c>
      <c r="KC167" s="256" t="str">
        <f t="shared" si="499"/>
        <v>-</v>
      </c>
      <c r="KD167" s="256" t="str">
        <f t="shared" si="499"/>
        <v>-</v>
      </c>
      <c r="KE167" s="256" t="str">
        <f t="shared" si="499"/>
        <v>-</v>
      </c>
      <c r="KF167" s="256" t="str">
        <f t="shared" si="499"/>
        <v>-</v>
      </c>
      <c r="KG167" s="265" t="s">
        <v>275</v>
      </c>
      <c r="KH167" s="265" t="s">
        <v>275</v>
      </c>
    </row>
    <row r="168" spans="1:294" s="2" customFormat="1" ht="12.75" customHeight="1" x14ac:dyDescent="0.2">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245" t="s">
        <v>100</v>
      </c>
      <c r="AD168" s="254" t="str">
        <f t="shared" ref="AD168:AD186" ca="1" si="500">IF(ISBLANK(OFFSET(AC168,0,$AG$106)),"-",OFFSET(AC168,0,$AG$106))</f>
        <v>$66</v>
      </c>
      <c r="AE168" s="256" t="str">
        <f t="shared" si="137"/>
        <v>43,591</v>
      </c>
      <c r="AF168" s="256" t="str">
        <f t="shared" ref="AF168:AS168" si="501">AF68</f>
        <v>3,576</v>
      </c>
      <c r="AG168" s="256" t="str">
        <f t="shared" si="501"/>
        <v>365</v>
      </c>
      <c r="AH168" s="256" t="str">
        <f t="shared" si="501"/>
        <v>1,482</v>
      </c>
      <c r="AI168" s="256" t="str">
        <f t="shared" si="501"/>
        <v>20</v>
      </c>
      <c r="AJ168" s="256" t="str">
        <f t="shared" si="501"/>
        <v>39</v>
      </c>
      <c r="AK168" s="256" t="str">
        <f t="shared" si="501"/>
        <v>257</v>
      </c>
      <c r="AL168" s="256" t="str">
        <f t="shared" si="501"/>
        <v>500,000</v>
      </c>
      <c r="AM168" s="256" t="str">
        <f t="shared" si="501"/>
        <v>112</v>
      </c>
      <c r="AN168" s="256" t="str">
        <f t="shared" si="501"/>
        <v>1,225,460</v>
      </c>
      <c r="AO168" s="256" t="str">
        <f t="shared" si="501"/>
        <v>874,334</v>
      </c>
      <c r="AP168" s="256" t="str">
        <f t="shared" si="501"/>
        <v>874,334</v>
      </c>
      <c r="AQ168" s="256" t="str">
        <f t="shared" si="501"/>
        <v>3,307</v>
      </c>
      <c r="AR168" s="256" t="str">
        <f t="shared" si="501"/>
        <v>1,213,130</v>
      </c>
      <c r="AS168" s="256" t="str">
        <f t="shared" si="501"/>
        <v>1,318,010</v>
      </c>
      <c r="AT168" s="256" t="str">
        <f t="shared" ref="AT168:AX177" si="502">AT68</f>
        <v>-</v>
      </c>
      <c r="AU168" s="256" t="str">
        <f t="shared" si="502"/>
        <v>-</v>
      </c>
      <c r="AV168" s="256" t="str">
        <f t="shared" si="502"/>
        <v>-</v>
      </c>
      <c r="AW168" s="256" t="str">
        <f t="shared" si="502"/>
        <v>-</v>
      </c>
      <c r="AX168" s="256" t="str">
        <f t="shared" si="502"/>
        <v>$66</v>
      </c>
      <c r="AY168" s="265" t="s">
        <v>275</v>
      </c>
      <c r="AZ168" s="265"/>
      <c r="BA168" s="245" t="str">
        <f t="shared" ref="BA168:BT168" si="503">BA68</f>
        <v>43,591</v>
      </c>
      <c r="BB168" s="256" t="str">
        <f t="shared" si="503"/>
        <v>3,576</v>
      </c>
      <c r="BC168" s="256" t="str">
        <f t="shared" si="503"/>
        <v>365</v>
      </c>
      <c r="BD168" s="256" t="str">
        <f t="shared" si="503"/>
        <v>1,480</v>
      </c>
      <c r="BE168" s="256" t="str">
        <f t="shared" si="503"/>
        <v>0</v>
      </c>
      <c r="BF168" s="256" t="str">
        <f t="shared" si="503"/>
        <v>39</v>
      </c>
      <c r="BG168" s="256" t="str">
        <f t="shared" si="503"/>
        <v>257</v>
      </c>
      <c r="BH168" s="256" t="str">
        <f t="shared" si="503"/>
        <v>500,000</v>
      </c>
      <c r="BI168" s="256" t="str">
        <f t="shared" si="503"/>
        <v>-</v>
      </c>
      <c r="BJ168" s="256" t="str">
        <f t="shared" si="503"/>
        <v>-</v>
      </c>
      <c r="BK168" s="256" t="str">
        <f t="shared" si="503"/>
        <v>1,214,119</v>
      </c>
      <c r="BL168" s="256" t="str">
        <f t="shared" si="503"/>
        <v>1,214,119</v>
      </c>
      <c r="BM168" s="256" t="str">
        <f t="shared" si="503"/>
        <v>12,757</v>
      </c>
      <c r="BN168" s="256" t="str">
        <f t="shared" si="503"/>
        <v>1,109,115</v>
      </c>
      <c r="BO168" s="256" t="str">
        <f t="shared" si="503"/>
        <v>1,296,622</v>
      </c>
      <c r="BP168" s="256" t="str">
        <f t="shared" si="503"/>
        <v>-</v>
      </c>
      <c r="BQ168" s="256" t="str">
        <f t="shared" si="503"/>
        <v>-</v>
      </c>
      <c r="BR168" s="256" t="str">
        <f t="shared" si="503"/>
        <v>-</v>
      </c>
      <c r="BS168" s="256" t="str">
        <f t="shared" si="503"/>
        <v>-</v>
      </c>
      <c r="BT168" s="256" t="str">
        <f t="shared" si="503"/>
        <v>$64</v>
      </c>
      <c r="BU168" s="265" t="s">
        <v>275</v>
      </c>
      <c r="BV168" s="265" t="s">
        <v>275</v>
      </c>
      <c r="BW168" s="245" t="str">
        <f t="shared" ref="BW168:CP168" si="504">BW68</f>
        <v>44,472</v>
      </c>
      <c r="BX168" s="256" t="str">
        <f t="shared" si="504"/>
        <v>3,576</v>
      </c>
      <c r="BY168" s="256" t="str">
        <f t="shared" si="504"/>
        <v>365</v>
      </c>
      <c r="BZ168" s="256" t="str">
        <f t="shared" si="504"/>
        <v>1,474</v>
      </c>
      <c r="CA168" s="256" t="str">
        <f t="shared" si="504"/>
        <v>-</v>
      </c>
      <c r="CB168" s="256" t="str">
        <f t="shared" si="504"/>
        <v>41</v>
      </c>
      <c r="CC168" s="256" t="str">
        <f t="shared" si="504"/>
        <v>257</v>
      </c>
      <c r="CD168" s="256" t="str">
        <f t="shared" si="504"/>
        <v>500,000</v>
      </c>
      <c r="CE168" s="256" t="str">
        <f t="shared" si="504"/>
        <v>257</v>
      </c>
      <c r="CF168" s="256" t="str">
        <f t="shared" si="504"/>
        <v>-</v>
      </c>
      <c r="CG168" s="256" t="str">
        <f t="shared" si="504"/>
        <v>1,280,000</v>
      </c>
      <c r="CH168" s="256" t="str">
        <f t="shared" si="504"/>
        <v>1,280,000</v>
      </c>
      <c r="CI168" s="256" t="str">
        <f t="shared" si="504"/>
        <v>18,195</v>
      </c>
      <c r="CJ168" s="256" t="str">
        <f t="shared" si="504"/>
        <v>939,000</v>
      </c>
      <c r="CK168" s="256" t="str">
        <f t="shared" si="504"/>
        <v>1,115,360</v>
      </c>
      <c r="CL168" s="256" t="str">
        <f t="shared" si="504"/>
        <v>-</v>
      </c>
      <c r="CM168" s="256" t="str">
        <f t="shared" si="504"/>
        <v>-</v>
      </c>
      <c r="CN168" s="256" t="str">
        <f t="shared" si="504"/>
        <v>-</v>
      </c>
      <c r="CO168" s="256" t="str">
        <f t="shared" si="504"/>
        <v>-</v>
      </c>
      <c r="CP168" s="256" t="str">
        <f t="shared" si="504"/>
        <v>$60</v>
      </c>
      <c r="CQ168" s="265" t="s">
        <v>275</v>
      </c>
      <c r="CR168" s="265" t="s">
        <v>275</v>
      </c>
      <c r="CS168" s="245" t="str">
        <f t="shared" ref="CS168:DL168" si="505">CS68</f>
        <v>43,716</v>
      </c>
      <c r="CT168" s="256" t="str">
        <f t="shared" si="505"/>
        <v>-</v>
      </c>
      <c r="CU168" s="256" t="str">
        <f t="shared" si="505"/>
        <v>-</v>
      </c>
      <c r="CV168" s="256" t="str">
        <f t="shared" si="505"/>
        <v>1,469</v>
      </c>
      <c r="CW168" s="256" t="str">
        <f t="shared" si="505"/>
        <v>20</v>
      </c>
      <c r="CX168" s="256" t="str">
        <f t="shared" si="505"/>
        <v>41</v>
      </c>
      <c r="CY168" s="256" t="str">
        <f t="shared" si="505"/>
        <v>256</v>
      </c>
      <c r="CZ168" s="256" t="str">
        <f t="shared" si="505"/>
        <v>500,000</v>
      </c>
      <c r="DA168" s="256" t="str">
        <f t="shared" si="505"/>
        <v>256</v>
      </c>
      <c r="DB168" s="256" t="str">
        <f t="shared" si="505"/>
        <v>1,000,000</v>
      </c>
      <c r="DC168" s="256" t="str">
        <f t="shared" si="505"/>
        <v>1,090,000</v>
      </c>
      <c r="DD168" s="256" t="str">
        <f t="shared" si="505"/>
        <v>1,090,000</v>
      </c>
      <c r="DE168" s="256" t="str">
        <f t="shared" si="505"/>
        <v>4,975</v>
      </c>
      <c r="DF168" s="256" t="str">
        <f t="shared" si="505"/>
        <v>1,406,000</v>
      </c>
      <c r="DG168" s="256" t="str">
        <f t="shared" si="505"/>
        <v>1,537,170</v>
      </c>
      <c r="DH168" s="256" t="str">
        <f t="shared" si="505"/>
        <v>$227,000,000</v>
      </c>
      <c r="DI168" s="256" t="str">
        <f t="shared" si="505"/>
        <v>$47,000,000</v>
      </c>
      <c r="DJ168" s="256" t="str">
        <f t="shared" si="505"/>
        <v>$60,000,000</v>
      </c>
      <c r="DK168" s="256" t="str">
        <f t="shared" si="505"/>
        <v>$381,000,000</v>
      </c>
      <c r="DL168" s="256" t="str">
        <f t="shared" si="505"/>
        <v>$56</v>
      </c>
      <c r="DM168" s="265" t="s">
        <v>275</v>
      </c>
      <c r="DN168" s="265" t="s">
        <v>275</v>
      </c>
      <c r="DO168" s="245" t="str">
        <f t="shared" ref="DO168:EH168" si="506">DO68</f>
        <v>43,546</v>
      </c>
      <c r="DP168" s="256" t="str">
        <f t="shared" si="506"/>
        <v>3,500</v>
      </c>
      <c r="DQ168" s="256" t="str">
        <f t="shared" si="506"/>
        <v>225</v>
      </c>
      <c r="DR168" s="256" t="str">
        <f t="shared" si="506"/>
        <v>1,466</v>
      </c>
      <c r="DS168" s="256" t="str">
        <f t="shared" si="506"/>
        <v>60</v>
      </c>
      <c r="DT168" s="256" t="str">
        <f t="shared" si="506"/>
        <v>62</v>
      </c>
      <c r="DU168" s="256" t="str">
        <f t="shared" si="506"/>
        <v>256</v>
      </c>
      <c r="DV168" s="256" t="str">
        <f t="shared" si="506"/>
        <v>500,000</v>
      </c>
      <c r="DW168" s="256" t="str">
        <f t="shared" si="506"/>
        <v>256</v>
      </c>
      <c r="DX168" s="256" t="str">
        <f t="shared" si="506"/>
        <v>1,000,000</v>
      </c>
      <c r="DY168" s="256" t="str">
        <f t="shared" si="506"/>
        <v>566,412</v>
      </c>
      <c r="DZ168" s="256" t="str">
        <f t="shared" si="506"/>
        <v>566,412</v>
      </c>
      <c r="EA168" s="256" t="str">
        <f t="shared" si="506"/>
        <v>6,000</v>
      </c>
      <c r="EB168" s="256" t="str">
        <f t="shared" si="506"/>
        <v>500,000</v>
      </c>
      <c r="EC168" s="256" t="str">
        <f t="shared" si="506"/>
        <v>655,000</v>
      </c>
      <c r="ED168" s="256" t="str">
        <f t="shared" si="506"/>
        <v>$227,000,000</v>
      </c>
      <c r="EE168" s="256" t="str">
        <f t="shared" si="506"/>
        <v>$43,000,000</v>
      </c>
      <c r="EF168" s="256" t="str">
        <f t="shared" si="506"/>
        <v>$72,000,000</v>
      </c>
      <c r="EG168" s="256" t="str">
        <f t="shared" si="506"/>
        <v>$400,000,000</v>
      </c>
      <c r="EH168" s="256" t="str">
        <f t="shared" si="506"/>
        <v>$56</v>
      </c>
      <c r="EI168" s="265" t="s">
        <v>275</v>
      </c>
      <c r="EJ168" s="265" t="s">
        <v>275</v>
      </c>
      <c r="EK168" s="245" t="str">
        <f t="shared" ref="EK168:FD168" si="507">EK68</f>
        <v>43,546</v>
      </c>
      <c r="EL168" s="256" t="str">
        <f t="shared" si="507"/>
        <v>3,385</v>
      </c>
      <c r="EM168" s="256" t="str">
        <f t="shared" si="507"/>
        <v>365</v>
      </c>
      <c r="EN168" s="256" t="str">
        <f t="shared" si="507"/>
        <v>1,462</v>
      </c>
      <c r="EO168" s="256" t="str">
        <f t="shared" si="507"/>
        <v>37</v>
      </c>
      <c r="EP168" s="256" t="str">
        <f t="shared" si="507"/>
        <v>41</v>
      </c>
      <c r="EQ168" s="256" t="str">
        <f t="shared" si="507"/>
        <v>257</v>
      </c>
      <c r="ER168" s="256" t="str">
        <f t="shared" si="507"/>
        <v>490,180</v>
      </c>
      <c r="ES168" s="256" t="str">
        <f t="shared" si="507"/>
        <v>60</v>
      </c>
      <c r="ET168" s="256" t="str">
        <f t="shared" si="507"/>
        <v>1,100,000</v>
      </c>
      <c r="EU168" s="256" t="str">
        <f t="shared" si="507"/>
        <v>1,106,185</v>
      </c>
      <c r="EV168" s="256" t="str">
        <f t="shared" si="507"/>
        <v>1,106,185</v>
      </c>
      <c r="EW168" s="256" t="str">
        <f t="shared" si="507"/>
        <v>16,725</v>
      </c>
      <c r="EX168" s="256" t="str">
        <f t="shared" si="507"/>
        <v>1,156,515</v>
      </c>
      <c r="EY168" s="256" t="str">
        <f t="shared" si="507"/>
        <v>1,427,690</v>
      </c>
      <c r="EZ168" s="256" t="str">
        <f t="shared" si="507"/>
        <v>$169,000,000</v>
      </c>
      <c r="FA168" s="256" t="str">
        <f t="shared" si="507"/>
        <v>$42,000,000</v>
      </c>
      <c r="FB168" s="256" t="str">
        <f t="shared" si="507"/>
        <v>$57,000,000</v>
      </c>
      <c r="FC168" s="256" t="str">
        <f t="shared" si="507"/>
        <v>$330,000,000</v>
      </c>
      <c r="FD168" s="256" t="str">
        <f t="shared" si="507"/>
        <v>$58</v>
      </c>
      <c r="FE168" s="265" t="s">
        <v>275</v>
      </c>
      <c r="FF168" s="265" t="s">
        <v>275</v>
      </c>
      <c r="FG168" s="245" t="str">
        <f t="shared" ref="FG168:FZ168" si="508">FG68</f>
        <v>43,783</v>
      </c>
      <c r="FH168" s="256" t="str">
        <f t="shared" si="508"/>
        <v>3,557</v>
      </c>
      <c r="FI168" s="256" t="str">
        <f t="shared" si="508"/>
        <v>330</v>
      </c>
      <c r="FJ168" s="256" t="str">
        <f t="shared" si="508"/>
        <v>1,474</v>
      </c>
      <c r="FK168" s="256" t="str">
        <f t="shared" si="508"/>
        <v>25</v>
      </c>
      <c r="FL168" s="256" t="str">
        <f t="shared" si="508"/>
        <v>44</v>
      </c>
      <c r="FM168" s="256" t="str">
        <f t="shared" si="508"/>
        <v>257</v>
      </c>
      <c r="FN168" s="256" t="str">
        <f t="shared" si="508"/>
        <v>500,000</v>
      </c>
      <c r="FO168" s="256" t="str">
        <f t="shared" si="508"/>
        <v>220</v>
      </c>
      <c r="FP168" s="256" t="str">
        <f t="shared" si="508"/>
        <v>1,075,153</v>
      </c>
      <c r="FQ168" s="256" t="str">
        <f t="shared" si="508"/>
        <v>1,004,973</v>
      </c>
      <c r="FR168" s="256" t="str">
        <f t="shared" si="508"/>
        <v>1,004,973</v>
      </c>
      <c r="FS168" s="256" t="str">
        <f t="shared" si="508"/>
        <v>9,047</v>
      </c>
      <c r="FT168" s="256" t="str">
        <f t="shared" si="508"/>
        <v>1,033,449</v>
      </c>
      <c r="FU168" s="256" t="str">
        <f t="shared" si="508"/>
        <v>1,184,432</v>
      </c>
      <c r="FV168" s="256" t="str">
        <f t="shared" si="508"/>
        <v>$227,000,000</v>
      </c>
      <c r="FW168" s="256" t="str">
        <f t="shared" si="508"/>
        <v>$45,000,000</v>
      </c>
      <c r="FX168" s="256" t="str">
        <f t="shared" si="508"/>
        <v>$66,000,000</v>
      </c>
      <c r="FY168" s="256" t="str">
        <f t="shared" si="508"/>
        <v>$390,500,000</v>
      </c>
      <c r="FZ168" s="256" t="str">
        <f t="shared" si="508"/>
        <v>$60</v>
      </c>
      <c r="GA168" s="265" t="s">
        <v>275</v>
      </c>
      <c r="GB168" s="265" t="s">
        <v>275</v>
      </c>
      <c r="GC168" s="245" t="str">
        <f t="shared" ref="GC168:GV168" si="509">GC68</f>
        <v>0</v>
      </c>
      <c r="GD168" s="256" t="str">
        <f t="shared" si="509"/>
        <v>0</v>
      </c>
      <c r="GE168" s="256" t="str">
        <f t="shared" si="509"/>
        <v>0</v>
      </c>
      <c r="GF168" s="256" t="str">
        <f t="shared" si="509"/>
        <v>2</v>
      </c>
      <c r="GG168" s="256" t="str">
        <f t="shared" si="509"/>
        <v>20</v>
      </c>
      <c r="GH168" s="256" t="str">
        <f t="shared" si="509"/>
        <v>0</v>
      </c>
      <c r="GI168" s="256" t="str">
        <f t="shared" si="509"/>
        <v>0</v>
      </c>
      <c r="GJ168" s="256" t="str">
        <f t="shared" si="509"/>
        <v>0</v>
      </c>
      <c r="GK168" s="256" t="str">
        <f t="shared" si="509"/>
        <v>-</v>
      </c>
      <c r="GL168" s="256" t="str">
        <f t="shared" si="509"/>
        <v>-</v>
      </c>
      <c r="GM168" s="256" t="str">
        <f t="shared" si="509"/>
        <v>-339,785</v>
      </c>
      <c r="GN168" s="256" t="str">
        <f t="shared" si="509"/>
        <v>-339,785</v>
      </c>
      <c r="GO168" s="256" t="str">
        <f t="shared" si="509"/>
        <v>-9,450</v>
      </c>
      <c r="GP168" s="256" t="str">
        <f t="shared" si="509"/>
        <v>104,015</v>
      </c>
      <c r="GQ168" s="256" t="str">
        <f t="shared" si="509"/>
        <v>21,388</v>
      </c>
      <c r="GR168" s="256" t="str">
        <f t="shared" si="509"/>
        <v>-</v>
      </c>
      <c r="GS168" s="256" t="str">
        <f t="shared" si="509"/>
        <v>-</v>
      </c>
      <c r="GT168" s="256" t="str">
        <f t="shared" si="509"/>
        <v>-</v>
      </c>
      <c r="GU168" s="256" t="str">
        <f t="shared" si="509"/>
        <v>-</v>
      </c>
      <c r="GV168" s="256" t="str">
        <f t="shared" si="509"/>
        <v>$2</v>
      </c>
      <c r="GW168" s="265" t="s">
        <v>275</v>
      </c>
      <c r="GX168" s="265" t="s">
        <v>275</v>
      </c>
      <c r="GY168" s="245" t="str">
        <f t="shared" ref="GY168:HR168" si="510">GY68</f>
        <v>-881</v>
      </c>
      <c r="GZ168" s="256" t="str">
        <f t="shared" si="510"/>
        <v>0</v>
      </c>
      <c r="HA168" s="256" t="str">
        <f t="shared" si="510"/>
        <v>0</v>
      </c>
      <c r="HB168" s="256" t="str">
        <f t="shared" si="510"/>
        <v>6</v>
      </c>
      <c r="HC168" s="256" t="str">
        <f t="shared" si="510"/>
        <v>-</v>
      </c>
      <c r="HD168" s="256" t="str">
        <f t="shared" si="510"/>
        <v>-2</v>
      </c>
      <c r="HE168" s="256" t="str">
        <f t="shared" si="510"/>
        <v>0</v>
      </c>
      <c r="HF168" s="256" t="str">
        <f t="shared" si="510"/>
        <v>0</v>
      </c>
      <c r="HG168" s="256" t="str">
        <f t="shared" si="510"/>
        <v>-</v>
      </c>
      <c r="HH168" s="256" t="str">
        <f t="shared" si="510"/>
        <v>-</v>
      </c>
      <c r="HI168" s="256" t="str">
        <f t="shared" si="510"/>
        <v>-65,881</v>
      </c>
      <c r="HJ168" s="256" t="str">
        <f t="shared" si="510"/>
        <v>-65,881</v>
      </c>
      <c r="HK168" s="256" t="str">
        <f t="shared" si="510"/>
        <v>-5,438</v>
      </c>
      <c r="HL168" s="256" t="str">
        <f t="shared" si="510"/>
        <v>170,115</v>
      </c>
      <c r="HM168" s="256" t="str">
        <f t="shared" si="510"/>
        <v>181,262</v>
      </c>
      <c r="HN168" s="256" t="str">
        <f t="shared" si="510"/>
        <v>-</v>
      </c>
      <c r="HO168" s="256" t="str">
        <f t="shared" si="510"/>
        <v>-</v>
      </c>
      <c r="HP168" s="256" t="str">
        <f t="shared" si="510"/>
        <v>-</v>
      </c>
      <c r="HQ168" s="256" t="str">
        <f t="shared" si="510"/>
        <v>-</v>
      </c>
      <c r="HR168" s="256" t="str">
        <f t="shared" si="510"/>
        <v>$4</v>
      </c>
      <c r="HS168" s="265" t="s">
        <v>275</v>
      </c>
      <c r="HT168" s="265" t="s">
        <v>275</v>
      </c>
      <c r="HU168" s="245" t="str">
        <f t="shared" ref="HU168:IN168" si="511">HU68</f>
        <v>756</v>
      </c>
      <c r="HV168" s="256" t="str">
        <f t="shared" si="511"/>
        <v>-</v>
      </c>
      <c r="HW168" s="256" t="str">
        <f t="shared" si="511"/>
        <v>-</v>
      </c>
      <c r="HX168" s="256" t="str">
        <f t="shared" si="511"/>
        <v>5</v>
      </c>
      <c r="HY168" s="256" t="str">
        <f t="shared" si="511"/>
        <v>-</v>
      </c>
      <c r="HZ168" s="256" t="str">
        <f t="shared" si="511"/>
        <v>0</v>
      </c>
      <c r="IA168" s="256" t="str">
        <f t="shared" si="511"/>
        <v>1</v>
      </c>
      <c r="IB168" s="256" t="str">
        <f t="shared" si="511"/>
        <v>0</v>
      </c>
      <c r="IC168" s="256" t="str">
        <f t="shared" si="511"/>
        <v>1</v>
      </c>
      <c r="ID168" s="256" t="str">
        <f t="shared" si="511"/>
        <v>-</v>
      </c>
      <c r="IE168" s="256" t="str">
        <f t="shared" si="511"/>
        <v>190,000</v>
      </c>
      <c r="IF168" s="256" t="str">
        <f t="shared" si="511"/>
        <v>190,000</v>
      </c>
      <c r="IG168" s="256" t="str">
        <f t="shared" si="511"/>
        <v>13,220</v>
      </c>
      <c r="IH168" s="256" t="str">
        <f t="shared" si="511"/>
        <v>-467,000</v>
      </c>
      <c r="II168" s="256" t="str">
        <f t="shared" si="511"/>
        <v>-421,810</v>
      </c>
      <c r="IJ168" s="256" t="str">
        <f t="shared" si="511"/>
        <v>-</v>
      </c>
      <c r="IK168" s="256" t="str">
        <f t="shared" si="511"/>
        <v>-</v>
      </c>
      <c r="IL168" s="256" t="str">
        <f t="shared" si="511"/>
        <v>-</v>
      </c>
      <c r="IM168" s="256" t="str">
        <f t="shared" si="511"/>
        <v>-</v>
      </c>
      <c r="IN168" s="256" t="str">
        <f t="shared" si="511"/>
        <v>$4</v>
      </c>
      <c r="IO168" s="265" t="s">
        <v>275</v>
      </c>
      <c r="IP168" s="265" t="s">
        <v>275</v>
      </c>
      <c r="IQ168" s="245" t="str">
        <f t="shared" ref="IQ168:JJ168" si="512">IQ68</f>
        <v>170</v>
      </c>
      <c r="IR168" s="256" t="str">
        <f t="shared" si="512"/>
        <v>-</v>
      </c>
      <c r="IS168" s="256" t="str">
        <f t="shared" si="512"/>
        <v>-</v>
      </c>
      <c r="IT168" s="256" t="str">
        <f t="shared" si="512"/>
        <v>3</v>
      </c>
      <c r="IU168" s="256" t="str">
        <f t="shared" si="512"/>
        <v>-40</v>
      </c>
      <c r="IV168" s="256" t="str">
        <f t="shared" si="512"/>
        <v>-21</v>
      </c>
      <c r="IW168" s="256" t="str">
        <f t="shared" si="512"/>
        <v>0</v>
      </c>
      <c r="IX168" s="256" t="str">
        <f t="shared" si="512"/>
        <v>0</v>
      </c>
      <c r="IY168" s="256" t="str">
        <f t="shared" si="512"/>
        <v>0</v>
      </c>
      <c r="IZ168" s="256" t="str">
        <f t="shared" si="512"/>
        <v>0</v>
      </c>
      <c r="JA168" s="256" t="str">
        <f t="shared" si="512"/>
        <v>523,588</v>
      </c>
      <c r="JB168" s="256" t="str">
        <f t="shared" si="512"/>
        <v>523,588</v>
      </c>
      <c r="JC168" s="256" t="str">
        <f t="shared" si="512"/>
        <v>-1,025</v>
      </c>
      <c r="JD168" s="256" t="str">
        <f t="shared" si="512"/>
        <v>906,000</v>
      </c>
      <c r="JE168" s="256" t="str">
        <f t="shared" si="512"/>
        <v>882,170</v>
      </c>
      <c r="JF168" s="256" t="str">
        <f t="shared" si="512"/>
        <v>$0</v>
      </c>
      <c r="JG168" s="256" t="str">
        <f t="shared" si="512"/>
        <v>$4,000,000</v>
      </c>
      <c r="JH168" s="256" t="str">
        <f t="shared" si="512"/>
        <v>-$12,000,000</v>
      </c>
      <c r="JI168" s="256" t="str">
        <f t="shared" si="512"/>
        <v>-$19,000,000</v>
      </c>
      <c r="JJ168" s="256" t="str">
        <f t="shared" si="512"/>
        <v>$0</v>
      </c>
      <c r="JK168" s="265" t="s">
        <v>275</v>
      </c>
      <c r="JL168" s="265" t="s">
        <v>275</v>
      </c>
      <c r="JM168" s="245" t="str">
        <f t="shared" ref="JM168:KF168" si="513">JM68</f>
        <v>0</v>
      </c>
      <c r="JN168" s="256" t="str">
        <f t="shared" si="513"/>
        <v>115</v>
      </c>
      <c r="JO168" s="256" t="str">
        <f t="shared" si="513"/>
        <v>-140</v>
      </c>
      <c r="JP168" s="256" t="str">
        <f t="shared" si="513"/>
        <v>4</v>
      </c>
      <c r="JQ168" s="256" t="str">
        <f t="shared" si="513"/>
        <v>23</v>
      </c>
      <c r="JR168" s="256" t="str">
        <f t="shared" si="513"/>
        <v>21</v>
      </c>
      <c r="JS168" s="256" t="str">
        <f t="shared" si="513"/>
        <v>-1</v>
      </c>
      <c r="JT168" s="256" t="str">
        <f t="shared" si="513"/>
        <v>9,820</v>
      </c>
      <c r="JU168" s="256" t="str">
        <f t="shared" si="513"/>
        <v>196</v>
      </c>
      <c r="JV168" s="256" t="str">
        <f t="shared" si="513"/>
        <v>-100,000</v>
      </c>
      <c r="JW168" s="256" t="str">
        <f t="shared" si="513"/>
        <v>-539,773</v>
      </c>
      <c r="JX168" s="256" t="str">
        <f t="shared" si="513"/>
        <v>-539,773</v>
      </c>
      <c r="JY168" s="256" t="str">
        <f t="shared" si="513"/>
        <v>-10,725</v>
      </c>
      <c r="JZ168" s="256" t="str">
        <f t="shared" si="513"/>
        <v>-656,515</v>
      </c>
      <c r="KA168" s="256" t="str">
        <f t="shared" si="513"/>
        <v>-772,690</v>
      </c>
      <c r="KB168" s="256" t="str">
        <f t="shared" si="513"/>
        <v>$58,000,000</v>
      </c>
      <c r="KC168" s="256" t="str">
        <f t="shared" si="513"/>
        <v>$1,000,000</v>
      </c>
      <c r="KD168" s="256" t="str">
        <f t="shared" si="513"/>
        <v>$15,000,000</v>
      </c>
      <c r="KE168" s="256" t="str">
        <f t="shared" si="513"/>
        <v>$70,000,000</v>
      </c>
      <c r="KF168" s="256" t="str">
        <f t="shared" si="513"/>
        <v>-$2</v>
      </c>
      <c r="KG168" s="265" t="s">
        <v>275</v>
      </c>
      <c r="KH168" s="265" t="s">
        <v>275</v>
      </c>
    </row>
    <row r="169" spans="1:294" s="2" customFormat="1" ht="12.75" customHeight="1" x14ac:dyDescent="0.2">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245" t="s">
        <v>356</v>
      </c>
      <c r="AD169" s="254" t="str">
        <f t="shared" ca="1" si="500"/>
        <v>-</v>
      </c>
      <c r="AE169" s="256" t="str">
        <f t="shared" si="137"/>
        <v>-</v>
      </c>
      <c r="AF169" s="256" t="str">
        <f t="shared" ref="AF169:AS169" si="514">AF69</f>
        <v>-</v>
      </c>
      <c r="AG169" s="256" t="str">
        <f t="shared" si="514"/>
        <v>-</v>
      </c>
      <c r="AH169" s="256" t="str">
        <f t="shared" si="514"/>
        <v>-</v>
      </c>
      <c r="AI169" s="256" t="str">
        <f t="shared" si="514"/>
        <v>-</v>
      </c>
      <c r="AJ169" s="256" t="str">
        <f t="shared" si="514"/>
        <v>-</v>
      </c>
      <c r="AK169" s="256" t="str">
        <f t="shared" si="514"/>
        <v>-</v>
      </c>
      <c r="AL169" s="256" t="str">
        <f t="shared" si="514"/>
        <v>-</v>
      </c>
      <c r="AM169" s="256" t="str">
        <f t="shared" si="514"/>
        <v>-</v>
      </c>
      <c r="AN169" s="256" t="str">
        <f t="shared" si="514"/>
        <v>-</v>
      </c>
      <c r="AO169" s="256" t="str">
        <f t="shared" si="514"/>
        <v>-</v>
      </c>
      <c r="AP169" s="256" t="str">
        <f t="shared" si="514"/>
        <v>-</v>
      </c>
      <c r="AQ169" s="256" t="str">
        <f t="shared" si="514"/>
        <v>-</v>
      </c>
      <c r="AR169" s="256" t="str">
        <f t="shared" si="514"/>
        <v>-</v>
      </c>
      <c r="AS169" s="256" t="str">
        <f t="shared" si="514"/>
        <v>-</v>
      </c>
      <c r="AT169" s="256" t="str">
        <f t="shared" si="502"/>
        <v>-</v>
      </c>
      <c r="AU169" s="256" t="str">
        <f t="shared" si="502"/>
        <v>-</v>
      </c>
      <c r="AV169" s="256" t="str">
        <f t="shared" si="502"/>
        <v>-</v>
      </c>
      <c r="AW169" s="256" t="str">
        <f t="shared" si="502"/>
        <v>-</v>
      </c>
      <c r="AX169" s="256" t="str">
        <f t="shared" si="502"/>
        <v>-</v>
      </c>
      <c r="AY169" s="265" t="s">
        <v>275</v>
      </c>
      <c r="AZ169" s="265"/>
      <c r="BA169" s="245" t="str">
        <f t="shared" ref="BA169:BT169" si="515">BA69</f>
        <v>-</v>
      </c>
      <c r="BB169" s="256" t="str">
        <f t="shared" si="515"/>
        <v>-</v>
      </c>
      <c r="BC169" s="256" t="str">
        <f t="shared" si="515"/>
        <v>-</v>
      </c>
      <c r="BD169" s="256" t="str">
        <f t="shared" si="515"/>
        <v>-</v>
      </c>
      <c r="BE169" s="256" t="str">
        <f t="shared" si="515"/>
        <v>-</v>
      </c>
      <c r="BF169" s="256" t="str">
        <f t="shared" si="515"/>
        <v>-</v>
      </c>
      <c r="BG169" s="256" t="str">
        <f t="shared" si="515"/>
        <v>-</v>
      </c>
      <c r="BH169" s="256" t="str">
        <f t="shared" si="515"/>
        <v>-</v>
      </c>
      <c r="BI169" s="256" t="str">
        <f t="shared" si="515"/>
        <v>-</v>
      </c>
      <c r="BJ169" s="256" t="str">
        <f t="shared" si="515"/>
        <v>-</v>
      </c>
      <c r="BK169" s="256" t="str">
        <f t="shared" si="515"/>
        <v>-</v>
      </c>
      <c r="BL169" s="256" t="str">
        <f t="shared" si="515"/>
        <v>-</v>
      </c>
      <c r="BM169" s="256" t="str">
        <f t="shared" si="515"/>
        <v>-</v>
      </c>
      <c r="BN169" s="256" t="str">
        <f t="shared" si="515"/>
        <v>-</v>
      </c>
      <c r="BO169" s="256" t="str">
        <f t="shared" si="515"/>
        <v>-</v>
      </c>
      <c r="BP169" s="256" t="str">
        <f t="shared" si="515"/>
        <v>-</v>
      </c>
      <c r="BQ169" s="256" t="str">
        <f t="shared" si="515"/>
        <v>-</v>
      </c>
      <c r="BR169" s="256" t="str">
        <f t="shared" si="515"/>
        <v>-</v>
      </c>
      <c r="BS169" s="256" t="str">
        <f t="shared" si="515"/>
        <v>-</v>
      </c>
      <c r="BT169" s="256" t="str">
        <f t="shared" si="515"/>
        <v>-</v>
      </c>
      <c r="BU169" s="265" t="s">
        <v>275</v>
      </c>
      <c r="BV169" s="265" t="s">
        <v>275</v>
      </c>
      <c r="BW169" s="245" t="str">
        <f t="shared" ref="BW169:CP169" si="516">BW69</f>
        <v>-</v>
      </c>
      <c r="BX169" s="256" t="str">
        <f t="shared" si="516"/>
        <v>-</v>
      </c>
      <c r="BY169" s="256" t="str">
        <f t="shared" si="516"/>
        <v>-</v>
      </c>
      <c r="BZ169" s="256" t="str">
        <f t="shared" si="516"/>
        <v>-</v>
      </c>
      <c r="CA169" s="256" t="str">
        <f t="shared" si="516"/>
        <v>-</v>
      </c>
      <c r="CB169" s="256" t="str">
        <f t="shared" si="516"/>
        <v>-</v>
      </c>
      <c r="CC169" s="256" t="str">
        <f t="shared" si="516"/>
        <v>-</v>
      </c>
      <c r="CD169" s="256" t="str">
        <f t="shared" si="516"/>
        <v>-</v>
      </c>
      <c r="CE169" s="256" t="str">
        <f t="shared" si="516"/>
        <v>-</v>
      </c>
      <c r="CF169" s="256" t="str">
        <f t="shared" si="516"/>
        <v>-</v>
      </c>
      <c r="CG169" s="256" t="str">
        <f t="shared" si="516"/>
        <v>-</v>
      </c>
      <c r="CH169" s="256" t="str">
        <f t="shared" si="516"/>
        <v>-</v>
      </c>
      <c r="CI169" s="256" t="str">
        <f t="shared" si="516"/>
        <v>-</v>
      </c>
      <c r="CJ169" s="256" t="str">
        <f t="shared" si="516"/>
        <v>-</v>
      </c>
      <c r="CK169" s="256" t="str">
        <f t="shared" si="516"/>
        <v>-</v>
      </c>
      <c r="CL169" s="256" t="str">
        <f t="shared" si="516"/>
        <v>-</v>
      </c>
      <c r="CM169" s="256" t="str">
        <f t="shared" si="516"/>
        <v>-</v>
      </c>
      <c r="CN169" s="256" t="str">
        <f t="shared" si="516"/>
        <v>-</v>
      </c>
      <c r="CO169" s="256" t="str">
        <f t="shared" si="516"/>
        <v>-</v>
      </c>
      <c r="CP169" s="256" t="str">
        <f t="shared" si="516"/>
        <v>-</v>
      </c>
      <c r="CQ169" s="265" t="s">
        <v>275</v>
      </c>
      <c r="CR169" s="265" t="s">
        <v>275</v>
      </c>
      <c r="CS169" s="245" t="str">
        <f t="shared" ref="CS169:DL169" si="517">CS69</f>
        <v>-</v>
      </c>
      <c r="CT169" s="256" t="str">
        <f t="shared" si="517"/>
        <v>-</v>
      </c>
      <c r="CU169" s="256" t="str">
        <f t="shared" si="517"/>
        <v>-</v>
      </c>
      <c r="CV169" s="256" t="str">
        <f t="shared" si="517"/>
        <v>-</v>
      </c>
      <c r="CW169" s="256" t="str">
        <f t="shared" si="517"/>
        <v>-</v>
      </c>
      <c r="CX169" s="256" t="str">
        <f t="shared" si="517"/>
        <v>-</v>
      </c>
      <c r="CY169" s="256" t="str">
        <f t="shared" si="517"/>
        <v>-</v>
      </c>
      <c r="CZ169" s="256" t="str">
        <f t="shared" si="517"/>
        <v>-</v>
      </c>
      <c r="DA169" s="256" t="str">
        <f t="shared" si="517"/>
        <v>-</v>
      </c>
      <c r="DB169" s="256" t="str">
        <f t="shared" si="517"/>
        <v>-</v>
      </c>
      <c r="DC169" s="256" t="str">
        <f t="shared" si="517"/>
        <v>-</v>
      </c>
      <c r="DD169" s="256" t="str">
        <f t="shared" si="517"/>
        <v>-</v>
      </c>
      <c r="DE169" s="256" t="str">
        <f t="shared" si="517"/>
        <v>-</v>
      </c>
      <c r="DF169" s="256" t="str">
        <f t="shared" si="517"/>
        <v>-</v>
      </c>
      <c r="DG169" s="256" t="str">
        <f t="shared" si="517"/>
        <v>-</v>
      </c>
      <c r="DH169" s="256" t="str">
        <f t="shared" si="517"/>
        <v>-</v>
      </c>
      <c r="DI169" s="256" t="str">
        <f t="shared" si="517"/>
        <v>-</v>
      </c>
      <c r="DJ169" s="256" t="str">
        <f t="shared" si="517"/>
        <v>-</v>
      </c>
      <c r="DK169" s="256" t="str">
        <f t="shared" si="517"/>
        <v>-</v>
      </c>
      <c r="DL169" s="256" t="str">
        <f t="shared" si="517"/>
        <v>-</v>
      </c>
      <c r="DM169" s="265" t="s">
        <v>275</v>
      </c>
      <c r="DN169" s="265" t="s">
        <v>275</v>
      </c>
      <c r="DO169" s="245" t="str">
        <f t="shared" ref="DO169:EH169" si="518">DO69</f>
        <v>-</v>
      </c>
      <c r="DP169" s="256" t="str">
        <f t="shared" si="518"/>
        <v>-</v>
      </c>
      <c r="DQ169" s="256" t="str">
        <f t="shared" si="518"/>
        <v>-</v>
      </c>
      <c r="DR169" s="256" t="str">
        <f t="shared" si="518"/>
        <v>-</v>
      </c>
      <c r="DS169" s="256" t="str">
        <f t="shared" si="518"/>
        <v>-</v>
      </c>
      <c r="DT169" s="256" t="str">
        <f t="shared" si="518"/>
        <v>-</v>
      </c>
      <c r="DU169" s="256" t="str">
        <f t="shared" si="518"/>
        <v>-</v>
      </c>
      <c r="DV169" s="256" t="str">
        <f t="shared" si="518"/>
        <v>-</v>
      </c>
      <c r="DW169" s="256" t="str">
        <f t="shared" si="518"/>
        <v>-</v>
      </c>
      <c r="DX169" s="256" t="str">
        <f t="shared" si="518"/>
        <v>-</v>
      </c>
      <c r="DY169" s="256" t="str">
        <f t="shared" si="518"/>
        <v>-</v>
      </c>
      <c r="DZ169" s="256" t="str">
        <f t="shared" si="518"/>
        <v>-</v>
      </c>
      <c r="EA169" s="256" t="str">
        <f t="shared" si="518"/>
        <v>-</v>
      </c>
      <c r="EB169" s="256" t="str">
        <f t="shared" si="518"/>
        <v>-</v>
      </c>
      <c r="EC169" s="256" t="str">
        <f t="shared" si="518"/>
        <v>-</v>
      </c>
      <c r="ED169" s="256" t="str">
        <f t="shared" si="518"/>
        <v>-</v>
      </c>
      <c r="EE169" s="256" t="str">
        <f t="shared" si="518"/>
        <v>-</v>
      </c>
      <c r="EF169" s="256" t="str">
        <f t="shared" si="518"/>
        <v>-</v>
      </c>
      <c r="EG169" s="256" t="str">
        <f t="shared" si="518"/>
        <v>-</v>
      </c>
      <c r="EH169" s="256" t="str">
        <f t="shared" si="518"/>
        <v>-</v>
      </c>
      <c r="EI169" s="265" t="s">
        <v>275</v>
      </c>
      <c r="EJ169" s="265" t="s">
        <v>275</v>
      </c>
      <c r="EK169" s="245" t="str">
        <f t="shared" ref="EK169:FD169" si="519">EK69</f>
        <v>-</v>
      </c>
      <c r="EL169" s="256" t="str">
        <f t="shared" si="519"/>
        <v>-</v>
      </c>
      <c r="EM169" s="256" t="str">
        <f t="shared" si="519"/>
        <v>-</v>
      </c>
      <c r="EN169" s="256" t="str">
        <f t="shared" si="519"/>
        <v>-</v>
      </c>
      <c r="EO169" s="256" t="str">
        <f t="shared" si="519"/>
        <v>-</v>
      </c>
      <c r="EP169" s="256" t="str">
        <f t="shared" si="519"/>
        <v>-</v>
      </c>
      <c r="EQ169" s="256" t="str">
        <f t="shared" si="519"/>
        <v>-</v>
      </c>
      <c r="ER169" s="256" t="str">
        <f t="shared" si="519"/>
        <v>-</v>
      </c>
      <c r="ES169" s="256" t="str">
        <f t="shared" si="519"/>
        <v>-</v>
      </c>
      <c r="ET169" s="256" t="str">
        <f t="shared" si="519"/>
        <v>-</v>
      </c>
      <c r="EU169" s="256" t="str">
        <f t="shared" si="519"/>
        <v>-</v>
      </c>
      <c r="EV169" s="256" t="str">
        <f t="shared" si="519"/>
        <v>-</v>
      </c>
      <c r="EW169" s="256" t="str">
        <f t="shared" si="519"/>
        <v>-</v>
      </c>
      <c r="EX169" s="256" t="str">
        <f t="shared" si="519"/>
        <v>-</v>
      </c>
      <c r="EY169" s="256" t="str">
        <f t="shared" si="519"/>
        <v>-</v>
      </c>
      <c r="EZ169" s="256" t="str">
        <f t="shared" si="519"/>
        <v>-</v>
      </c>
      <c r="FA169" s="256" t="str">
        <f t="shared" si="519"/>
        <v>-</v>
      </c>
      <c r="FB169" s="256" t="str">
        <f t="shared" si="519"/>
        <v>-</v>
      </c>
      <c r="FC169" s="256" t="str">
        <f t="shared" si="519"/>
        <v>-</v>
      </c>
      <c r="FD169" s="256" t="str">
        <f t="shared" si="519"/>
        <v>-</v>
      </c>
      <c r="FE169" s="265" t="s">
        <v>275</v>
      </c>
      <c r="FF169" s="265" t="s">
        <v>275</v>
      </c>
      <c r="FG169" s="245" t="str">
        <f t="shared" ref="FG169:FZ169" si="520">FG69</f>
        <v>-</v>
      </c>
      <c r="FH169" s="256" t="str">
        <f t="shared" si="520"/>
        <v>-</v>
      </c>
      <c r="FI169" s="256" t="str">
        <f t="shared" si="520"/>
        <v>-</v>
      </c>
      <c r="FJ169" s="256" t="str">
        <f t="shared" si="520"/>
        <v>-</v>
      </c>
      <c r="FK169" s="256" t="str">
        <f t="shared" si="520"/>
        <v>-</v>
      </c>
      <c r="FL169" s="256" t="str">
        <f t="shared" si="520"/>
        <v>-</v>
      </c>
      <c r="FM169" s="256" t="str">
        <f t="shared" si="520"/>
        <v>-</v>
      </c>
      <c r="FN169" s="256" t="str">
        <f t="shared" si="520"/>
        <v>-</v>
      </c>
      <c r="FO169" s="256" t="str">
        <f t="shared" si="520"/>
        <v>-</v>
      </c>
      <c r="FP169" s="256" t="str">
        <f t="shared" si="520"/>
        <v>-</v>
      </c>
      <c r="FQ169" s="256" t="str">
        <f t="shared" si="520"/>
        <v>-</v>
      </c>
      <c r="FR169" s="256" t="str">
        <f t="shared" si="520"/>
        <v>-</v>
      </c>
      <c r="FS169" s="256" t="str">
        <f t="shared" si="520"/>
        <v>-</v>
      </c>
      <c r="FT169" s="256" t="str">
        <f t="shared" si="520"/>
        <v>-</v>
      </c>
      <c r="FU169" s="256" t="str">
        <f t="shared" si="520"/>
        <v>-</v>
      </c>
      <c r="FV169" s="256" t="str">
        <f t="shared" si="520"/>
        <v>-</v>
      </c>
      <c r="FW169" s="256" t="str">
        <f t="shared" si="520"/>
        <v>-</v>
      </c>
      <c r="FX169" s="256" t="str">
        <f t="shared" si="520"/>
        <v>-</v>
      </c>
      <c r="FY169" s="256" t="str">
        <f t="shared" si="520"/>
        <v>-</v>
      </c>
      <c r="FZ169" s="256" t="str">
        <f t="shared" si="520"/>
        <v>-</v>
      </c>
      <c r="GA169" s="265" t="s">
        <v>275</v>
      </c>
      <c r="GB169" s="265" t="s">
        <v>275</v>
      </c>
      <c r="GC169" s="245" t="str">
        <f t="shared" ref="GC169:GV169" si="521">GC69</f>
        <v>-</v>
      </c>
      <c r="GD169" s="256" t="str">
        <f t="shared" si="521"/>
        <v>-</v>
      </c>
      <c r="GE169" s="256" t="str">
        <f t="shared" si="521"/>
        <v>-</v>
      </c>
      <c r="GF169" s="256" t="str">
        <f t="shared" si="521"/>
        <v>-</v>
      </c>
      <c r="GG169" s="256" t="str">
        <f t="shared" si="521"/>
        <v>-</v>
      </c>
      <c r="GH169" s="256" t="str">
        <f t="shared" si="521"/>
        <v>-</v>
      </c>
      <c r="GI169" s="256" t="str">
        <f t="shared" si="521"/>
        <v>-</v>
      </c>
      <c r="GJ169" s="256" t="str">
        <f t="shared" si="521"/>
        <v>-</v>
      </c>
      <c r="GK169" s="256" t="str">
        <f t="shared" si="521"/>
        <v>-</v>
      </c>
      <c r="GL169" s="256" t="str">
        <f t="shared" si="521"/>
        <v>-</v>
      </c>
      <c r="GM169" s="256" t="str">
        <f t="shared" si="521"/>
        <v>-</v>
      </c>
      <c r="GN169" s="256" t="str">
        <f t="shared" si="521"/>
        <v>-</v>
      </c>
      <c r="GO169" s="256" t="str">
        <f t="shared" si="521"/>
        <v>-</v>
      </c>
      <c r="GP169" s="256" t="str">
        <f t="shared" si="521"/>
        <v>-</v>
      </c>
      <c r="GQ169" s="256" t="str">
        <f t="shared" si="521"/>
        <v>-</v>
      </c>
      <c r="GR169" s="256" t="str">
        <f t="shared" si="521"/>
        <v>-</v>
      </c>
      <c r="GS169" s="256" t="str">
        <f t="shared" si="521"/>
        <v>-</v>
      </c>
      <c r="GT169" s="256" t="str">
        <f t="shared" si="521"/>
        <v>-</v>
      </c>
      <c r="GU169" s="256" t="str">
        <f t="shared" si="521"/>
        <v>-</v>
      </c>
      <c r="GV169" s="256" t="str">
        <f t="shared" si="521"/>
        <v>-</v>
      </c>
      <c r="GW169" s="265" t="s">
        <v>275</v>
      </c>
      <c r="GX169" s="265" t="s">
        <v>275</v>
      </c>
      <c r="GY169" s="245" t="str">
        <f t="shared" ref="GY169:HR169" si="522">GY69</f>
        <v>-</v>
      </c>
      <c r="GZ169" s="256" t="str">
        <f t="shared" si="522"/>
        <v>-</v>
      </c>
      <c r="HA169" s="256" t="str">
        <f t="shared" si="522"/>
        <v>-</v>
      </c>
      <c r="HB169" s="256" t="str">
        <f t="shared" si="522"/>
        <v>-</v>
      </c>
      <c r="HC169" s="256" t="str">
        <f t="shared" si="522"/>
        <v>-</v>
      </c>
      <c r="HD169" s="256" t="str">
        <f t="shared" si="522"/>
        <v>-</v>
      </c>
      <c r="HE169" s="256" t="str">
        <f t="shared" si="522"/>
        <v>-</v>
      </c>
      <c r="HF169" s="256" t="str">
        <f t="shared" si="522"/>
        <v>-</v>
      </c>
      <c r="HG169" s="256" t="str">
        <f t="shared" si="522"/>
        <v>-</v>
      </c>
      <c r="HH169" s="256" t="str">
        <f t="shared" si="522"/>
        <v>-</v>
      </c>
      <c r="HI169" s="256" t="str">
        <f t="shared" si="522"/>
        <v>-</v>
      </c>
      <c r="HJ169" s="256" t="str">
        <f t="shared" si="522"/>
        <v>-</v>
      </c>
      <c r="HK169" s="256" t="str">
        <f t="shared" si="522"/>
        <v>-</v>
      </c>
      <c r="HL169" s="256" t="str">
        <f t="shared" si="522"/>
        <v>-</v>
      </c>
      <c r="HM169" s="256" t="str">
        <f t="shared" si="522"/>
        <v>-</v>
      </c>
      <c r="HN169" s="256" t="str">
        <f t="shared" si="522"/>
        <v>-</v>
      </c>
      <c r="HO169" s="256" t="str">
        <f t="shared" si="522"/>
        <v>-</v>
      </c>
      <c r="HP169" s="256" t="str">
        <f t="shared" si="522"/>
        <v>-</v>
      </c>
      <c r="HQ169" s="256" t="str">
        <f t="shared" si="522"/>
        <v>-</v>
      </c>
      <c r="HR169" s="256" t="str">
        <f t="shared" si="522"/>
        <v>-</v>
      </c>
      <c r="HS169" s="265" t="s">
        <v>275</v>
      </c>
      <c r="HT169" s="265" t="s">
        <v>275</v>
      </c>
      <c r="HU169" s="245" t="str">
        <f t="shared" ref="HU169:IN169" si="523">HU69</f>
        <v>-</v>
      </c>
      <c r="HV169" s="256" t="str">
        <f t="shared" si="523"/>
        <v>-</v>
      </c>
      <c r="HW169" s="256" t="str">
        <f t="shared" si="523"/>
        <v>-</v>
      </c>
      <c r="HX169" s="256" t="str">
        <f t="shared" si="523"/>
        <v>-</v>
      </c>
      <c r="HY169" s="256" t="str">
        <f t="shared" si="523"/>
        <v>-</v>
      </c>
      <c r="HZ169" s="256" t="str">
        <f t="shared" si="523"/>
        <v>-</v>
      </c>
      <c r="IA169" s="256" t="str">
        <f t="shared" si="523"/>
        <v>-</v>
      </c>
      <c r="IB169" s="256" t="str">
        <f t="shared" si="523"/>
        <v>-</v>
      </c>
      <c r="IC169" s="256" t="str">
        <f t="shared" si="523"/>
        <v>-</v>
      </c>
      <c r="ID169" s="256" t="str">
        <f t="shared" si="523"/>
        <v>-</v>
      </c>
      <c r="IE169" s="256" t="str">
        <f t="shared" si="523"/>
        <v>-</v>
      </c>
      <c r="IF169" s="256" t="str">
        <f t="shared" si="523"/>
        <v>-</v>
      </c>
      <c r="IG169" s="256" t="str">
        <f t="shared" si="523"/>
        <v>-</v>
      </c>
      <c r="IH169" s="256" t="str">
        <f t="shared" si="523"/>
        <v>-</v>
      </c>
      <c r="II169" s="256" t="str">
        <f t="shared" si="523"/>
        <v>-</v>
      </c>
      <c r="IJ169" s="256" t="str">
        <f t="shared" si="523"/>
        <v>-</v>
      </c>
      <c r="IK169" s="256" t="str">
        <f t="shared" si="523"/>
        <v>-</v>
      </c>
      <c r="IL169" s="256" t="str">
        <f t="shared" si="523"/>
        <v>-</v>
      </c>
      <c r="IM169" s="256" t="str">
        <f t="shared" si="523"/>
        <v>-</v>
      </c>
      <c r="IN169" s="256" t="str">
        <f t="shared" si="523"/>
        <v>-</v>
      </c>
      <c r="IO169" s="265" t="s">
        <v>275</v>
      </c>
      <c r="IP169" s="265" t="s">
        <v>275</v>
      </c>
      <c r="IQ169" s="245" t="str">
        <f t="shared" ref="IQ169:JJ169" si="524">IQ69</f>
        <v>-</v>
      </c>
      <c r="IR169" s="256" t="str">
        <f t="shared" si="524"/>
        <v>-</v>
      </c>
      <c r="IS169" s="256" t="str">
        <f t="shared" si="524"/>
        <v>-</v>
      </c>
      <c r="IT169" s="256" t="str">
        <f t="shared" si="524"/>
        <v>-</v>
      </c>
      <c r="IU169" s="256" t="str">
        <f t="shared" si="524"/>
        <v>-</v>
      </c>
      <c r="IV169" s="256" t="str">
        <f t="shared" si="524"/>
        <v>-</v>
      </c>
      <c r="IW169" s="256" t="str">
        <f t="shared" si="524"/>
        <v>-</v>
      </c>
      <c r="IX169" s="256" t="str">
        <f t="shared" si="524"/>
        <v>-</v>
      </c>
      <c r="IY169" s="256" t="str">
        <f t="shared" si="524"/>
        <v>-</v>
      </c>
      <c r="IZ169" s="256" t="str">
        <f t="shared" si="524"/>
        <v>-</v>
      </c>
      <c r="JA169" s="256" t="str">
        <f t="shared" si="524"/>
        <v>-</v>
      </c>
      <c r="JB169" s="256" t="str">
        <f t="shared" si="524"/>
        <v>-</v>
      </c>
      <c r="JC169" s="256" t="str">
        <f t="shared" si="524"/>
        <v>-</v>
      </c>
      <c r="JD169" s="256" t="str">
        <f t="shared" si="524"/>
        <v>-</v>
      </c>
      <c r="JE169" s="256" t="str">
        <f t="shared" si="524"/>
        <v>-</v>
      </c>
      <c r="JF169" s="256" t="str">
        <f t="shared" si="524"/>
        <v>-</v>
      </c>
      <c r="JG169" s="256" t="str">
        <f t="shared" si="524"/>
        <v>-</v>
      </c>
      <c r="JH169" s="256" t="str">
        <f t="shared" si="524"/>
        <v>-</v>
      </c>
      <c r="JI169" s="256" t="str">
        <f t="shared" si="524"/>
        <v>-</v>
      </c>
      <c r="JJ169" s="256" t="str">
        <f t="shared" si="524"/>
        <v>-</v>
      </c>
      <c r="JK169" s="265" t="s">
        <v>275</v>
      </c>
      <c r="JL169" s="265" t="s">
        <v>275</v>
      </c>
      <c r="JM169" s="245" t="str">
        <f t="shared" ref="JM169:KF169" si="525">JM69</f>
        <v>-</v>
      </c>
      <c r="JN169" s="256" t="str">
        <f t="shared" si="525"/>
        <v>-</v>
      </c>
      <c r="JO169" s="256" t="str">
        <f t="shared" si="525"/>
        <v>-</v>
      </c>
      <c r="JP169" s="256" t="str">
        <f t="shared" si="525"/>
        <v>-</v>
      </c>
      <c r="JQ169" s="256" t="str">
        <f t="shared" si="525"/>
        <v>-</v>
      </c>
      <c r="JR169" s="256" t="str">
        <f t="shared" si="525"/>
        <v>-</v>
      </c>
      <c r="JS169" s="256" t="str">
        <f t="shared" si="525"/>
        <v>-</v>
      </c>
      <c r="JT169" s="256" t="str">
        <f t="shared" si="525"/>
        <v>-</v>
      </c>
      <c r="JU169" s="256" t="str">
        <f t="shared" si="525"/>
        <v>-</v>
      </c>
      <c r="JV169" s="256" t="str">
        <f t="shared" si="525"/>
        <v>-</v>
      </c>
      <c r="JW169" s="256" t="str">
        <f t="shared" si="525"/>
        <v>-</v>
      </c>
      <c r="JX169" s="256" t="str">
        <f t="shared" si="525"/>
        <v>-</v>
      </c>
      <c r="JY169" s="256" t="str">
        <f t="shared" si="525"/>
        <v>-</v>
      </c>
      <c r="JZ169" s="256" t="str">
        <f t="shared" si="525"/>
        <v>-</v>
      </c>
      <c r="KA169" s="256" t="str">
        <f t="shared" si="525"/>
        <v>-</v>
      </c>
      <c r="KB169" s="256" t="str">
        <f t="shared" si="525"/>
        <v>-</v>
      </c>
      <c r="KC169" s="256" t="str">
        <f t="shared" si="525"/>
        <v>-</v>
      </c>
      <c r="KD169" s="256" t="str">
        <f t="shared" si="525"/>
        <v>-</v>
      </c>
      <c r="KE169" s="256" t="str">
        <f t="shared" si="525"/>
        <v>-</v>
      </c>
      <c r="KF169" s="256" t="str">
        <f t="shared" si="525"/>
        <v>-</v>
      </c>
      <c r="KG169" s="265" t="s">
        <v>275</v>
      </c>
      <c r="KH169" s="265" t="s">
        <v>275</v>
      </c>
    </row>
    <row r="170" spans="1:294" s="2" customFormat="1" ht="12.75" customHeight="1" x14ac:dyDescent="0.2">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245" t="s">
        <v>143</v>
      </c>
      <c r="AD170" s="254" t="str">
        <f t="shared" ca="1" si="500"/>
        <v>$91</v>
      </c>
      <c r="AE170" s="256" t="str">
        <f t="shared" ref="AE170:AE186" si="526">AE70</f>
        <v>17,267</v>
      </c>
      <c r="AF170" s="256" t="str">
        <f t="shared" ref="AF170:AS170" si="527">AF70</f>
        <v>366</v>
      </c>
      <c r="AG170" s="256" t="str">
        <f t="shared" si="527"/>
        <v>0</v>
      </c>
      <c r="AH170" s="256" t="str">
        <f t="shared" si="527"/>
        <v>368</v>
      </c>
      <c r="AI170" s="256" t="str">
        <f t="shared" si="527"/>
        <v>16</v>
      </c>
      <c r="AJ170" s="256" t="str">
        <f t="shared" si="527"/>
        <v>14</v>
      </c>
      <c r="AK170" s="256" t="str">
        <f t="shared" si="527"/>
        <v>67</v>
      </c>
      <c r="AL170" s="256" t="str">
        <f t="shared" si="527"/>
        <v>94,150</v>
      </c>
      <c r="AM170" s="256" t="str">
        <f t="shared" si="527"/>
        <v>87</v>
      </c>
      <c r="AN170" s="256" t="str">
        <f t="shared" si="527"/>
        <v>1,840,500</v>
      </c>
      <c r="AO170" s="256" t="str">
        <f t="shared" si="527"/>
        <v>43,393</v>
      </c>
      <c r="AP170" s="256" t="str">
        <f t="shared" si="527"/>
        <v>43,393</v>
      </c>
      <c r="AQ170" s="256" t="str">
        <f t="shared" si="527"/>
        <v>13,364</v>
      </c>
      <c r="AR170" s="256" t="str">
        <f t="shared" si="527"/>
        <v>3,159,129</v>
      </c>
      <c r="AS170" s="256" t="str">
        <f t="shared" si="527"/>
        <v>3,943,921</v>
      </c>
      <c r="AT170" s="256" t="str">
        <f t="shared" si="502"/>
        <v>$10,259,297</v>
      </c>
      <c r="AU170" s="256" t="str">
        <f t="shared" si="502"/>
        <v>$7,412,038</v>
      </c>
      <c r="AV170" s="256" t="str">
        <f t="shared" si="502"/>
        <v>$5,017,326</v>
      </c>
      <c r="AW170" s="256" t="str">
        <f t="shared" si="502"/>
        <v>$22,702,893</v>
      </c>
      <c r="AX170" s="256" t="str">
        <f t="shared" si="502"/>
        <v>$91</v>
      </c>
      <c r="AY170" s="265" t="s">
        <v>275</v>
      </c>
      <c r="AZ170" s="265"/>
      <c r="BA170" s="245" t="str">
        <f t="shared" ref="BA170:BT170" si="528">BA70</f>
        <v>17,256</v>
      </c>
      <c r="BB170" s="256" t="str">
        <f t="shared" si="528"/>
        <v>366</v>
      </c>
      <c r="BC170" s="256" t="str">
        <f t="shared" si="528"/>
        <v>0</v>
      </c>
      <c r="BD170" s="256" t="str">
        <f t="shared" si="528"/>
        <v>352</v>
      </c>
      <c r="BE170" s="256" t="str">
        <f t="shared" si="528"/>
        <v>19</v>
      </c>
      <c r="BF170" s="256" t="str">
        <f t="shared" si="528"/>
        <v>13</v>
      </c>
      <c r="BG170" s="256" t="str">
        <f t="shared" si="528"/>
        <v>67</v>
      </c>
      <c r="BH170" s="256" t="str">
        <f t="shared" si="528"/>
        <v>94,150</v>
      </c>
      <c r="BI170" s="256" t="str">
        <f t="shared" si="528"/>
        <v>87</v>
      </c>
      <c r="BJ170" s="256" t="str">
        <f t="shared" si="528"/>
        <v>1,840,500</v>
      </c>
      <c r="BK170" s="256" t="str">
        <f t="shared" si="528"/>
        <v>33,684</v>
      </c>
      <c r="BL170" s="256" t="str">
        <f t="shared" si="528"/>
        <v>33,684</v>
      </c>
      <c r="BM170" s="256" t="str">
        <f t="shared" si="528"/>
        <v>12,131</v>
      </c>
      <c r="BN170" s="256" t="str">
        <f t="shared" si="528"/>
        <v>1,962,458</v>
      </c>
      <c r="BO170" s="256" t="str">
        <f t="shared" si="528"/>
        <v>2,441,699</v>
      </c>
      <c r="BP170" s="256" t="str">
        <f t="shared" si="528"/>
        <v>$11,200,380</v>
      </c>
      <c r="BQ170" s="256" t="str">
        <f t="shared" si="528"/>
        <v>$9,182,151</v>
      </c>
      <c r="BR170" s="256" t="str">
        <f t="shared" si="528"/>
        <v>$3,627,299</v>
      </c>
      <c r="BS170" s="256" t="str">
        <f t="shared" si="528"/>
        <v>$24,160,194</v>
      </c>
      <c r="BT170" s="256" t="str">
        <f t="shared" si="528"/>
        <v>$85</v>
      </c>
      <c r="BU170" s="265" t="s">
        <v>275</v>
      </c>
      <c r="BV170" s="265" t="s">
        <v>275</v>
      </c>
      <c r="BW170" s="245" t="str">
        <f t="shared" ref="BW170:CP170" si="529">BW70</f>
        <v>17,256</v>
      </c>
      <c r="BX170" s="256" t="str">
        <f t="shared" si="529"/>
        <v>366</v>
      </c>
      <c r="BY170" s="256" t="str">
        <f t="shared" si="529"/>
        <v>0</v>
      </c>
      <c r="BZ170" s="256" t="str">
        <f t="shared" si="529"/>
        <v>354</v>
      </c>
      <c r="CA170" s="256" t="str">
        <f t="shared" si="529"/>
        <v>21</v>
      </c>
      <c r="CB170" s="256" t="str">
        <f t="shared" si="529"/>
        <v>15</v>
      </c>
      <c r="CC170" s="256" t="str">
        <f t="shared" si="529"/>
        <v>67</v>
      </c>
      <c r="CD170" s="256" t="str">
        <f t="shared" si="529"/>
        <v>94,150</v>
      </c>
      <c r="CE170" s="256" t="str">
        <f t="shared" si="529"/>
        <v>88</v>
      </c>
      <c r="CF170" s="256" t="str">
        <f t="shared" si="529"/>
        <v>1,840,500</v>
      </c>
      <c r="CG170" s="256" t="str">
        <f t="shared" si="529"/>
        <v>43,865</v>
      </c>
      <c r="CH170" s="256" t="str">
        <f t="shared" si="529"/>
        <v>43,865</v>
      </c>
      <c r="CI170" s="256" t="str">
        <f t="shared" si="529"/>
        <v>20,437</v>
      </c>
      <c r="CJ170" s="256" t="str">
        <f t="shared" si="529"/>
        <v>2,562,457</v>
      </c>
      <c r="CK170" s="256" t="str">
        <f t="shared" si="529"/>
        <v>3,232,629</v>
      </c>
      <c r="CL170" s="256" t="str">
        <f t="shared" si="529"/>
        <v>$10,231,764</v>
      </c>
      <c r="CM170" s="256" t="str">
        <f t="shared" si="529"/>
        <v>$8,964,264</v>
      </c>
      <c r="CN170" s="256" t="str">
        <f t="shared" si="529"/>
        <v>$4,994,937</v>
      </c>
      <c r="CO170" s="256" t="str">
        <f t="shared" si="529"/>
        <v>$23,467,844</v>
      </c>
      <c r="CP170" s="256" t="str">
        <f t="shared" si="529"/>
        <v>$81</v>
      </c>
      <c r="CQ170" s="265" t="s">
        <v>275</v>
      </c>
      <c r="CR170" s="265" t="s">
        <v>275</v>
      </c>
      <c r="CS170" s="245" t="str">
        <f t="shared" ref="CS170:DL170" si="530">CS70</f>
        <v>17,255</v>
      </c>
      <c r="CT170" s="256" t="str">
        <f t="shared" si="530"/>
        <v>353</v>
      </c>
      <c r="CU170" s="256" t="str">
        <f t="shared" si="530"/>
        <v>0</v>
      </c>
      <c r="CV170" s="256" t="str">
        <f t="shared" si="530"/>
        <v>355</v>
      </c>
      <c r="CW170" s="256" t="str">
        <f t="shared" si="530"/>
        <v>20</v>
      </c>
      <c r="CX170" s="256" t="str">
        <f t="shared" si="530"/>
        <v>15</v>
      </c>
      <c r="CY170" s="256" t="str">
        <f t="shared" si="530"/>
        <v>69</v>
      </c>
      <c r="CZ170" s="256" t="str">
        <f t="shared" si="530"/>
        <v>91,400</v>
      </c>
      <c r="DA170" s="256" t="str">
        <f t="shared" si="530"/>
        <v>84</v>
      </c>
      <c r="DB170" s="256" t="str">
        <f t="shared" si="530"/>
        <v>1,840,500</v>
      </c>
      <c r="DC170" s="256" t="str">
        <f t="shared" si="530"/>
        <v>32,022</v>
      </c>
      <c r="DD170" s="256" t="str">
        <f t="shared" si="530"/>
        <v>32,022</v>
      </c>
      <c r="DE170" s="256" t="str">
        <f t="shared" si="530"/>
        <v>23,944</v>
      </c>
      <c r="DF170" s="256" t="str">
        <f t="shared" si="530"/>
        <v>1,264,680</v>
      </c>
      <c r="DG170" s="256" t="str">
        <f t="shared" si="530"/>
        <v>1,594,036</v>
      </c>
      <c r="DH170" s="256" t="str">
        <f t="shared" si="530"/>
        <v>$10,702,515</v>
      </c>
      <c r="DI170" s="256" t="str">
        <f t="shared" si="530"/>
        <v>$4,482,132</v>
      </c>
      <c r="DJ170" s="256" t="str">
        <f t="shared" si="530"/>
        <v>$3,713,167</v>
      </c>
      <c r="DK170" s="256" t="str">
        <f t="shared" si="530"/>
        <v>$24,256,197</v>
      </c>
      <c r="DL170" s="256" t="str">
        <f t="shared" si="530"/>
        <v>$82</v>
      </c>
      <c r="DM170" s="265" t="s">
        <v>275</v>
      </c>
      <c r="DN170" s="265" t="s">
        <v>275</v>
      </c>
      <c r="DO170" s="245" t="str">
        <f t="shared" ref="DO170:EH170" si="531">DO70</f>
        <v>17,062</v>
      </c>
      <c r="DP170" s="256" t="str">
        <f t="shared" si="531"/>
        <v>371</v>
      </c>
      <c r="DQ170" s="256">
        <f t="shared" si="531"/>
        <v>0</v>
      </c>
      <c r="DR170" s="256" t="str">
        <f t="shared" si="531"/>
        <v>360</v>
      </c>
      <c r="DS170" s="256" t="str">
        <f t="shared" si="531"/>
        <v>21</v>
      </c>
      <c r="DT170" s="256" t="str">
        <f t="shared" si="531"/>
        <v>15</v>
      </c>
      <c r="DU170" s="256" t="str">
        <f t="shared" si="531"/>
        <v>67</v>
      </c>
      <c r="DV170" s="256" t="str">
        <f t="shared" si="531"/>
        <v>94,150</v>
      </c>
      <c r="DW170" s="256" t="str">
        <f t="shared" si="531"/>
        <v>85</v>
      </c>
      <c r="DX170" s="256" t="str">
        <f t="shared" si="531"/>
        <v>1,840,500</v>
      </c>
      <c r="DY170" s="256" t="str">
        <f t="shared" si="531"/>
        <v>32,054</v>
      </c>
      <c r="DZ170" s="256" t="str">
        <f t="shared" si="531"/>
        <v>32,054</v>
      </c>
      <c r="EA170" s="256" t="str">
        <f t="shared" si="531"/>
        <v>34,082</v>
      </c>
      <c r="EB170" s="256" t="str">
        <f t="shared" si="531"/>
        <v>1,671,361</v>
      </c>
      <c r="EC170" s="256" t="str">
        <f t="shared" si="531"/>
        <v>2,085,093</v>
      </c>
      <c r="ED170" s="256" t="str">
        <f t="shared" si="531"/>
        <v>$7,696,826</v>
      </c>
      <c r="EE170" s="256" t="str">
        <f t="shared" si="531"/>
        <v>$6,340,808</v>
      </c>
      <c r="EF170" s="256" t="str">
        <f t="shared" si="531"/>
        <v>$3,203,995</v>
      </c>
      <c r="EG170" s="256" t="str">
        <f t="shared" si="531"/>
        <v>$17,508,007</v>
      </c>
      <c r="EH170" s="256" t="str">
        <f t="shared" si="531"/>
        <v>$79</v>
      </c>
      <c r="EI170" s="265" t="s">
        <v>275</v>
      </c>
      <c r="EJ170" s="265" t="s">
        <v>275</v>
      </c>
      <c r="EK170" s="245" t="str">
        <f t="shared" ref="EK170:FD170" si="532">EK70</f>
        <v>17,049</v>
      </c>
      <c r="EL170" s="256" t="str">
        <f t="shared" si="532"/>
        <v>371</v>
      </c>
      <c r="EM170" s="256">
        <f t="shared" si="532"/>
        <v>0</v>
      </c>
      <c r="EN170" s="256" t="str">
        <f t="shared" si="532"/>
        <v>361</v>
      </c>
      <c r="EO170" s="256" t="str">
        <f t="shared" si="532"/>
        <v>25</v>
      </c>
      <c r="EP170" s="256" t="str">
        <f t="shared" si="532"/>
        <v>63</v>
      </c>
      <c r="EQ170" s="256" t="str">
        <f t="shared" si="532"/>
        <v>70</v>
      </c>
      <c r="ER170" s="256" t="str">
        <f t="shared" si="532"/>
        <v>91,150</v>
      </c>
      <c r="ES170" s="256" t="str">
        <f t="shared" si="532"/>
        <v>84</v>
      </c>
      <c r="ET170" s="256" t="str">
        <f t="shared" si="532"/>
        <v>1,435,000</v>
      </c>
      <c r="EU170" s="256" t="str">
        <f t="shared" si="532"/>
        <v>42,256</v>
      </c>
      <c r="EV170" s="256" t="str">
        <f t="shared" si="532"/>
        <v>42,256</v>
      </c>
      <c r="EW170" s="256" t="str">
        <f t="shared" si="532"/>
        <v>51,549</v>
      </c>
      <c r="EX170" s="256" t="str">
        <f t="shared" si="532"/>
        <v>1,818,415</v>
      </c>
      <c r="EY170" s="256" t="str">
        <f t="shared" si="532"/>
        <v>2,293,134</v>
      </c>
      <c r="EZ170" s="256" t="str">
        <f t="shared" si="532"/>
        <v>$9,000,932</v>
      </c>
      <c r="FA170" s="256" t="str">
        <f t="shared" si="532"/>
        <v>$7,316,181</v>
      </c>
      <c r="FB170" s="256" t="str">
        <f t="shared" si="532"/>
        <v>$4,195,364</v>
      </c>
      <c r="FC170" s="256" t="str">
        <f t="shared" si="532"/>
        <v>$20,710,725</v>
      </c>
      <c r="FD170" s="256" t="str">
        <f t="shared" si="532"/>
        <v>$82</v>
      </c>
      <c r="FE170" s="265" t="s">
        <v>275</v>
      </c>
      <c r="FF170" s="265" t="s">
        <v>275</v>
      </c>
      <c r="FG170" s="245" t="str">
        <f t="shared" ref="FG170:FZ170" si="533">FG70</f>
        <v>17,219</v>
      </c>
      <c r="FH170" s="256" t="str">
        <f t="shared" si="533"/>
        <v>364</v>
      </c>
      <c r="FI170" s="256" t="str">
        <f t="shared" si="533"/>
        <v>0</v>
      </c>
      <c r="FJ170" s="256" t="str">
        <f t="shared" si="533"/>
        <v>358</v>
      </c>
      <c r="FK170" s="256" t="str">
        <f t="shared" si="533"/>
        <v>19</v>
      </c>
      <c r="FL170" s="256" t="str">
        <f t="shared" si="533"/>
        <v>14</v>
      </c>
      <c r="FM170" s="256" t="str">
        <f t="shared" si="533"/>
        <v>67</v>
      </c>
      <c r="FN170" s="256" t="str">
        <f t="shared" si="533"/>
        <v>93,600</v>
      </c>
      <c r="FO170" s="256" t="str">
        <f t="shared" si="533"/>
        <v>86</v>
      </c>
      <c r="FP170" s="256" t="str">
        <f t="shared" si="533"/>
        <v>1,840,500</v>
      </c>
      <c r="FQ170" s="256" t="str">
        <f t="shared" si="533"/>
        <v>37,004</v>
      </c>
      <c r="FR170" s="256" t="str">
        <f t="shared" si="533"/>
        <v>37,004</v>
      </c>
      <c r="FS170" s="256" t="str">
        <f t="shared" si="533"/>
        <v>20,792</v>
      </c>
      <c r="FT170" s="256" t="str">
        <f t="shared" si="533"/>
        <v>2,124,017</v>
      </c>
      <c r="FU170" s="256" t="str">
        <f t="shared" si="533"/>
        <v>2,659,476</v>
      </c>
      <c r="FV170" s="256" t="str">
        <f t="shared" si="533"/>
        <v>$10,018,156</v>
      </c>
      <c r="FW170" s="256" t="str">
        <f t="shared" si="533"/>
        <v>$7,276,279</v>
      </c>
      <c r="FX170" s="256" t="str">
        <f t="shared" si="533"/>
        <v>$4,111,345</v>
      </c>
      <c r="FY170" s="256" t="str">
        <f t="shared" si="533"/>
        <v>$22,419,027</v>
      </c>
      <c r="FZ170" s="256" t="str">
        <f t="shared" si="533"/>
        <v>$84</v>
      </c>
      <c r="GA170" s="265" t="s">
        <v>275</v>
      </c>
      <c r="GB170" s="265" t="s">
        <v>275</v>
      </c>
      <c r="GC170" s="245" t="str">
        <f t="shared" ref="GC170:GV170" si="534">GC70</f>
        <v>11</v>
      </c>
      <c r="GD170" s="256" t="str">
        <f t="shared" si="534"/>
        <v>0</v>
      </c>
      <c r="GE170" s="256" t="str">
        <f t="shared" si="534"/>
        <v>0</v>
      </c>
      <c r="GF170" s="256" t="str">
        <f t="shared" si="534"/>
        <v>16</v>
      </c>
      <c r="GG170" s="256" t="str">
        <f t="shared" si="534"/>
        <v>-3</v>
      </c>
      <c r="GH170" s="256" t="str">
        <f t="shared" si="534"/>
        <v>1</v>
      </c>
      <c r="GI170" s="256" t="str">
        <f t="shared" si="534"/>
        <v>0</v>
      </c>
      <c r="GJ170" s="256" t="str">
        <f t="shared" si="534"/>
        <v>0</v>
      </c>
      <c r="GK170" s="256" t="str">
        <f t="shared" si="534"/>
        <v>0</v>
      </c>
      <c r="GL170" s="256" t="str">
        <f t="shared" si="534"/>
        <v>0</v>
      </c>
      <c r="GM170" s="256" t="str">
        <f t="shared" si="534"/>
        <v>9,709</v>
      </c>
      <c r="GN170" s="256" t="str">
        <f t="shared" si="534"/>
        <v>9,709</v>
      </c>
      <c r="GO170" s="256" t="str">
        <f t="shared" si="534"/>
        <v>1,233</v>
      </c>
      <c r="GP170" s="256" t="str">
        <f t="shared" si="534"/>
        <v>1,196,671</v>
      </c>
      <c r="GQ170" s="256" t="str">
        <f t="shared" si="534"/>
        <v>1,502,222</v>
      </c>
      <c r="GR170" s="256" t="str">
        <f t="shared" si="534"/>
        <v>-$941,083</v>
      </c>
      <c r="GS170" s="256" t="str">
        <f t="shared" si="534"/>
        <v>-$1,770,113</v>
      </c>
      <c r="GT170" s="256" t="str">
        <f t="shared" si="534"/>
        <v>$1,390,027</v>
      </c>
      <c r="GU170" s="256" t="str">
        <f t="shared" si="534"/>
        <v>-$1,457,301</v>
      </c>
      <c r="GV170" s="256" t="str">
        <f t="shared" si="534"/>
        <v>$6</v>
      </c>
      <c r="GW170" s="265" t="s">
        <v>275</v>
      </c>
      <c r="GX170" s="265" t="s">
        <v>275</v>
      </c>
      <c r="GY170" s="245" t="str">
        <f t="shared" ref="GY170:HR170" si="535">GY70</f>
        <v>0</v>
      </c>
      <c r="GZ170" s="256" t="str">
        <f t="shared" si="535"/>
        <v>0</v>
      </c>
      <c r="HA170" s="256" t="str">
        <f t="shared" si="535"/>
        <v>0</v>
      </c>
      <c r="HB170" s="256" t="str">
        <f t="shared" si="535"/>
        <v>-2</v>
      </c>
      <c r="HC170" s="256" t="str">
        <f t="shared" si="535"/>
        <v>-2</v>
      </c>
      <c r="HD170" s="256" t="str">
        <f t="shared" si="535"/>
        <v>-2</v>
      </c>
      <c r="HE170" s="256" t="str">
        <f t="shared" si="535"/>
        <v>0</v>
      </c>
      <c r="HF170" s="256" t="str">
        <f t="shared" si="535"/>
        <v>0</v>
      </c>
      <c r="HG170" s="256" t="str">
        <f t="shared" si="535"/>
        <v>-1</v>
      </c>
      <c r="HH170" s="256" t="str">
        <f t="shared" si="535"/>
        <v>0</v>
      </c>
      <c r="HI170" s="256" t="str">
        <f t="shared" si="535"/>
        <v>-10,181</v>
      </c>
      <c r="HJ170" s="256" t="str">
        <f t="shared" si="535"/>
        <v>-10,181</v>
      </c>
      <c r="HK170" s="256" t="str">
        <f t="shared" si="535"/>
        <v>-8,306</v>
      </c>
      <c r="HL170" s="256" t="str">
        <f t="shared" si="535"/>
        <v>-599,999</v>
      </c>
      <c r="HM170" s="256" t="str">
        <f t="shared" si="535"/>
        <v>-790,930</v>
      </c>
      <c r="HN170" s="256" t="str">
        <f t="shared" si="535"/>
        <v>$968,616</v>
      </c>
      <c r="HO170" s="256" t="str">
        <f t="shared" si="535"/>
        <v>$217,887</v>
      </c>
      <c r="HP170" s="256" t="str">
        <f t="shared" si="535"/>
        <v>-$1,367,638</v>
      </c>
      <c r="HQ170" s="256" t="str">
        <f t="shared" si="535"/>
        <v>$692,350</v>
      </c>
      <c r="HR170" s="256" t="str">
        <f t="shared" si="535"/>
        <v>$4</v>
      </c>
      <c r="HS170" s="265" t="s">
        <v>275</v>
      </c>
      <c r="HT170" s="265" t="s">
        <v>275</v>
      </c>
      <c r="HU170" s="245" t="str">
        <f t="shared" ref="HU170:IN170" si="536">HU70</f>
        <v>1</v>
      </c>
      <c r="HV170" s="256" t="str">
        <f t="shared" si="536"/>
        <v>13</v>
      </c>
      <c r="HW170" s="256" t="str">
        <f t="shared" si="536"/>
        <v>0</v>
      </c>
      <c r="HX170" s="256" t="str">
        <f t="shared" si="536"/>
        <v>-1</v>
      </c>
      <c r="HY170" s="256" t="str">
        <f t="shared" si="536"/>
        <v>1</v>
      </c>
      <c r="HZ170" s="256" t="str">
        <f t="shared" si="536"/>
        <v>0</v>
      </c>
      <c r="IA170" s="256" t="str">
        <f t="shared" si="536"/>
        <v>-2</v>
      </c>
      <c r="IB170" s="256" t="str">
        <f t="shared" si="536"/>
        <v>2,750</v>
      </c>
      <c r="IC170" s="256" t="str">
        <f t="shared" si="536"/>
        <v>4</v>
      </c>
      <c r="ID170" s="256" t="str">
        <f t="shared" si="536"/>
        <v>0</v>
      </c>
      <c r="IE170" s="256" t="str">
        <f t="shared" si="536"/>
        <v>11,843</v>
      </c>
      <c r="IF170" s="256" t="str">
        <f t="shared" si="536"/>
        <v>11,843</v>
      </c>
      <c r="IG170" s="256" t="str">
        <f t="shared" si="536"/>
        <v>-3,507</v>
      </c>
      <c r="IH170" s="256" t="str">
        <f t="shared" si="536"/>
        <v>1,297,777</v>
      </c>
      <c r="II170" s="256" t="str">
        <f t="shared" si="536"/>
        <v>1,638,593</v>
      </c>
      <c r="IJ170" s="256" t="str">
        <f t="shared" si="536"/>
        <v>-$470,751</v>
      </c>
      <c r="IK170" s="256" t="str">
        <f t="shared" si="536"/>
        <v>$4,482,132</v>
      </c>
      <c r="IL170" s="256" t="str">
        <f t="shared" si="536"/>
        <v>$1,281,770</v>
      </c>
      <c r="IM170" s="256" t="str">
        <f t="shared" si="536"/>
        <v>-$788,353</v>
      </c>
      <c r="IN170" s="256" t="str">
        <f t="shared" si="536"/>
        <v>$0</v>
      </c>
      <c r="IO170" s="265" t="s">
        <v>275</v>
      </c>
      <c r="IP170" s="265" t="s">
        <v>275</v>
      </c>
      <c r="IQ170" s="245" t="str">
        <f t="shared" ref="IQ170:JJ170" si="537">IQ70</f>
        <v>193</v>
      </c>
      <c r="IR170" s="256" t="str">
        <f t="shared" si="537"/>
        <v>-18</v>
      </c>
      <c r="IS170" s="256" t="str">
        <f t="shared" si="537"/>
        <v>0</v>
      </c>
      <c r="IT170" s="256" t="str">
        <f t="shared" si="537"/>
        <v>-5</v>
      </c>
      <c r="IU170" s="256" t="str">
        <f t="shared" si="537"/>
        <v>-1</v>
      </c>
      <c r="IV170" s="256" t="str">
        <f t="shared" si="537"/>
        <v>0</v>
      </c>
      <c r="IW170" s="256" t="str">
        <f t="shared" si="537"/>
        <v>2</v>
      </c>
      <c r="IX170" s="256" t="str">
        <f t="shared" si="537"/>
        <v>-2,750</v>
      </c>
      <c r="IY170" s="256" t="str">
        <f t="shared" si="537"/>
        <v>-1</v>
      </c>
      <c r="IZ170" s="256" t="str">
        <f t="shared" si="537"/>
        <v>0</v>
      </c>
      <c r="JA170" s="256" t="str">
        <f t="shared" si="537"/>
        <v>-32</v>
      </c>
      <c r="JB170" s="256" t="str">
        <f t="shared" si="537"/>
        <v>-32</v>
      </c>
      <c r="JC170" s="256" t="str">
        <f t="shared" si="537"/>
        <v>-10,138</v>
      </c>
      <c r="JD170" s="256" t="str">
        <f t="shared" si="537"/>
        <v>-406,681</v>
      </c>
      <c r="JE170" s="256" t="str">
        <f t="shared" si="537"/>
        <v>-491,057</v>
      </c>
      <c r="JF170" s="256" t="str">
        <f t="shared" si="537"/>
        <v>$3,005,689</v>
      </c>
      <c r="JG170" s="256" t="str">
        <f t="shared" si="537"/>
        <v>-$1,858,676</v>
      </c>
      <c r="JH170" s="256" t="str">
        <f t="shared" si="537"/>
        <v>$509,172</v>
      </c>
      <c r="JI170" s="256" t="str">
        <f t="shared" si="537"/>
        <v>$6,748,190</v>
      </c>
      <c r="JJ170" s="256" t="str">
        <f t="shared" si="537"/>
        <v>$3</v>
      </c>
      <c r="JK170" s="265" t="s">
        <v>275</v>
      </c>
      <c r="JL170" s="265" t="s">
        <v>275</v>
      </c>
      <c r="JM170" s="245" t="str">
        <f t="shared" ref="JM170:KF170" si="538">JM70</f>
        <v>13</v>
      </c>
      <c r="JN170" s="256" t="str">
        <f t="shared" si="538"/>
        <v>0</v>
      </c>
      <c r="JO170" s="256" t="str">
        <f t="shared" si="538"/>
        <v>0</v>
      </c>
      <c r="JP170" s="256" t="str">
        <f t="shared" si="538"/>
        <v>-1</v>
      </c>
      <c r="JQ170" s="256" t="str">
        <f t="shared" si="538"/>
        <v>-4</v>
      </c>
      <c r="JR170" s="256" t="str">
        <f t="shared" si="538"/>
        <v>-48</v>
      </c>
      <c r="JS170" s="256" t="str">
        <f t="shared" si="538"/>
        <v>-3</v>
      </c>
      <c r="JT170" s="256" t="str">
        <f t="shared" si="538"/>
        <v>3,000</v>
      </c>
      <c r="JU170" s="256" t="str">
        <f t="shared" si="538"/>
        <v>1</v>
      </c>
      <c r="JV170" s="256" t="str">
        <f t="shared" si="538"/>
        <v>405,500</v>
      </c>
      <c r="JW170" s="256" t="str">
        <f t="shared" si="538"/>
        <v>-10,202</v>
      </c>
      <c r="JX170" s="256" t="str">
        <f t="shared" si="538"/>
        <v>-10,202</v>
      </c>
      <c r="JY170" s="256" t="str">
        <f t="shared" si="538"/>
        <v>-17,467</v>
      </c>
      <c r="JZ170" s="256" t="str">
        <f t="shared" si="538"/>
        <v>-147,054</v>
      </c>
      <c r="KA170" s="256" t="str">
        <f t="shared" si="538"/>
        <v>-208,041</v>
      </c>
      <c r="KB170" s="256" t="str">
        <f t="shared" si="538"/>
        <v>-$1,304,106</v>
      </c>
      <c r="KC170" s="256" t="str">
        <f t="shared" si="538"/>
        <v>-$975,373</v>
      </c>
      <c r="KD170" s="256" t="str">
        <f t="shared" si="538"/>
        <v>-$991,369</v>
      </c>
      <c r="KE170" s="256" t="str">
        <f t="shared" si="538"/>
        <v>-$3,202,718</v>
      </c>
      <c r="KF170" s="256" t="str">
        <f t="shared" si="538"/>
        <v>-$3</v>
      </c>
      <c r="KG170" s="265" t="s">
        <v>275</v>
      </c>
      <c r="KH170" s="265" t="s">
        <v>275</v>
      </c>
    </row>
    <row r="171" spans="1:294" s="2" customFormat="1" ht="12.75" customHeight="1" x14ac:dyDescent="0.2">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245" t="s">
        <v>116</v>
      </c>
      <c r="AD171" s="254" t="str">
        <f t="shared" ca="1" si="500"/>
        <v>$77</v>
      </c>
      <c r="AE171" s="256" t="str">
        <f t="shared" si="526"/>
        <v>43,549</v>
      </c>
      <c r="AF171" s="256" t="str">
        <f t="shared" ref="AF171:AS171" si="539">AF71</f>
        <v>2,723</v>
      </c>
      <c r="AG171" s="256" t="str">
        <f t="shared" si="539"/>
        <v>519</v>
      </c>
      <c r="AH171" s="256" t="str">
        <f t="shared" si="539"/>
        <v>1,584</v>
      </c>
      <c r="AI171" s="256" t="str">
        <f t="shared" si="539"/>
        <v>43</v>
      </c>
      <c r="AJ171" s="256" t="str">
        <f t="shared" si="539"/>
        <v>0</v>
      </c>
      <c r="AK171" s="256" t="str">
        <f t="shared" si="539"/>
        <v>236</v>
      </c>
      <c r="AL171" s="256" t="str">
        <f t="shared" si="539"/>
        <v>848,202</v>
      </c>
      <c r="AM171" s="256" t="str">
        <f t="shared" si="539"/>
        <v>187</v>
      </c>
      <c r="AN171" s="256" t="str">
        <f t="shared" si="539"/>
        <v>4,216,534</v>
      </c>
      <c r="AO171" s="256" t="str">
        <f t="shared" si="539"/>
        <v>423,640</v>
      </c>
      <c r="AP171" s="256" t="str">
        <f t="shared" si="539"/>
        <v>423,650</v>
      </c>
      <c r="AQ171" s="256" t="str">
        <f t="shared" si="539"/>
        <v>544</v>
      </c>
      <c r="AR171" s="256" t="str">
        <f t="shared" si="539"/>
        <v>12,714,593</v>
      </c>
      <c r="AS171" s="256" t="str">
        <f t="shared" si="539"/>
        <v>12,877,053</v>
      </c>
      <c r="AT171" s="256" t="str">
        <f t="shared" si="502"/>
        <v>$27,284,266</v>
      </c>
      <c r="AU171" s="256" t="str">
        <f t="shared" si="502"/>
        <v>$24,145,233</v>
      </c>
      <c r="AV171" s="256" t="str">
        <f t="shared" si="502"/>
        <v>$30,769,144</v>
      </c>
      <c r="AW171" s="256" t="str">
        <f t="shared" si="502"/>
        <v>$82,198,643</v>
      </c>
      <c r="AX171" s="256" t="str">
        <f t="shared" si="502"/>
        <v>$77</v>
      </c>
      <c r="AY171" s="265" t="s">
        <v>275</v>
      </c>
      <c r="AZ171" s="265"/>
      <c r="BA171" s="245" t="str">
        <f t="shared" ref="BA171:BT171" si="540">BA71</f>
        <v>43,461</v>
      </c>
      <c r="BB171" s="256" t="str">
        <f t="shared" si="540"/>
        <v>2,765</v>
      </c>
      <c r="BC171" s="256" t="str">
        <f t="shared" si="540"/>
        <v>517</v>
      </c>
      <c r="BD171" s="256" t="str">
        <f t="shared" si="540"/>
        <v>1,634</v>
      </c>
      <c r="BE171" s="256" t="str">
        <f t="shared" si="540"/>
        <v>43</v>
      </c>
      <c r="BF171" s="256" t="str">
        <f t="shared" si="540"/>
        <v>2</v>
      </c>
      <c r="BG171" s="256" t="str">
        <f t="shared" si="540"/>
        <v>231</v>
      </c>
      <c r="BH171" s="256" t="str">
        <f t="shared" si="540"/>
        <v>816,902</v>
      </c>
      <c r="BI171" s="256" t="str">
        <f t="shared" si="540"/>
        <v>187</v>
      </c>
      <c r="BJ171" s="256" t="str">
        <f t="shared" si="540"/>
        <v>6,088,351</v>
      </c>
      <c r="BK171" s="256" t="str">
        <f t="shared" si="540"/>
        <v>747,945</v>
      </c>
      <c r="BL171" s="256" t="str">
        <f t="shared" si="540"/>
        <v>748,020</v>
      </c>
      <c r="BM171" s="256" t="str">
        <f t="shared" si="540"/>
        <v>2,424</v>
      </c>
      <c r="BN171" s="256" t="str">
        <f t="shared" si="540"/>
        <v>9,851,921</v>
      </c>
      <c r="BO171" s="256" t="str">
        <f t="shared" si="540"/>
        <v>12,903,412</v>
      </c>
      <c r="BP171" s="256" t="str">
        <f t="shared" si="540"/>
        <v>$38,654,768</v>
      </c>
      <c r="BQ171" s="256" t="str">
        <f t="shared" si="540"/>
        <v>$33,582,990</v>
      </c>
      <c r="BR171" s="256" t="str">
        <f t="shared" si="540"/>
        <v>$49,661,296</v>
      </c>
      <c r="BS171" s="256" t="str">
        <f t="shared" si="540"/>
        <v>$121,974,722</v>
      </c>
      <c r="BT171" s="256" t="str">
        <f t="shared" si="540"/>
        <v>$66</v>
      </c>
      <c r="BU171" s="265" t="s">
        <v>275</v>
      </c>
      <c r="BV171" s="265" t="s">
        <v>275</v>
      </c>
      <c r="BW171" s="245" t="str">
        <f t="shared" ref="BW171:CP171" si="541">BW71</f>
        <v>43,304</v>
      </c>
      <c r="BX171" s="256" t="str">
        <f t="shared" si="541"/>
        <v>2,665</v>
      </c>
      <c r="BY171" s="256" t="str">
        <f t="shared" si="541"/>
        <v>410</v>
      </c>
      <c r="BZ171" s="256" t="str">
        <f t="shared" si="541"/>
        <v>1,635</v>
      </c>
      <c r="CA171" s="256" t="str">
        <f t="shared" si="541"/>
        <v>41</v>
      </c>
      <c r="CB171" s="256" t="str">
        <f t="shared" si="541"/>
        <v>9</v>
      </c>
      <c r="CC171" s="256" t="str">
        <f t="shared" si="541"/>
        <v>231</v>
      </c>
      <c r="CD171" s="256" t="str">
        <f t="shared" si="541"/>
        <v>777,247</v>
      </c>
      <c r="CE171" s="256" t="str">
        <f t="shared" si="541"/>
        <v>187</v>
      </c>
      <c r="CF171" s="256" t="str">
        <f t="shared" si="541"/>
        <v>3,112,989</v>
      </c>
      <c r="CG171" s="256" t="str">
        <f t="shared" si="541"/>
        <v>955,051</v>
      </c>
      <c r="CH171" s="256" t="str">
        <f t="shared" si="541"/>
        <v>955,133</v>
      </c>
      <c r="CI171" s="256" t="str">
        <f t="shared" si="541"/>
        <v>3,640</v>
      </c>
      <c r="CJ171" s="256" t="str">
        <f t="shared" si="541"/>
        <v>10,628,625</v>
      </c>
      <c r="CK171" s="256" t="str">
        <f t="shared" si="541"/>
        <v>13,012,009</v>
      </c>
      <c r="CL171" s="256" t="str">
        <f t="shared" si="541"/>
        <v>$27,300,000</v>
      </c>
      <c r="CM171" s="256" t="str">
        <f t="shared" si="541"/>
        <v>$38,200,000</v>
      </c>
      <c r="CN171" s="256" t="str">
        <f t="shared" si="541"/>
        <v>$49,800,000</v>
      </c>
      <c r="CO171" s="256" t="str">
        <f t="shared" si="541"/>
        <v>$115,563,467</v>
      </c>
      <c r="CP171" s="256" t="str">
        <f t="shared" si="541"/>
        <v>$40</v>
      </c>
      <c r="CQ171" s="265" t="s">
        <v>275</v>
      </c>
      <c r="CR171" s="265" t="s">
        <v>275</v>
      </c>
      <c r="CS171" s="245" t="str">
        <f t="shared" ref="CS171:DL171" si="542">CS71</f>
        <v>43,304</v>
      </c>
      <c r="CT171" s="256" t="str">
        <f t="shared" si="542"/>
        <v>2,665</v>
      </c>
      <c r="CU171" s="256" t="str">
        <f t="shared" si="542"/>
        <v>415</v>
      </c>
      <c r="CV171" s="256" t="str">
        <f t="shared" si="542"/>
        <v>1,698</v>
      </c>
      <c r="CW171" s="256" t="str">
        <f t="shared" si="542"/>
        <v>47</v>
      </c>
      <c r="CX171" s="256" t="str">
        <f t="shared" si="542"/>
        <v>5</v>
      </c>
      <c r="CY171" s="256" t="str">
        <f t="shared" si="542"/>
        <v>229</v>
      </c>
      <c r="CZ171" s="256" t="str">
        <f t="shared" si="542"/>
        <v>752,000</v>
      </c>
      <c r="DA171" s="256" t="str">
        <f t="shared" si="542"/>
        <v>187</v>
      </c>
      <c r="DB171" s="256" t="str">
        <f t="shared" si="542"/>
        <v>3,112,989</v>
      </c>
      <c r="DC171" s="256" t="str">
        <f t="shared" si="542"/>
        <v>595,525</v>
      </c>
      <c r="DD171" s="256" t="str">
        <f t="shared" si="542"/>
        <v>595,525</v>
      </c>
      <c r="DE171" s="256" t="str">
        <f t="shared" si="542"/>
        <v>1,100</v>
      </c>
      <c r="DF171" s="256" t="str">
        <f t="shared" si="542"/>
        <v>9,643,164</v>
      </c>
      <c r="DG171" s="256" t="str">
        <f t="shared" si="542"/>
        <v>11,054,844</v>
      </c>
      <c r="DH171" s="256" t="str">
        <f t="shared" si="542"/>
        <v>$17,774,000</v>
      </c>
      <c r="DI171" s="256" t="str">
        <f t="shared" si="542"/>
        <v>$20,950,000</v>
      </c>
      <c r="DJ171" s="256" t="str">
        <f t="shared" si="542"/>
        <v>$37,626,000</v>
      </c>
      <c r="DK171" s="256" t="str">
        <f t="shared" si="542"/>
        <v>$76,513,000</v>
      </c>
      <c r="DL171" s="256" t="str">
        <f t="shared" si="542"/>
        <v>$43</v>
      </c>
      <c r="DM171" s="265" t="s">
        <v>275</v>
      </c>
      <c r="DN171" s="265" t="s">
        <v>275</v>
      </c>
      <c r="DO171" s="245" t="str">
        <f t="shared" ref="DO171:EH171" si="543">DO71</f>
        <v>43,337</v>
      </c>
      <c r="DP171" s="256" t="str">
        <f t="shared" si="543"/>
        <v>2,066</v>
      </c>
      <c r="DQ171" s="256" t="str">
        <f t="shared" si="543"/>
        <v>250</v>
      </c>
      <c r="DR171" s="256" t="str">
        <f t="shared" si="543"/>
        <v>1,638</v>
      </c>
      <c r="DS171" s="256" t="str">
        <f t="shared" si="543"/>
        <v>57</v>
      </c>
      <c r="DT171" s="256" t="str">
        <f t="shared" si="543"/>
        <v>15</v>
      </c>
      <c r="DU171" s="256" t="str">
        <f t="shared" si="543"/>
        <v>239</v>
      </c>
      <c r="DV171" s="256" t="str">
        <f t="shared" si="543"/>
        <v>700,000</v>
      </c>
      <c r="DW171" s="256" t="str">
        <f t="shared" si="543"/>
        <v>206</v>
      </c>
      <c r="DX171" s="256" t="str">
        <f t="shared" si="543"/>
        <v>2,812,000</v>
      </c>
      <c r="DY171" s="256" t="str">
        <f t="shared" si="543"/>
        <v>577,960</v>
      </c>
      <c r="DZ171" s="256" t="str">
        <f t="shared" si="543"/>
        <v>577,960</v>
      </c>
      <c r="EA171" s="256">
        <f t="shared" si="543"/>
        <v>0</v>
      </c>
      <c r="EB171" s="256" t="str">
        <f t="shared" si="543"/>
        <v>7,338,039</v>
      </c>
      <c r="EC171" s="256" t="str">
        <f t="shared" si="543"/>
        <v>9,283,769</v>
      </c>
      <c r="ED171" s="256" t="str">
        <f t="shared" si="543"/>
        <v>$17,274,630</v>
      </c>
      <c r="EE171" s="256" t="str">
        <f t="shared" si="543"/>
        <v>$2,249,366</v>
      </c>
      <c r="EF171" s="256" t="str">
        <f t="shared" si="543"/>
        <v>$41,005,014</v>
      </c>
      <c r="EG171" s="256" t="str">
        <f t="shared" si="543"/>
        <v>$80,606,491</v>
      </c>
      <c r="EH171" s="256" t="str">
        <f t="shared" si="543"/>
        <v>$62</v>
      </c>
      <c r="EI171" s="265" t="s">
        <v>275</v>
      </c>
      <c r="EJ171" s="265" t="s">
        <v>275</v>
      </c>
      <c r="EK171" s="245" t="str">
        <f t="shared" ref="EK171:FD171" si="544">EK71</f>
        <v>43,337</v>
      </c>
      <c r="EL171" s="256" t="str">
        <f t="shared" si="544"/>
        <v>2,668</v>
      </c>
      <c r="EM171" s="256" t="str">
        <f t="shared" si="544"/>
        <v>420</v>
      </c>
      <c r="EN171" s="256" t="str">
        <f t="shared" si="544"/>
        <v>1,622</v>
      </c>
      <c r="EO171" s="256" t="str">
        <f t="shared" si="544"/>
        <v>57</v>
      </c>
      <c r="EP171" s="256" t="str">
        <f t="shared" si="544"/>
        <v>9</v>
      </c>
      <c r="EQ171" s="256" t="str">
        <f t="shared" si="544"/>
        <v>233</v>
      </c>
      <c r="ER171" s="256" t="str">
        <f t="shared" si="544"/>
        <v>738,098</v>
      </c>
      <c r="ES171" s="256" t="str">
        <f t="shared" si="544"/>
        <v>206</v>
      </c>
      <c r="ET171" s="256" t="str">
        <f t="shared" si="544"/>
        <v>2,812,000</v>
      </c>
      <c r="EU171" s="256" t="str">
        <f t="shared" si="544"/>
        <v>949,313</v>
      </c>
      <c r="EV171" s="256" t="str">
        <f t="shared" si="544"/>
        <v>949,313</v>
      </c>
      <c r="EW171" s="256" t="str">
        <f t="shared" si="544"/>
        <v>16,754</v>
      </c>
      <c r="EX171" s="256" t="str">
        <f t="shared" si="544"/>
        <v>8,394,084</v>
      </c>
      <c r="EY171" s="256" t="str">
        <f t="shared" si="544"/>
        <v>11,005,628</v>
      </c>
      <c r="EZ171" s="256" t="str">
        <f t="shared" si="544"/>
        <v>$21,412,761</v>
      </c>
      <c r="FA171" s="256" t="str">
        <f t="shared" si="544"/>
        <v>$36,161,515</v>
      </c>
      <c r="FB171" s="256" t="str">
        <f t="shared" si="544"/>
        <v>$63,272,939</v>
      </c>
      <c r="FC171" s="256" t="str">
        <f t="shared" si="544"/>
        <v>$120,847,215</v>
      </c>
      <c r="FD171" s="256" t="str">
        <f t="shared" si="544"/>
        <v>$76</v>
      </c>
      <c r="FE171" s="265" t="s">
        <v>275</v>
      </c>
      <c r="FF171" s="265" t="s">
        <v>275</v>
      </c>
      <c r="FG171" s="245" t="str">
        <f t="shared" ref="FG171:FZ171" si="545">FG71</f>
        <v>43,391</v>
      </c>
      <c r="FH171" s="256" t="str">
        <f t="shared" si="545"/>
        <v>2,577</v>
      </c>
      <c r="FI171" s="256" t="str">
        <f t="shared" si="545"/>
        <v>422</v>
      </c>
      <c r="FJ171" s="256" t="str">
        <f t="shared" si="545"/>
        <v>1,638</v>
      </c>
      <c r="FK171" s="256" t="str">
        <f t="shared" si="545"/>
        <v>46</v>
      </c>
      <c r="FL171" s="256" t="str">
        <f t="shared" si="545"/>
        <v>6</v>
      </c>
      <c r="FM171" s="256" t="str">
        <f t="shared" si="545"/>
        <v>233</v>
      </c>
      <c r="FN171" s="256" t="str">
        <f t="shared" si="545"/>
        <v>778,870</v>
      </c>
      <c r="FO171" s="256" t="str">
        <f t="shared" si="545"/>
        <v>191</v>
      </c>
      <c r="FP171" s="256" t="str">
        <f t="shared" si="545"/>
        <v>3,868,573</v>
      </c>
      <c r="FQ171" s="256" t="str">
        <f t="shared" si="545"/>
        <v>660,024</v>
      </c>
      <c r="FR171" s="256" t="str">
        <f t="shared" si="545"/>
        <v>660,058</v>
      </c>
      <c r="FS171" s="256" t="str">
        <f t="shared" si="545"/>
        <v>1,542</v>
      </c>
      <c r="FT171" s="256" t="str">
        <f t="shared" si="545"/>
        <v>10,035,268</v>
      </c>
      <c r="FU171" s="256" t="str">
        <f t="shared" si="545"/>
        <v>11,826,217</v>
      </c>
      <c r="FV171" s="256" t="str">
        <f t="shared" si="545"/>
        <v>$25,657,533</v>
      </c>
      <c r="FW171" s="256" t="str">
        <f t="shared" si="545"/>
        <v>$23,825,518</v>
      </c>
      <c r="FX171" s="256" t="str">
        <f t="shared" si="545"/>
        <v>$41,772,291</v>
      </c>
      <c r="FY171" s="256" t="str">
        <f t="shared" si="545"/>
        <v>$95,371,265</v>
      </c>
      <c r="FZ171" s="256" t="str">
        <f t="shared" si="545"/>
        <v>$58</v>
      </c>
      <c r="GA171" s="265" t="s">
        <v>275</v>
      </c>
      <c r="GB171" s="265" t="s">
        <v>275</v>
      </c>
      <c r="GC171" s="245" t="str">
        <f t="shared" ref="GC171:GV171" si="546">GC71</f>
        <v>88</v>
      </c>
      <c r="GD171" s="256" t="str">
        <f t="shared" si="546"/>
        <v>-42</v>
      </c>
      <c r="GE171" s="256" t="str">
        <f t="shared" si="546"/>
        <v>2</v>
      </c>
      <c r="GF171" s="256" t="str">
        <f t="shared" si="546"/>
        <v>-50</v>
      </c>
      <c r="GG171" s="256" t="str">
        <f t="shared" si="546"/>
        <v>0</v>
      </c>
      <c r="GH171" s="256" t="str">
        <f t="shared" si="546"/>
        <v>-2</v>
      </c>
      <c r="GI171" s="256" t="str">
        <f t="shared" si="546"/>
        <v>5</v>
      </c>
      <c r="GJ171" s="256" t="str">
        <f t="shared" si="546"/>
        <v>31,300</v>
      </c>
      <c r="GK171" s="256" t="str">
        <f t="shared" si="546"/>
        <v>0</v>
      </c>
      <c r="GL171" s="256" t="str">
        <f t="shared" si="546"/>
        <v>-1,871,817</v>
      </c>
      <c r="GM171" s="256" t="str">
        <f t="shared" si="546"/>
        <v>-324,305</v>
      </c>
      <c r="GN171" s="256" t="str">
        <f t="shared" si="546"/>
        <v>-324,370</v>
      </c>
      <c r="GO171" s="256" t="str">
        <f t="shared" si="546"/>
        <v>-1,880</v>
      </c>
      <c r="GP171" s="256" t="str">
        <f t="shared" si="546"/>
        <v>2,862,672</v>
      </c>
      <c r="GQ171" s="256" t="str">
        <f t="shared" si="546"/>
        <v>-26,359</v>
      </c>
      <c r="GR171" s="256" t="str">
        <f t="shared" si="546"/>
        <v>-$11,370,502</v>
      </c>
      <c r="GS171" s="256" t="str">
        <f t="shared" si="546"/>
        <v>-$9,437,757</v>
      </c>
      <c r="GT171" s="256" t="str">
        <f t="shared" si="546"/>
        <v>-$18,892,152</v>
      </c>
      <c r="GU171" s="256" t="str">
        <f t="shared" si="546"/>
        <v>-$39,776,079</v>
      </c>
      <c r="GV171" s="256" t="str">
        <f t="shared" si="546"/>
        <v>$11</v>
      </c>
      <c r="GW171" s="265" t="s">
        <v>275</v>
      </c>
      <c r="GX171" s="265" t="s">
        <v>275</v>
      </c>
      <c r="GY171" s="245" t="str">
        <f t="shared" ref="GY171:HR171" si="547">GY71</f>
        <v>157</v>
      </c>
      <c r="GZ171" s="256" t="str">
        <f t="shared" si="547"/>
        <v>100</v>
      </c>
      <c r="HA171" s="256" t="str">
        <f t="shared" si="547"/>
        <v>107</v>
      </c>
      <c r="HB171" s="256" t="str">
        <f t="shared" si="547"/>
        <v>-1</v>
      </c>
      <c r="HC171" s="256" t="str">
        <f t="shared" si="547"/>
        <v>2</v>
      </c>
      <c r="HD171" s="256" t="str">
        <f t="shared" si="547"/>
        <v>-7</v>
      </c>
      <c r="HE171" s="256" t="str">
        <f t="shared" si="547"/>
        <v>0</v>
      </c>
      <c r="HF171" s="256" t="str">
        <f t="shared" si="547"/>
        <v>39,655</v>
      </c>
      <c r="HG171" s="256" t="str">
        <f t="shared" si="547"/>
        <v>0</v>
      </c>
      <c r="HH171" s="256" t="str">
        <f t="shared" si="547"/>
        <v>2,975,362</v>
      </c>
      <c r="HI171" s="256" t="str">
        <f t="shared" si="547"/>
        <v>-207,106</v>
      </c>
      <c r="HJ171" s="256" t="str">
        <f t="shared" si="547"/>
        <v>-207,113</v>
      </c>
      <c r="HK171" s="256" t="str">
        <f t="shared" si="547"/>
        <v>-1,216</v>
      </c>
      <c r="HL171" s="256" t="str">
        <f t="shared" si="547"/>
        <v>-776,704</v>
      </c>
      <c r="HM171" s="256" t="str">
        <f t="shared" si="547"/>
        <v>-108,597</v>
      </c>
      <c r="HN171" s="256" t="str">
        <f t="shared" si="547"/>
        <v>$11,354,768</v>
      </c>
      <c r="HO171" s="256" t="str">
        <f t="shared" si="547"/>
        <v>-$4,617,010</v>
      </c>
      <c r="HP171" s="256" t="str">
        <f t="shared" si="547"/>
        <v>-$138,704</v>
      </c>
      <c r="HQ171" s="256" t="str">
        <f t="shared" si="547"/>
        <v>$6,411,255</v>
      </c>
      <c r="HR171" s="256" t="str">
        <f t="shared" si="547"/>
        <v>$26</v>
      </c>
      <c r="HS171" s="265" t="s">
        <v>275</v>
      </c>
      <c r="HT171" s="265" t="s">
        <v>275</v>
      </c>
      <c r="HU171" s="245" t="str">
        <f t="shared" ref="HU171:IN171" si="548">HU71</f>
        <v>0</v>
      </c>
      <c r="HV171" s="256" t="str">
        <f t="shared" si="548"/>
        <v>0</v>
      </c>
      <c r="HW171" s="256" t="str">
        <f t="shared" si="548"/>
        <v>-5</v>
      </c>
      <c r="HX171" s="256" t="str">
        <f t="shared" si="548"/>
        <v>-75</v>
      </c>
      <c r="HY171" s="256" t="str">
        <f t="shared" si="548"/>
        <v>-6</v>
      </c>
      <c r="HZ171" s="256" t="str">
        <f t="shared" si="548"/>
        <v>4</v>
      </c>
      <c r="IA171" s="256" t="str">
        <f t="shared" si="548"/>
        <v>2</v>
      </c>
      <c r="IB171" s="256" t="str">
        <f t="shared" si="548"/>
        <v>25,247</v>
      </c>
      <c r="IC171" s="256" t="str">
        <f t="shared" si="548"/>
        <v>0</v>
      </c>
      <c r="ID171" s="256" t="str">
        <f t="shared" si="548"/>
        <v>0</v>
      </c>
      <c r="IE171" s="256" t="str">
        <f t="shared" si="548"/>
        <v>359,526</v>
      </c>
      <c r="IF171" s="256" t="str">
        <f t="shared" si="548"/>
        <v>359,608</v>
      </c>
      <c r="IG171" s="256" t="str">
        <f t="shared" si="548"/>
        <v>2,540</v>
      </c>
      <c r="IH171" s="256" t="str">
        <f t="shared" si="548"/>
        <v>985,461</v>
      </c>
      <c r="II171" s="256" t="str">
        <f t="shared" si="548"/>
        <v>1,957,165</v>
      </c>
      <c r="IJ171" s="256" t="str">
        <f t="shared" si="548"/>
        <v>$9,526,000</v>
      </c>
      <c r="IK171" s="256" t="str">
        <f t="shared" si="548"/>
        <v>$17,250,000</v>
      </c>
      <c r="IL171" s="256" t="str">
        <f t="shared" si="548"/>
        <v>$12,174,000</v>
      </c>
      <c r="IM171" s="256" t="str">
        <f t="shared" si="548"/>
        <v>$39,050,467</v>
      </c>
      <c r="IN171" s="256" t="str">
        <f t="shared" si="548"/>
        <v>-$3</v>
      </c>
      <c r="IO171" s="265" t="s">
        <v>275</v>
      </c>
      <c r="IP171" s="265" t="s">
        <v>275</v>
      </c>
      <c r="IQ171" s="245" t="str">
        <f t="shared" ref="IQ171:JJ171" si="549">IQ71</f>
        <v>-33</v>
      </c>
      <c r="IR171" s="256" t="str">
        <f t="shared" si="549"/>
        <v>599</v>
      </c>
      <c r="IS171" s="256" t="str">
        <f t="shared" si="549"/>
        <v>165</v>
      </c>
      <c r="IT171" s="256" t="str">
        <f t="shared" si="549"/>
        <v>72</v>
      </c>
      <c r="IU171" s="256" t="str">
        <f t="shared" si="549"/>
        <v>-10</v>
      </c>
      <c r="IV171" s="256" t="str">
        <f t="shared" si="549"/>
        <v>-10</v>
      </c>
      <c r="IW171" s="256" t="str">
        <f t="shared" si="549"/>
        <v>-10</v>
      </c>
      <c r="IX171" s="256" t="str">
        <f t="shared" si="549"/>
        <v>52,000</v>
      </c>
      <c r="IY171" s="256" t="str">
        <f t="shared" si="549"/>
        <v>-19</v>
      </c>
      <c r="IZ171" s="256" t="str">
        <f t="shared" si="549"/>
        <v>300,989</v>
      </c>
      <c r="JA171" s="256" t="str">
        <f t="shared" si="549"/>
        <v>17,565</v>
      </c>
      <c r="JB171" s="256" t="str">
        <f t="shared" si="549"/>
        <v>17,565</v>
      </c>
      <c r="JC171" s="256" t="str">
        <f t="shared" si="549"/>
        <v>1,100</v>
      </c>
      <c r="JD171" s="256" t="str">
        <f t="shared" si="549"/>
        <v>2,305,125</v>
      </c>
      <c r="JE171" s="256" t="str">
        <f t="shared" si="549"/>
        <v>1,771,075</v>
      </c>
      <c r="JF171" s="256" t="str">
        <f t="shared" si="549"/>
        <v>$499,370</v>
      </c>
      <c r="JG171" s="256" t="str">
        <f t="shared" si="549"/>
        <v>$18,700,634</v>
      </c>
      <c r="JH171" s="256" t="str">
        <f t="shared" si="549"/>
        <v>-$3,379,014</v>
      </c>
      <c r="JI171" s="256" t="str">
        <f t="shared" si="549"/>
        <v>-$4,093,491</v>
      </c>
      <c r="JJ171" s="256" t="str">
        <f t="shared" si="549"/>
        <v>-$19</v>
      </c>
      <c r="JK171" s="265" t="s">
        <v>275</v>
      </c>
      <c r="JL171" s="265" t="s">
        <v>275</v>
      </c>
      <c r="JM171" s="245" t="str">
        <f t="shared" ref="JM171:KF171" si="550">JM71</f>
        <v>0</v>
      </c>
      <c r="JN171" s="256" t="str">
        <f t="shared" si="550"/>
        <v>-602</v>
      </c>
      <c r="JO171" s="256" t="str">
        <f t="shared" si="550"/>
        <v>-170</v>
      </c>
      <c r="JP171" s="256" t="str">
        <f t="shared" si="550"/>
        <v>16</v>
      </c>
      <c r="JQ171" s="256" t="str">
        <f t="shared" si="550"/>
        <v>0</v>
      </c>
      <c r="JR171" s="256" t="str">
        <f t="shared" si="550"/>
        <v>6</v>
      </c>
      <c r="JS171" s="256" t="str">
        <f t="shared" si="550"/>
        <v>6</v>
      </c>
      <c r="JT171" s="256" t="str">
        <f t="shared" si="550"/>
        <v>-38,098</v>
      </c>
      <c r="JU171" s="256" t="str">
        <f t="shared" si="550"/>
        <v>0</v>
      </c>
      <c r="JV171" s="256" t="str">
        <f t="shared" si="550"/>
        <v>0</v>
      </c>
      <c r="JW171" s="256" t="str">
        <f t="shared" si="550"/>
        <v>-371,353</v>
      </c>
      <c r="JX171" s="256" t="str">
        <f t="shared" si="550"/>
        <v>-371,353</v>
      </c>
      <c r="JY171" s="256" t="str">
        <f t="shared" si="550"/>
        <v>-16,754</v>
      </c>
      <c r="JZ171" s="256" t="str">
        <f t="shared" si="550"/>
        <v>-1,056,045</v>
      </c>
      <c r="KA171" s="256" t="str">
        <f t="shared" si="550"/>
        <v>-1,721,859</v>
      </c>
      <c r="KB171" s="256" t="str">
        <f t="shared" si="550"/>
        <v>-$4,138,131</v>
      </c>
      <c r="KC171" s="256" t="str">
        <f t="shared" si="550"/>
        <v>-$33,912,149</v>
      </c>
      <c r="KD171" s="256" t="str">
        <f t="shared" si="550"/>
        <v>-$22,267,925</v>
      </c>
      <c r="KE171" s="256" t="str">
        <f t="shared" si="550"/>
        <v>-$40,240,724</v>
      </c>
      <c r="KF171" s="256" t="str">
        <f t="shared" si="550"/>
        <v>-$14</v>
      </c>
      <c r="KG171" s="265" t="s">
        <v>275</v>
      </c>
      <c r="KH171" s="265" t="s">
        <v>275</v>
      </c>
    </row>
    <row r="172" spans="1:294" s="2" customFormat="1" ht="12.75" customHeight="1" x14ac:dyDescent="0.2">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245" t="s">
        <v>357</v>
      </c>
      <c r="AD172" s="254" t="str">
        <f t="shared" ca="1" si="500"/>
        <v>-</v>
      </c>
      <c r="AE172" s="256" t="str">
        <f t="shared" si="526"/>
        <v>-</v>
      </c>
      <c r="AF172" s="256" t="str">
        <f t="shared" ref="AF172:AS172" si="551">AF72</f>
        <v>-</v>
      </c>
      <c r="AG172" s="256" t="str">
        <f t="shared" si="551"/>
        <v>-</v>
      </c>
      <c r="AH172" s="256" t="str">
        <f t="shared" si="551"/>
        <v>-</v>
      </c>
      <c r="AI172" s="256" t="str">
        <f t="shared" si="551"/>
        <v>-</v>
      </c>
      <c r="AJ172" s="256" t="str">
        <f t="shared" si="551"/>
        <v>-</v>
      </c>
      <c r="AK172" s="256" t="str">
        <f t="shared" si="551"/>
        <v>-</v>
      </c>
      <c r="AL172" s="256" t="str">
        <f t="shared" si="551"/>
        <v>-</v>
      </c>
      <c r="AM172" s="256" t="str">
        <f t="shared" si="551"/>
        <v>-</v>
      </c>
      <c r="AN172" s="256" t="str">
        <f t="shared" si="551"/>
        <v>-</v>
      </c>
      <c r="AO172" s="256" t="str">
        <f t="shared" si="551"/>
        <v>-</v>
      </c>
      <c r="AP172" s="256" t="str">
        <f t="shared" si="551"/>
        <v>-</v>
      </c>
      <c r="AQ172" s="256" t="str">
        <f t="shared" si="551"/>
        <v>-</v>
      </c>
      <c r="AR172" s="256" t="str">
        <f t="shared" si="551"/>
        <v>-</v>
      </c>
      <c r="AS172" s="256" t="str">
        <f t="shared" si="551"/>
        <v>-</v>
      </c>
      <c r="AT172" s="256" t="str">
        <f t="shared" si="502"/>
        <v>-</v>
      </c>
      <c r="AU172" s="256" t="str">
        <f t="shared" si="502"/>
        <v>-</v>
      </c>
      <c r="AV172" s="256" t="str">
        <f t="shared" si="502"/>
        <v>-</v>
      </c>
      <c r="AW172" s="256" t="str">
        <f t="shared" si="502"/>
        <v>-</v>
      </c>
      <c r="AX172" s="256" t="str">
        <f t="shared" si="502"/>
        <v>-</v>
      </c>
      <c r="AY172" s="265" t="s">
        <v>275</v>
      </c>
      <c r="AZ172" s="265"/>
      <c r="BA172" s="245" t="str">
        <f t="shared" ref="BA172:BT172" si="552">BA72</f>
        <v>-</v>
      </c>
      <c r="BB172" s="256" t="str">
        <f t="shared" si="552"/>
        <v>-</v>
      </c>
      <c r="BC172" s="256" t="str">
        <f t="shared" si="552"/>
        <v>-</v>
      </c>
      <c r="BD172" s="256" t="str">
        <f t="shared" si="552"/>
        <v>-</v>
      </c>
      <c r="BE172" s="256" t="str">
        <f t="shared" si="552"/>
        <v>-</v>
      </c>
      <c r="BF172" s="256" t="str">
        <f t="shared" si="552"/>
        <v>-</v>
      </c>
      <c r="BG172" s="256" t="str">
        <f t="shared" si="552"/>
        <v>-</v>
      </c>
      <c r="BH172" s="256" t="str">
        <f t="shared" si="552"/>
        <v>-</v>
      </c>
      <c r="BI172" s="256" t="str">
        <f t="shared" si="552"/>
        <v>-</v>
      </c>
      <c r="BJ172" s="256" t="str">
        <f t="shared" si="552"/>
        <v>-</v>
      </c>
      <c r="BK172" s="256" t="str">
        <f t="shared" si="552"/>
        <v>-</v>
      </c>
      <c r="BL172" s="256" t="str">
        <f t="shared" si="552"/>
        <v>-</v>
      </c>
      <c r="BM172" s="256" t="str">
        <f t="shared" si="552"/>
        <v>-</v>
      </c>
      <c r="BN172" s="256" t="str">
        <f t="shared" si="552"/>
        <v>-</v>
      </c>
      <c r="BO172" s="256" t="str">
        <f t="shared" si="552"/>
        <v>-</v>
      </c>
      <c r="BP172" s="256" t="str">
        <f t="shared" si="552"/>
        <v>-</v>
      </c>
      <c r="BQ172" s="256" t="str">
        <f t="shared" si="552"/>
        <v>-</v>
      </c>
      <c r="BR172" s="256" t="str">
        <f t="shared" si="552"/>
        <v>-</v>
      </c>
      <c r="BS172" s="256" t="str">
        <f t="shared" si="552"/>
        <v>-</v>
      </c>
      <c r="BT172" s="256" t="str">
        <f t="shared" si="552"/>
        <v>-</v>
      </c>
      <c r="BU172" s="265" t="s">
        <v>275</v>
      </c>
      <c r="BV172" s="265" t="s">
        <v>275</v>
      </c>
      <c r="BW172" s="245" t="str">
        <f t="shared" ref="BW172:CP172" si="553">BW72</f>
        <v>-</v>
      </c>
      <c r="BX172" s="256" t="str">
        <f t="shared" si="553"/>
        <v>-</v>
      </c>
      <c r="BY172" s="256" t="str">
        <f t="shared" si="553"/>
        <v>-</v>
      </c>
      <c r="BZ172" s="256" t="str">
        <f t="shared" si="553"/>
        <v>-</v>
      </c>
      <c r="CA172" s="256" t="str">
        <f t="shared" si="553"/>
        <v>-</v>
      </c>
      <c r="CB172" s="256" t="str">
        <f t="shared" si="553"/>
        <v>-</v>
      </c>
      <c r="CC172" s="256" t="str">
        <f t="shared" si="553"/>
        <v>-</v>
      </c>
      <c r="CD172" s="256" t="str">
        <f t="shared" si="553"/>
        <v>-</v>
      </c>
      <c r="CE172" s="256" t="str">
        <f t="shared" si="553"/>
        <v>-</v>
      </c>
      <c r="CF172" s="256" t="str">
        <f t="shared" si="553"/>
        <v>-</v>
      </c>
      <c r="CG172" s="256" t="str">
        <f t="shared" si="553"/>
        <v>-</v>
      </c>
      <c r="CH172" s="256" t="str">
        <f t="shared" si="553"/>
        <v>-</v>
      </c>
      <c r="CI172" s="256" t="str">
        <f t="shared" si="553"/>
        <v>-</v>
      </c>
      <c r="CJ172" s="256" t="str">
        <f t="shared" si="553"/>
        <v>-</v>
      </c>
      <c r="CK172" s="256" t="str">
        <f t="shared" si="553"/>
        <v>-</v>
      </c>
      <c r="CL172" s="256" t="str">
        <f t="shared" si="553"/>
        <v>-</v>
      </c>
      <c r="CM172" s="256" t="str">
        <f t="shared" si="553"/>
        <v>-</v>
      </c>
      <c r="CN172" s="256" t="str">
        <f t="shared" si="553"/>
        <v>-</v>
      </c>
      <c r="CO172" s="256" t="str">
        <f t="shared" si="553"/>
        <v>-</v>
      </c>
      <c r="CP172" s="256" t="str">
        <f t="shared" si="553"/>
        <v>-</v>
      </c>
      <c r="CQ172" s="265" t="s">
        <v>275</v>
      </c>
      <c r="CR172" s="265" t="s">
        <v>275</v>
      </c>
      <c r="CS172" s="245" t="str">
        <f t="shared" ref="CS172:DL172" si="554">CS72</f>
        <v>-</v>
      </c>
      <c r="CT172" s="256" t="str">
        <f t="shared" si="554"/>
        <v>-</v>
      </c>
      <c r="CU172" s="256" t="str">
        <f t="shared" si="554"/>
        <v>-</v>
      </c>
      <c r="CV172" s="256" t="str">
        <f t="shared" si="554"/>
        <v>-</v>
      </c>
      <c r="CW172" s="256" t="str">
        <f t="shared" si="554"/>
        <v>-</v>
      </c>
      <c r="CX172" s="256" t="str">
        <f t="shared" si="554"/>
        <v>-</v>
      </c>
      <c r="CY172" s="256" t="str">
        <f t="shared" si="554"/>
        <v>-</v>
      </c>
      <c r="CZ172" s="256" t="str">
        <f t="shared" si="554"/>
        <v>-</v>
      </c>
      <c r="DA172" s="256" t="str">
        <f t="shared" si="554"/>
        <v>-</v>
      </c>
      <c r="DB172" s="256" t="str">
        <f t="shared" si="554"/>
        <v>-</v>
      </c>
      <c r="DC172" s="256" t="str">
        <f t="shared" si="554"/>
        <v>-</v>
      </c>
      <c r="DD172" s="256" t="str">
        <f t="shared" si="554"/>
        <v>-</v>
      </c>
      <c r="DE172" s="256" t="str">
        <f t="shared" si="554"/>
        <v>-</v>
      </c>
      <c r="DF172" s="256" t="str">
        <f t="shared" si="554"/>
        <v>-</v>
      </c>
      <c r="DG172" s="256" t="str">
        <f t="shared" si="554"/>
        <v>-</v>
      </c>
      <c r="DH172" s="256" t="str">
        <f t="shared" si="554"/>
        <v>-</v>
      </c>
      <c r="DI172" s="256" t="str">
        <f t="shared" si="554"/>
        <v>-</v>
      </c>
      <c r="DJ172" s="256" t="str">
        <f t="shared" si="554"/>
        <v>-</v>
      </c>
      <c r="DK172" s="256" t="str">
        <f t="shared" si="554"/>
        <v>-</v>
      </c>
      <c r="DL172" s="256" t="str">
        <f t="shared" si="554"/>
        <v>-</v>
      </c>
      <c r="DM172" s="265" t="s">
        <v>275</v>
      </c>
      <c r="DN172" s="265" t="s">
        <v>275</v>
      </c>
      <c r="DO172" s="245" t="str">
        <f t="shared" ref="DO172:EH172" si="555">DO72</f>
        <v>-</v>
      </c>
      <c r="DP172" s="256" t="str">
        <f t="shared" si="555"/>
        <v>-</v>
      </c>
      <c r="DQ172" s="256" t="str">
        <f t="shared" si="555"/>
        <v>-</v>
      </c>
      <c r="DR172" s="256" t="str">
        <f t="shared" si="555"/>
        <v>-</v>
      </c>
      <c r="DS172" s="256" t="str">
        <f t="shared" si="555"/>
        <v>-</v>
      </c>
      <c r="DT172" s="256" t="str">
        <f t="shared" si="555"/>
        <v>-</v>
      </c>
      <c r="DU172" s="256" t="str">
        <f t="shared" si="555"/>
        <v>-</v>
      </c>
      <c r="DV172" s="256" t="str">
        <f t="shared" si="555"/>
        <v>-</v>
      </c>
      <c r="DW172" s="256" t="str">
        <f t="shared" si="555"/>
        <v>-</v>
      </c>
      <c r="DX172" s="256" t="str">
        <f t="shared" si="555"/>
        <v>-</v>
      </c>
      <c r="DY172" s="256" t="str">
        <f t="shared" si="555"/>
        <v>-</v>
      </c>
      <c r="DZ172" s="256" t="str">
        <f t="shared" si="555"/>
        <v>-</v>
      </c>
      <c r="EA172" s="256" t="str">
        <f t="shared" si="555"/>
        <v>-</v>
      </c>
      <c r="EB172" s="256" t="str">
        <f t="shared" si="555"/>
        <v>-</v>
      </c>
      <c r="EC172" s="256" t="str">
        <f t="shared" si="555"/>
        <v>-</v>
      </c>
      <c r="ED172" s="256" t="str">
        <f t="shared" si="555"/>
        <v>-</v>
      </c>
      <c r="EE172" s="256" t="str">
        <f t="shared" si="555"/>
        <v>-</v>
      </c>
      <c r="EF172" s="256" t="str">
        <f t="shared" si="555"/>
        <v>-</v>
      </c>
      <c r="EG172" s="256" t="str">
        <f t="shared" si="555"/>
        <v>-</v>
      </c>
      <c r="EH172" s="256" t="str">
        <f t="shared" si="555"/>
        <v>-</v>
      </c>
      <c r="EI172" s="265" t="s">
        <v>275</v>
      </c>
      <c r="EJ172" s="265" t="s">
        <v>275</v>
      </c>
      <c r="EK172" s="245" t="str">
        <f t="shared" ref="EK172:FD172" si="556">EK72</f>
        <v>-</v>
      </c>
      <c r="EL172" s="256" t="str">
        <f t="shared" si="556"/>
        <v>-</v>
      </c>
      <c r="EM172" s="256" t="str">
        <f t="shared" si="556"/>
        <v>-</v>
      </c>
      <c r="EN172" s="256" t="str">
        <f t="shared" si="556"/>
        <v>-</v>
      </c>
      <c r="EO172" s="256" t="str">
        <f t="shared" si="556"/>
        <v>-</v>
      </c>
      <c r="EP172" s="256" t="str">
        <f t="shared" si="556"/>
        <v>-</v>
      </c>
      <c r="EQ172" s="256" t="str">
        <f t="shared" si="556"/>
        <v>-</v>
      </c>
      <c r="ER172" s="256" t="str">
        <f t="shared" si="556"/>
        <v>-</v>
      </c>
      <c r="ES172" s="256" t="str">
        <f t="shared" si="556"/>
        <v>-</v>
      </c>
      <c r="ET172" s="256" t="str">
        <f t="shared" si="556"/>
        <v>-</v>
      </c>
      <c r="EU172" s="256" t="str">
        <f t="shared" si="556"/>
        <v>-</v>
      </c>
      <c r="EV172" s="256" t="str">
        <f t="shared" si="556"/>
        <v>-</v>
      </c>
      <c r="EW172" s="256" t="str">
        <f t="shared" si="556"/>
        <v>-</v>
      </c>
      <c r="EX172" s="256" t="str">
        <f t="shared" si="556"/>
        <v>-</v>
      </c>
      <c r="EY172" s="256" t="str">
        <f t="shared" si="556"/>
        <v>-</v>
      </c>
      <c r="EZ172" s="256" t="str">
        <f t="shared" si="556"/>
        <v>-</v>
      </c>
      <c r="FA172" s="256" t="str">
        <f t="shared" si="556"/>
        <v>-</v>
      </c>
      <c r="FB172" s="256" t="str">
        <f t="shared" si="556"/>
        <v>-</v>
      </c>
      <c r="FC172" s="256" t="str">
        <f t="shared" si="556"/>
        <v>-</v>
      </c>
      <c r="FD172" s="256" t="str">
        <f t="shared" si="556"/>
        <v>-</v>
      </c>
      <c r="FE172" s="265" t="s">
        <v>275</v>
      </c>
      <c r="FF172" s="265" t="s">
        <v>275</v>
      </c>
      <c r="FG172" s="245" t="str">
        <f t="shared" ref="FG172:FZ172" si="557">FG72</f>
        <v>-</v>
      </c>
      <c r="FH172" s="256" t="str">
        <f t="shared" si="557"/>
        <v>-</v>
      </c>
      <c r="FI172" s="256" t="str">
        <f t="shared" si="557"/>
        <v>-</v>
      </c>
      <c r="FJ172" s="256" t="str">
        <f t="shared" si="557"/>
        <v>-</v>
      </c>
      <c r="FK172" s="256" t="str">
        <f t="shared" si="557"/>
        <v>-</v>
      </c>
      <c r="FL172" s="256" t="str">
        <f t="shared" si="557"/>
        <v>-</v>
      </c>
      <c r="FM172" s="256" t="str">
        <f t="shared" si="557"/>
        <v>-</v>
      </c>
      <c r="FN172" s="256" t="str">
        <f t="shared" si="557"/>
        <v>-</v>
      </c>
      <c r="FO172" s="256" t="str">
        <f t="shared" si="557"/>
        <v>-</v>
      </c>
      <c r="FP172" s="256" t="str">
        <f t="shared" si="557"/>
        <v>-</v>
      </c>
      <c r="FQ172" s="256" t="str">
        <f t="shared" si="557"/>
        <v>-</v>
      </c>
      <c r="FR172" s="256" t="str">
        <f t="shared" si="557"/>
        <v>-</v>
      </c>
      <c r="FS172" s="256" t="str">
        <f t="shared" si="557"/>
        <v>-</v>
      </c>
      <c r="FT172" s="256" t="str">
        <f t="shared" si="557"/>
        <v>-</v>
      </c>
      <c r="FU172" s="256" t="str">
        <f t="shared" si="557"/>
        <v>-</v>
      </c>
      <c r="FV172" s="256" t="str">
        <f t="shared" si="557"/>
        <v>-</v>
      </c>
      <c r="FW172" s="256" t="str">
        <f t="shared" si="557"/>
        <v>-</v>
      </c>
      <c r="FX172" s="256" t="str">
        <f t="shared" si="557"/>
        <v>-</v>
      </c>
      <c r="FY172" s="256" t="str">
        <f t="shared" si="557"/>
        <v>-</v>
      </c>
      <c r="FZ172" s="256" t="str">
        <f t="shared" si="557"/>
        <v>-</v>
      </c>
      <c r="GA172" s="265" t="s">
        <v>275</v>
      </c>
      <c r="GB172" s="265" t="s">
        <v>275</v>
      </c>
      <c r="GC172" s="245" t="str">
        <f t="shared" ref="GC172:GV172" si="558">GC72</f>
        <v>-</v>
      </c>
      <c r="GD172" s="256" t="str">
        <f t="shared" si="558"/>
        <v>-</v>
      </c>
      <c r="GE172" s="256" t="str">
        <f t="shared" si="558"/>
        <v>-</v>
      </c>
      <c r="GF172" s="256" t="str">
        <f t="shared" si="558"/>
        <v>-</v>
      </c>
      <c r="GG172" s="256" t="str">
        <f t="shared" si="558"/>
        <v>-</v>
      </c>
      <c r="GH172" s="256" t="str">
        <f t="shared" si="558"/>
        <v>-</v>
      </c>
      <c r="GI172" s="256" t="str">
        <f t="shared" si="558"/>
        <v>-</v>
      </c>
      <c r="GJ172" s="256" t="str">
        <f t="shared" si="558"/>
        <v>-</v>
      </c>
      <c r="GK172" s="256" t="str">
        <f t="shared" si="558"/>
        <v>-</v>
      </c>
      <c r="GL172" s="256" t="str">
        <f t="shared" si="558"/>
        <v>-</v>
      </c>
      <c r="GM172" s="256" t="str">
        <f t="shared" si="558"/>
        <v>-</v>
      </c>
      <c r="GN172" s="256" t="str">
        <f t="shared" si="558"/>
        <v>-</v>
      </c>
      <c r="GO172" s="256" t="str">
        <f t="shared" si="558"/>
        <v>-</v>
      </c>
      <c r="GP172" s="256" t="str">
        <f t="shared" si="558"/>
        <v>-</v>
      </c>
      <c r="GQ172" s="256" t="str">
        <f t="shared" si="558"/>
        <v>-</v>
      </c>
      <c r="GR172" s="256" t="str">
        <f t="shared" si="558"/>
        <v>-</v>
      </c>
      <c r="GS172" s="256" t="str">
        <f t="shared" si="558"/>
        <v>-</v>
      </c>
      <c r="GT172" s="256" t="str">
        <f t="shared" si="558"/>
        <v>-</v>
      </c>
      <c r="GU172" s="256" t="str">
        <f t="shared" si="558"/>
        <v>-</v>
      </c>
      <c r="GV172" s="256" t="str">
        <f t="shared" si="558"/>
        <v>-</v>
      </c>
      <c r="GW172" s="265" t="s">
        <v>275</v>
      </c>
      <c r="GX172" s="265" t="s">
        <v>275</v>
      </c>
      <c r="GY172" s="245" t="str">
        <f t="shared" ref="GY172:HR172" si="559">GY72</f>
        <v>-</v>
      </c>
      <c r="GZ172" s="256" t="str">
        <f t="shared" si="559"/>
        <v>-</v>
      </c>
      <c r="HA172" s="256" t="str">
        <f t="shared" si="559"/>
        <v>-</v>
      </c>
      <c r="HB172" s="256" t="str">
        <f t="shared" si="559"/>
        <v>-</v>
      </c>
      <c r="HC172" s="256" t="str">
        <f t="shared" si="559"/>
        <v>-</v>
      </c>
      <c r="HD172" s="256" t="str">
        <f t="shared" si="559"/>
        <v>-</v>
      </c>
      <c r="HE172" s="256" t="str">
        <f t="shared" si="559"/>
        <v>-</v>
      </c>
      <c r="HF172" s="256" t="str">
        <f t="shared" si="559"/>
        <v>-</v>
      </c>
      <c r="HG172" s="256" t="str">
        <f t="shared" si="559"/>
        <v>-</v>
      </c>
      <c r="HH172" s="256" t="str">
        <f t="shared" si="559"/>
        <v>-</v>
      </c>
      <c r="HI172" s="256" t="str">
        <f t="shared" si="559"/>
        <v>-</v>
      </c>
      <c r="HJ172" s="256" t="str">
        <f t="shared" si="559"/>
        <v>-</v>
      </c>
      <c r="HK172" s="256" t="str">
        <f t="shared" si="559"/>
        <v>-</v>
      </c>
      <c r="HL172" s="256" t="str">
        <f t="shared" si="559"/>
        <v>-</v>
      </c>
      <c r="HM172" s="256" t="str">
        <f t="shared" si="559"/>
        <v>-</v>
      </c>
      <c r="HN172" s="256" t="str">
        <f t="shared" si="559"/>
        <v>-</v>
      </c>
      <c r="HO172" s="256" t="str">
        <f t="shared" si="559"/>
        <v>-</v>
      </c>
      <c r="HP172" s="256" t="str">
        <f t="shared" si="559"/>
        <v>-</v>
      </c>
      <c r="HQ172" s="256" t="str">
        <f t="shared" si="559"/>
        <v>-</v>
      </c>
      <c r="HR172" s="256" t="str">
        <f t="shared" si="559"/>
        <v>-</v>
      </c>
      <c r="HS172" s="265" t="s">
        <v>275</v>
      </c>
      <c r="HT172" s="265" t="s">
        <v>275</v>
      </c>
      <c r="HU172" s="245" t="str">
        <f t="shared" ref="HU172:IN172" si="560">HU72</f>
        <v>-</v>
      </c>
      <c r="HV172" s="256" t="str">
        <f t="shared" si="560"/>
        <v>-</v>
      </c>
      <c r="HW172" s="256" t="str">
        <f t="shared" si="560"/>
        <v>-</v>
      </c>
      <c r="HX172" s="256" t="str">
        <f t="shared" si="560"/>
        <v>-</v>
      </c>
      <c r="HY172" s="256" t="str">
        <f t="shared" si="560"/>
        <v>-</v>
      </c>
      <c r="HZ172" s="256" t="str">
        <f t="shared" si="560"/>
        <v>-</v>
      </c>
      <c r="IA172" s="256" t="str">
        <f t="shared" si="560"/>
        <v>-</v>
      </c>
      <c r="IB172" s="256" t="str">
        <f t="shared" si="560"/>
        <v>-</v>
      </c>
      <c r="IC172" s="256" t="str">
        <f t="shared" si="560"/>
        <v>-</v>
      </c>
      <c r="ID172" s="256" t="str">
        <f t="shared" si="560"/>
        <v>-</v>
      </c>
      <c r="IE172" s="256" t="str">
        <f t="shared" si="560"/>
        <v>-</v>
      </c>
      <c r="IF172" s="256" t="str">
        <f t="shared" si="560"/>
        <v>-</v>
      </c>
      <c r="IG172" s="256" t="str">
        <f t="shared" si="560"/>
        <v>-</v>
      </c>
      <c r="IH172" s="256" t="str">
        <f t="shared" si="560"/>
        <v>-</v>
      </c>
      <c r="II172" s="256" t="str">
        <f t="shared" si="560"/>
        <v>-</v>
      </c>
      <c r="IJ172" s="256" t="str">
        <f t="shared" si="560"/>
        <v>-</v>
      </c>
      <c r="IK172" s="256" t="str">
        <f t="shared" si="560"/>
        <v>-</v>
      </c>
      <c r="IL172" s="256" t="str">
        <f t="shared" si="560"/>
        <v>-</v>
      </c>
      <c r="IM172" s="256" t="str">
        <f t="shared" si="560"/>
        <v>-</v>
      </c>
      <c r="IN172" s="256" t="str">
        <f t="shared" si="560"/>
        <v>-</v>
      </c>
      <c r="IO172" s="265" t="s">
        <v>275</v>
      </c>
      <c r="IP172" s="265" t="s">
        <v>275</v>
      </c>
      <c r="IQ172" s="245" t="str">
        <f t="shared" ref="IQ172:JJ172" si="561">IQ72</f>
        <v>-</v>
      </c>
      <c r="IR172" s="256" t="str">
        <f t="shared" si="561"/>
        <v>-</v>
      </c>
      <c r="IS172" s="256" t="str">
        <f t="shared" si="561"/>
        <v>-</v>
      </c>
      <c r="IT172" s="256" t="str">
        <f t="shared" si="561"/>
        <v>-</v>
      </c>
      <c r="IU172" s="256" t="str">
        <f t="shared" si="561"/>
        <v>-</v>
      </c>
      <c r="IV172" s="256" t="str">
        <f t="shared" si="561"/>
        <v>-</v>
      </c>
      <c r="IW172" s="256" t="str">
        <f t="shared" si="561"/>
        <v>-</v>
      </c>
      <c r="IX172" s="256" t="str">
        <f t="shared" si="561"/>
        <v>-</v>
      </c>
      <c r="IY172" s="256" t="str">
        <f t="shared" si="561"/>
        <v>-</v>
      </c>
      <c r="IZ172" s="256" t="str">
        <f t="shared" si="561"/>
        <v>-</v>
      </c>
      <c r="JA172" s="256" t="str">
        <f t="shared" si="561"/>
        <v>-</v>
      </c>
      <c r="JB172" s="256" t="str">
        <f t="shared" si="561"/>
        <v>-</v>
      </c>
      <c r="JC172" s="256" t="str">
        <f t="shared" si="561"/>
        <v>-</v>
      </c>
      <c r="JD172" s="256" t="str">
        <f t="shared" si="561"/>
        <v>-</v>
      </c>
      <c r="JE172" s="256" t="str">
        <f t="shared" si="561"/>
        <v>-</v>
      </c>
      <c r="JF172" s="256" t="str">
        <f t="shared" si="561"/>
        <v>-</v>
      </c>
      <c r="JG172" s="256" t="str">
        <f t="shared" si="561"/>
        <v>-</v>
      </c>
      <c r="JH172" s="256" t="str">
        <f t="shared" si="561"/>
        <v>-</v>
      </c>
      <c r="JI172" s="256" t="str">
        <f t="shared" si="561"/>
        <v>-</v>
      </c>
      <c r="JJ172" s="256" t="str">
        <f t="shared" si="561"/>
        <v>-</v>
      </c>
      <c r="JK172" s="265" t="s">
        <v>275</v>
      </c>
      <c r="JL172" s="265" t="s">
        <v>275</v>
      </c>
      <c r="JM172" s="245" t="str">
        <f t="shared" ref="JM172:KF172" si="562">JM72</f>
        <v>-</v>
      </c>
      <c r="JN172" s="256" t="str">
        <f t="shared" si="562"/>
        <v>-</v>
      </c>
      <c r="JO172" s="256" t="str">
        <f t="shared" si="562"/>
        <v>-</v>
      </c>
      <c r="JP172" s="256" t="str">
        <f t="shared" si="562"/>
        <v>-</v>
      </c>
      <c r="JQ172" s="256" t="str">
        <f t="shared" si="562"/>
        <v>-</v>
      </c>
      <c r="JR172" s="256" t="str">
        <f t="shared" si="562"/>
        <v>-</v>
      </c>
      <c r="JS172" s="256" t="str">
        <f t="shared" si="562"/>
        <v>-</v>
      </c>
      <c r="JT172" s="256" t="str">
        <f t="shared" si="562"/>
        <v>-</v>
      </c>
      <c r="JU172" s="256" t="str">
        <f t="shared" si="562"/>
        <v>-</v>
      </c>
      <c r="JV172" s="256" t="str">
        <f t="shared" si="562"/>
        <v>-</v>
      </c>
      <c r="JW172" s="256" t="str">
        <f t="shared" si="562"/>
        <v>-</v>
      </c>
      <c r="JX172" s="256" t="str">
        <f t="shared" si="562"/>
        <v>-</v>
      </c>
      <c r="JY172" s="256" t="str">
        <f t="shared" si="562"/>
        <v>-</v>
      </c>
      <c r="JZ172" s="256" t="str">
        <f t="shared" si="562"/>
        <v>-</v>
      </c>
      <c r="KA172" s="256" t="str">
        <f t="shared" si="562"/>
        <v>-</v>
      </c>
      <c r="KB172" s="256" t="str">
        <f t="shared" si="562"/>
        <v>-</v>
      </c>
      <c r="KC172" s="256" t="str">
        <f t="shared" si="562"/>
        <v>-</v>
      </c>
      <c r="KD172" s="256" t="str">
        <f t="shared" si="562"/>
        <v>-</v>
      </c>
      <c r="KE172" s="256" t="str">
        <f t="shared" si="562"/>
        <v>-</v>
      </c>
      <c r="KF172" s="256" t="str">
        <f t="shared" si="562"/>
        <v>-</v>
      </c>
      <c r="KG172" s="265" t="s">
        <v>275</v>
      </c>
      <c r="KH172" s="265" t="s">
        <v>275</v>
      </c>
    </row>
    <row r="173" spans="1:294" s="2" customFormat="1" ht="12.75" customHeight="1" x14ac:dyDescent="0.2">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245" t="s">
        <v>144</v>
      </c>
      <c r="AD173" s="254" t="str">
        <f t="shared" ca="1" si="500"/>
        <v>$97</v>
      </c>
      <c r="AE173" s="256" t="str">
        <f t="shared" si="526"/>
        <v>19,090</v>
      </c>
      <c r="AF173" s="256" t="str">
        <f t="shared" ref="AF173:AS173" si="563">AF73</f>
        <v>950</v>
      </c>
      <c r="AG173" s="256" t="str">
        <f t="shared" si="563"/>
        <v>85</v>
      </c>
      <c r="AH173" s="256" t="str">
        <f t="shared" si="563"/>
        <v>546</v>
      </c>
      <c r="AI173" s="256" t="str">
        <f t="shared" si="563"/>
        <v>66</v>
      </c>
      <c r="AJ173" s="256" t="str">
        <f t="shared" si="563"/>
        <v>31</v>
      </c>
      <c r="AK173" s="256" t="str">
        <f t="shared" si="563"/>
        <v>18</v>
      </c>
      <c r="AL173" s="256" t="str">
        <f t="shared" si="563"/>
        <v>15,750</v>
      </c>
      <c r="AM173" s="256" t="str">
        <f t="shared" si="563"/>
        <v>108</v>
      </c>
      <c r="AN173" s="256" t="str">
        <f t="shared" si="563"/>
        <v>2,077,800</v>
      </c>
      <c r="AO173" s="256" t="str">
        <f t="shared" si="563"/>
        <v>7,560</v>
      </c>
      <c r="AP173" s="256" t="str">
        <f t="shared" si="563"/>
        <v>7,560</v>
      </c>
      <c r="AQ173" s="256" t="str">
        <f t="shared" si="563"/>
        <v>140,912</v>
      </c>
      <c r="AR173" s="256" t="str">
        <f t="shared" si="563"/>
        <v>0</v>
      </c>
      <c r="AS173" s="256" t="str">
        <f t="shared" si="563"/>
        <v>3,641,911</v>
      </c>
      <c r="AT173" s="256" t="str">
        <f t="shared" si="502"/>
        <v>$13,044,746</v>
      </c>
      <c r="AU173" s="256" t="str">
        <f t="shared" si="502"/>
        <v>$10,691,087</v>
      </c>
      <c r="AV173" s="256" t="str">
        <f t="shared" si="502"/>
        <v>$10,226,895</v>
      </c>
      <c r="AW173" s="256" t="str">
        <f t="shared" si="502"/>
        <v>$37,656,772</v>
      </c>
      <c r="AX173" s="256" t="str">
        <f t="shared" si="502"/>
        <v>$97</v>
      </c>
      <c r="AY173" s="265" t="s">
        <v>275</v>
      </c>
      <c r="AZ173" s="265"/>
      <c r="BA173" s="245" t="str">
        <f t="shared" ref="BA173:BT173" si="564">BA73</f>
        <v>19,090</v>
      </c>
      <c r="BB173" s="256" t="str">
        <f t="shared" si="564"/>
        <v>950</v>
      </c>
      <c r="BC173" s="256" t="str">
        <f t="shared" si="564"/>
        <v>85</v>
      </c>
      <c r="BD173" s="256" t="str">
        <f t="shared" si="564"/>
        <v>476</v>
      </c>
      <c r="BE173" s="256" t="str">
        <f t="shared" si="564"/>
        <v>59</v>
      </c>
      <c r="BF173" s="256" t="str">
        <f t="shared" si="564"/>
        <v>32</v>
      </c>
      <c r="BG173" s="256" t="str">
        <f t="shared" si="564"/>
        <v>16</v>
      </c>
      <c r="BH173" s="256" t="str">
        <f t="shared" si="564"/>
        <v>14,000</v>
      </c>
      <c r="BI173" s="256" t="str">
        <f t="shared" si="564"/>
        <v>108</v>
      </c>
      <c r="BJ173" s="256" t="str">
        <f t="shared" si="564"/>
        <v>2,077,800</v>
      </c>
      <c r="BK173" s="256" t="str">
        <f t="shared" si="564"/>
        <v>5,500</v>
      </c>
      <c r="BL173" s="256" t="str">
        <f t="shared" si="564"/>
        <v>5,500</v>
      </c>
      <c r="BM173" s="256" t="str">
        <f t="shared" si="564"/>
        <v>430,000</v>
      </c>
      <c r="BN173" s="256" t="str">
        <f t="shared" si="564"/>
        <v>0</v>
      </c>
      <c r="BO173" s="256" t="str">
        <f t="shared" si="564"/>
        <v>4,500,000</v>
      </c>
      <c r="BP173" s="256" t="str">
        <f t="shared" si="564"/>
        <v>$15,804,683</v>
      </c>
      <c r="BQ173" s="256" t="str">
        <f t="shared" si="564"/>
        <v>$14,367,047</v>
      </c>
      <c r="BR173" s="256" t="str">
        <f t="shared" si="564"/>
        <v>$11,231,682</v>
      </c>
      <c r="BS173" s="256" t="str">
        <f t="shared" si="564"/>
        <v>$41,403,413</v>
      </c>
      <c r="BT173" s="256" t="str">
        <f t="shared" si="564"/>
        <v>$97</v>
      </c>
      <c r="BU173" s="265" t="s">
        <v>275</v>
      </c>
      <c r="BV173" s="265" t="s">
        <v>275</v>
      </c>
      <c r="BW173" s="245" t="str">
        <f t="shared" ref="BW173:CP173" si="565">BW73</f>
        <v>19,090</v>
      </c>
      <c r="BX173" s="256" t="str">
        <f t="shared" si="565"/>
        <v>950</v>
      </c>
      <c r="BY173" s="256" t="str">
        <f t="shared" si="565"/>
        <v>85</v>
      </c>
      <c r="BZ173" s="256" t="str">
        <f t="shared" si="565"/>
        <v>510</v>
      </c>
      <c r="CA173" s="256" t="str">
        <f t="shared" si="565"/>
        <v>59</v>
      </c>
      <c r="CB173" s="256" t="str">
        <f t="shared" si="565"/>
        <v>29</v>
      </c>
      <c r="CC173" s="256" t="str">
        <f t="shared" si="565"/>
        <v>9</v>
      </c>
      <c r="CD173" s="256" t="str">
        <f t="shared" si="565"/>
        <v>13,600</v>
      </c>
      <c r="CE173" s="256" t="str">
        <f t="shared" si="565"/>
        <v>106</v>
      </c>
      <c r="CF173" s="256" t="str">
        <f t="shared" si="565"/>
        <v>2,043,000</v>
      </c>
      <c r="CG173" s="256" t="str">
        <f t="shared" si="565"/>
        <v>4,558</v>
      </c>
      <c r="CH173" s="256" t="str">
        <f t="shared" si="565"/>
        <v>4,558</v>
      </c>
      <c r="CI173" s="256" t="str">
        <f t="shared" si="565"/>
        <v>0</v>
      </c>
      <c r="CJ173" s="256" t="str">
        <f t="shared" si="565"/>
        <v>0</v>
      </c>
      <c r="CK173" s="256" t="str">
        <f t="shared" si="565"/>
        <v>7,600,000</v>
      </c>
      <c r="CL173" s="256" t="str">
        <f t="shared" si="565"/>
        <v>$13,159,725</v>
      </c>
      <c r="CM173" s="256" t="str">
        <f t="shared" si="565"/>
        <v>$4,243,924</v>
      </c>
      <c r="CN173" s="256" t="str">
        <f t="shared" si="565"/>
        <v>$7,987,146</v>
      </c>
      <c r="CO173" s="256" t="str">
        <f t="shared" si="565"/>
        <v>$25,390,795</v>
      </c>
      <c r="CP173" s="256" t="str">
        <f t="shared" si="565"/>
        <v>$74</v>
      </c>
      <c r="CQ173" s="265" t="s">
        <v>275</v>
      </c>
      <c r="CR173" s="265" t="s">
        <v>275</v>
      </c>
      <c r="CS173" s="245" t="str">
        <f t="shared" ref="CS173:DL173" si="566">CS73</f>
        <v>19,090</v>
      </c>
      <c r="CT173" s="256" t="str">
        <f t="shared" si="566"/>
        <v>950</v>
      </c>
      <c r="CU173" s="256" t="str">
        <f t="shared" si="566"/>
        <v>85</v>
      </c>
      <c r="CV173" s="256" t="str">
        <f t="shared" si="566"/>
        <v>519</v>
      </c>
      <c r="CW173" s="256" t="str">
        <f t="shared" si="566"/>
        <v>68</v>
      </c>
      <c r="CX173" s="256" t="str">
        <f t="shared" si="566"/>
        <v>29</v>
      </c>
      <c r="CY173" s="256" t="str">
        <f t="shared" si="566"/>
        <v>3</v>
      </c>
      <c r="CZ173" s="256" t="str">
        <f t="shared" si="566"/>
        <v>1,000</v>
      </c>
      <c r="DA173" s="256" t="str">
        <f t="shared" si="566"/>
        <v>105</v>
      </c>
      <c r="DB173" s="256" t="str">
        <f t="shared" si="566"/>
        <v>2,031,900</v>
      </c>
      <c r="DC173" s="256" t="str">
        <f t="shared" si="566"/>
        <v>1,218</v>
      </c>
      <c r="DD173" s="256" t="str">
        <f t="shared" si="566"/>
        <v>1,218</v>
      </c>
      <c r="DE173" s="256" t="str">
        <f t="shared" si="566"/>
        <v>434,243</v>
      </c>
      <c r="DF173" s="256" t="str">
        <f t="shared" si="566"/>
        <v>0</v>
      </c>
      <c r="DG173" s="256" t="str">
        <f t="shared" si="566"/>
        <v>5,400,000</v>
      </c>
      <c r="DH173" s="256" t="str">
        <f t="shared" si="566"/>
        <v>$19,153,425</v>
      </c>
      <c r="DI173" s="256" t="str">
        <f t="shared" si="566"/>
        <v>$17,680,084</v>
      </c>
      <c r="DJ173" s="256" t="str">
        <f t="shared" si="566"/>
        <v>$10,683,195</v>
      </c>
      <c r="DK173" s="256" t="str">
        <f t="shared" si="566"/>
        <v>$47,516,704</v>
      </c>
      <c r="DL173" s="256" t="str">
        <f t="shared" si="566"/>
        <v>$80</v>
      </c>
      <c r="DM173" s="265" t="s">
        <v>275</v>
      </c>
      <c r="DN173" s="265" t="s">
        <v>275</v>
      </c>
      <c r="DO173" s="245" t="str">
        <f t="shared" ref="DO173:EH173" si="567">DO73</f>
        <v>19,090</v>
      </c>
      <c r="DP173" s="256" t="str">
        <f t="shared" si="567"/>
        <v>950</v>
      </c>
      <c r="DQ173" s="256" t="str">
        <f t="shared" si="567"/>
        <v>85</v>
      </c>
      <c r="DR173" s="256" t="str">
        <f t="shared" si="567"/>
        <v>491</v>
      </c>
      <c r="DS173" s="256" t="str">
        <f t="shared" si="567"/>
        <v>60</v>
      </c>
      <c r="DT173" s="256" t="str">
        <f t="shared" si="567"/>
        <v>29</v>
      </c>
      <c r="DU173" s="256" t="str">
        <f t="shared" si="567"/>
        <v>3</v>
      </c>
      <c r="DV173" s="256" t="str">
        <f t="shared" si="567"/>
        <v>1,000</v>
      </c>
      <c r="DW173" s="256" t="str">
        <f t="shared" si="567"/>
        <v>101</v>
      </c>
      <c r="DX173" s="256" t="str">
        <f t="shared" si="567"/>
        <v>2,031,900</v>
      </c>
      <c r="DY173" s="256" t="str">
        <f t="shared" si="567"/>
        <v>785</v>
      </c>
      <c r="DZ173" s="256" t="str">
        <f t="shared" si="567"/>
        <v>785</v>
      </c>
      <c r="EA173" s="256" t="str">
        <f t="shared" si="567"/>
        <v>292,565</v>
      </c>
      <c r="EB173" s="256">
        <f t="shared" si="567"/>
        <v>0</v>
      </c>
      <c r="EC173" s="256" t="str">
        <f t="shared" si="567"/>
        <v>4,788,170</v>
      </c>
      <c r="ED173" s="256" t="str">
        <f t="shared" si="567"/>
        <v>$11,904,102</v>
      </c>
      <c r="EE173" s="256" t="str">
        <f t="shared" si="567"/>
        <v>$8,502,930</v>
      </c>
      <c r="EF173" s="256" t="str">
        <f t="shared" si="567"/>
        <v>$7,652,637</v>
      </c>
      <c r="EG173" s="256" t="str">
        <f t="shared" si="567"/>
        <v>$28,343,100</v>
      </c>
      <c r="EH173" s="256" t="str">
        <f t="shared" si="567"/>
        <v>$80</v>
      </c>
      <c r="EI173" s="265" t="s">
        <v>275</v>
      </c>
      <c r="EJ173" s="265" t="s">
        <v>275</v>
      </c>
      <c r="EK173" s="245" t="str">
        <f t="shared" ref="EK173:FD173" si="568">EK73</f>
        <v>19,090</v>
      </c>
      <c r="EL173" s="256" t="str">
        <f t="shared" si="568"/>
        <v>950</v>
      </c>
      <c r="EM173" s="256" t="str">
        <f t="shared" si="568"/>
        <v>46</v>
      </c>
      <c r="EN173" s="256" t="str">
        <f t="shared" si="568"/>
        <v>437</v>
      </c>
      <c r="EO173" s="256" t="str">
        <f t="shared" si="568"/>
        <v>63</v>
      </c>
      <c r="EP173" s="256" t="str">
        <f t="shared" si="568"/>
        <v>29</v>
      </c>
      <c r="EQ173" s="256" t="str">
        <f t="shared" si="568"/>
        <v>3</v>
      </c>
      <c r="ER173" s="256" t="str">
        <f t="shared" si="568"/>
        <v>1,000</v>
      </c>
      <c r="ES173" s="256" t="str">
        <f t="shared" si="568"/>
        <v>101</v>
      </c>
      <c r="ET173" s="256" t="str">
        <f t="shared" si="568"/>
        <v>2,031,900</v>
      </c>
      <c r="EU173" s="256" t="str">
        <f t="shared" si="568"/>
        <v>187</v>
      </c>
      <c r="EV173" s="256" t="str">
        <f t="shared" si="568"/>
        <v>187</v>
      </c>
      <c r="EW173" s="256" t="str">
        <f t="shared" si="568"/>
        <v>136,862</v>
      </c>
      <c r="EX173" s="256">
        <f t="shared" si="568"/>
        <v>0</v>
      </c>
      <c r="EY173" s="256" t="str">
        <f t="shared" si="568"/>
        <v>2,884,705</v>
      </c>
      <c r="EZ173" s="256" t="str">
        <f t="shared" si="568"/>
        <v>$8,224,516</v>
      </c>
      <c r="FA173" s="256" t="str">
        <f t="shared" si="568"/>
        <v>$6,094,848</v>
      </c>
      <c r="FB173" s="256" t="str">
        <f t="shared" si="568"/>
        <v>$4,625,139</v>
      </c>
      <c r="FC173" s="256" t="str">
        <f t="shared" si="568"/>
        <v>$19,326,648</v>
      </c>
      <c r="FD173" s="256" t="str">
        <f t="shared" si="568"/>
        <v>$105</v>
      </c>
      <c r="FE173" s="265" t="s">
        <v>275</v>
      </c>
      <c r="FF173" s="265" t="s">
        <v>275</v>
      </c>
      <c r="FG173" s="245" t="str">
        <f t="shared" ref="FG173:FZ173" si="569">FG73</f>
        <v>19,090</v>
      </c>
      <c r="FH173" s="256" t="str">
        <f t="shared" si="569"/>
        <v>950</v>
      </c>
      <c r="FI173" s="256" t="str">
        <f t="shared" si="569"/>
        <v>85</v>
      </c>
      <c r="FJ173" s="256" t="str">
        <f t="shared" si="569"/>
        <v>508</v>
      </c>
      <c r="FK173" s="256" t="str">
        <f t="shared" si="569"/>
        <v>62</v>
      </c>
      <c r="FL173" s="256" t="str">
        <f t="shared" si="569"/>
        <v>30</v>
      </c>
      <c r="FM173" s="256" t="str">
        <f t="shared" si="569"/>
        <v>10</v>
      </c>
      <c r="FN173" s="256" t="str">
        <f t="shared" si="569"/>
        <v>9,070</v>
      </c>
      <c r="FO173" s="256" t="str">
        <f t="shared" si="569"/>
        <v>106</v>
      </c>
      <c r="FP173" s="256" t="str">
        <f t="shared" si="569"/>
        <v>2,052,480</v>
      </c>
      <c r="FQ173" s="256" t="str">
        <f t="shared" si="569"/>
        <v>3,924</v>
      </c>
      <c r="FR173" s="256" t="str">
        <f t="shared" si="569"/>
        <v>3,924</v>
      </c>
      <c r="FS173" s="256" t="str">
        <f t="shared" si="569"/>
        <v>259,544</v>
      </c>
      <c r="FT173" s="256" t="str">
        <f t="shared" si="569"/>
        <v>0</v>
      </c>
      <c r="FU173" s="256" t="str">
        <f t="shared" si="569"/>
        <v>5,186,016</v>
      </c>
      <c r="FV173" s="256" t="str">
        <f t="shared" si="569"/>
        <v>$14,613,336</v>
      </c>
      <c r="FW173" s="256" t="str">
        <f t="shared" si="569"/>
        <v>$11,097,014</v>
      </c>
      <c r="FX173" s="256" t="str">
        <f t="shared" si="569"/>
        <v>$9,556,311</v>
      </c>
      <c r="FY173" s="256" t="str">
        <f t="shared" si="569"/>
        <v>$36,062,157</v>
      </c>
      <c r="FZ173" s="256" t="str">
        <f t="shared" si="569"/>
        <v>$86</v>
      </c>
      <c r="GA173" s="265" t="s">
        <v>275</v>
      </c>
      <c r="GB173" s="265" t="s">
        <v>275</v>
      </c>
      <c r="GC173" s="245" t="str">
        <f t="shared" ref="GC173:GV173" si="570">GC73</f>
        <v>0</v>
      </c>
      <c r="GD173" s="256" t="str">
        <f t="shared" si="570"/>
        <v>0</v>
      </c>
      <c r="GE173" s="256" t="str">
        <f t="shared" si="570"/>
        <v>0</v>
      </c>
      <c r="GF173" s="256" t="str">
        <f t="shared" si="570"/>
        <v>70</v>
      </c>
      <c r="GG173" s="256" t="str">
        <f t="shared" si="570"/>
        <v>7</v>
      </c>
      <c r="GH173" s="256" t="str">
        <f t="shared" si="570"/>
        <v>-1</v>
      </c>
      <c r="GI173" s="256" t="str">
        <f t="shared" si="570"/>
        <v>2</v>
      </c>
      <c r="GJ173" s="256" t="str">
        <f t="shared" si="570"/>
        <v>1,750</v>
      </c>
      <c r="GK173" s="256" t="str">
        <f t="shared" si="570"/>
        <v>0</v>
      </c>
      <c r="GL173" s="256" t="str">
        <f t="shared" si="570"/>
        <v>0</v>
      </c>
      <c r="GM173" s="256" t="str">
        <f t="shared" si="570"/>
        <v>2,060</v>
      </c>
      <c r="GN173" s="256" t="str">
        <f t="shared" si="570"/>
        <v>2,060</v>
      </c>
      <c r="GO173" s="256" t="str">
        <f t="shared" si="570"/>
        <v>-289,088</v>
      </c>
      <c r="GP173" s="256" t="str">
        <f t="shared" si="570"/>
        <v>0</v>
      </c>
      <c r="GQ173" s="256" t="str">
        <f t="shared" si="570"/>
        <v>-858,089</v>
      </c>
      <c r="GR173" s="256" t="str">
        <f t="shared" si="570"/>
        <v>-$2,759,937</v>
      </c>
      <c r="GS173" s="256" t="str">
        <f t="shared" si="570"/>
        <v>-$3,675,960</v>
      </c>
      <c r="GT173" s="256" t="str">
        <f t="shared" si="570"/>
        <v>-$1,004,787</v>
      </c>
      <c r="GU173" s="256" t="str">
        <f t="shared" si="570"/>
        <v>-$3,746,641</v>
      </c>
      <c r="GV173" s="256" t="str">
        <f t="shared" si="570"/>
        <v>$0</v>
      </c>
      <c r="GW173" s="265" t="s">
        <v>275</v>
      </c>
      <c r="GX173" s="265" t="s">
        <v>275</v>
      </c>
      <c r="GY173" s="245" t="str">
        <f t="shared" ref="GY173:HR173" si="571">GY73</f>
        <v>0</v>
      </c>
      <c r="GZ173" s="256" t="str">
        <f t="shared" si="571"/>
        <v>0</v>
      </c>
      <c r="HA173" s="256" t="str">
        <f t="shared" si="571"/>
        <v>0</v>
      </c>
      <c r="HB173" s="256" t="str">
        <f t="shared" si="571"/>
        <v>-34</v>
      </c>
      <c r="HC173" s="256" t="str">
        <f t="shared" si="571"/>
        <v>0</v>
      </c>
      <c r="HD173" s="256" t="str">
        <f t="shared" si="571"/>
        <v>3</v>
      </c>
      <c r="HE173" s="256" t="str">
        <f t="shared" si="571"/>
        <v>7</v>
      </c>
      <c r="HF173" s="256" t="str">
        <f t="shared" si="571"/>
        <v>400</v>
      </c>
      <c r="HG173" s="256" t="str">
        <f t="shared" si="571"/>
        <v>2</v>
      </c>
      <c r="HH173" s="256" t="str">
        <f t="shared" si="571"/>
        <v>34,800</v>
      </c>
      <c r="HI173" s="256" t="str">
        <f t="shared" si="571"/>
        <v>942</v>
      </c>
      <c r="HJ173" s="256" t="str">
        <f t="shared" si="571"/>
        <v>942</v>
      </c>
      <c r="HK173" s="256" t="str">
        <f t="shared" si="571"/>
        <v>430,000</v>
      </c>
      <c r="HL173" s="256" t="str">
        <f t="shared" si="571"/>
        <v>0</v>
      </c>
      <c r="HM173" s="256" t="str">
        <f t="shared" si="571"/>
        <v>-3,100,000</v>
      </c>
      <c r="HN173" s="256" t="str">
        <f t="shared" si="571"/>
        <v>$2,644,958</v>
      </c>
      <c r="HO173" s="256" t="str">
        <f t="shared" si="571"/>
        <v>$10,123,123</v>
      </c>
      <c r="HP173" s="256" t="str">
        <f t="shared" si="571"/>
        <v>$3,244,536</v>
      </c>
      <c r="HQ173" s="256" t="str">
        <f t="shared" si="571"/>
        <v>$16,012,618</v>
      </c>
      <c r="HR173" s="256" t="str">
        <f t="shared" si="571"/>
        <v>$23</v>
      </c>
      <c r="HS173" s="265" t="s">
        <v>275</v>
      </c>
      <c r="HT173" s="265" t="s">
        <v>275</v>
      </c>
      <c r="HU173" s="245" t="str">
        <f t="shared" ref="HU173:IN173" si="572">HU73</f>
        <v>0</v>
      </c>
      <c r="HV173" s="256" t="str">
        <f t="shared" si="572"/>
        <v>0</v>
      </c>
      <c r="HW173" s="256" t="str">
        <f t="shared" si="572"/>
        <v>0</v>
      </c>
      <c r="HX173" s="256" t="str">
        <f t="shared" si="572"/>
        <v>-9</v>
      </c>
      <c r="HY173" s="256" t="str">
        <f t="shared" si="572"/>
        <v>-9</v>
      </c>
      <c r="HZ173" s="256" t="str">
        <f t="shared" si="572"/>
        <v>0</v>
      </c>
      <c r="IA173" s="256" t="str">
        <f t="shared" si="572"/>
        <v>6</v>
      </c>
      <c r="IB173" s="256" t="str">
        <f t="shared" si="572"/>
        <v>12,600</v>
      </c>
      <c r="IC173" s="256" t="str">
        <f t="shared" si="572"/>
        <v>1</v>
      </c>
      <c r="ID173" s="256" t="str">
        <f t="shared" si="572"/>
        <v>11,100</v>
      </c>
      <c r="IE173" s="256" t="str">
        <f t="shared" si="572"/>
        <v>3,340</v>
      </c>
      <c r="IF173" s="256" t="str">
        <f t="shared" si="572"/>
        <v>3,340</v>
      </c>
      <c r="IG173" s="256" t="str">
        <f t="shared" si="572"/>
        <v>-434,243</v>
      </c>
      <c r="IH173" s="256" t="str">
        <f t="shared" si="572"/>
        <v>0</v>
      </c>
      <c r="II173" s="256" t="str">
        <f t="shared" si="572"/>
        <v>2,200,000</v>
      </c>
      <c r="IJ173" s="256" t="str">
        <f t="shared" si="572"/>
        <v>-$5,993,700</v>
      </c>
      <c r="IK173" s="256" t="str">
        <f t="shared" si="572"/>
        <v>-$13,436,160</v>
      </c>
      <c r="IL173" s="256" t="str">
        <f t="shared" si="572"/>
        <v>-$2,696,049</v>
      </c>
      <c r="IM173" s="256" t="str">
        <f t="shared" si="572"/>
        <v>-$22,125,909</v>
      </c>
      <c r="IN173" s="256" t="str">
        <f t="shared" si="572"/>
        <v>-$6</v>
      </c>
      <c r="IO173" s="265" t="s">
        <v>275</v>
      </c>
      <c r="IP173" s="265" t="s">
        <v>275</v>
      </c>
      <c r="IQ173" s="245" t="str">
        <f t="shared" ref="IQ173:JJ173" si="573">IQ73</f>
        <v>0</v>
      </c>
      <c r="IR173" s="256" t="str">
        <f t="shared" si="573"/>
        <v>0</v>
      </c>
      <c r="IS173" s="256" t="str">
        <f t="shared" si="573"/>
        <v>0</v>
      </c>
      <c r="IT173" s="256" t="str">
        <f t="shared" si="573"/>
        <v>28</v>
      </c>
      <c r="IU173" s="256" t="str">
        <f t="shared" si="573"/>
        <v>8</v>
      </c>
      <c r="IV173" s="256" t="str">
        <f t="shared" si="573"/>
        <v>0</v>
      </c>
      <c r="IW173" s="256" t="str">
        <f t="shared" si="573"/>
        <v>0</v>
      </c>
      <c r="IX173" s="256" t="str">
        <f t="shared" si="573"/>
        <v>0</v>
      </c>
      <c r="IY173" s="256" t="str">
        <f t="shared" si="573"/>
        <v>4</v>
      </c>
      <c r="IZ173" s="256" t="str">
        <f t="shared" si="573"/>
        <v>0</v>
      </c>
      <c r="JA173" s="256" t="str">
        <f t="shared" si="573"/>
        <v>433</v>
      </c>
      <c r="JB173" s="256" t="str">
        <f t="shared" si="573"/>
        <v>433</v>
      </c>
      <c r="JC173" s="256" t="str">
        <f t="shared" si="573"/>
        <v>141,678</v>
      </c>
      <c r="JD173" s="256" t="str">
        <f t="shared" si="573"/>
        <v>0</v>
      </c>
      <c r="JE173" s="256" t="str">
        <f t="shared" si="573"/>
        <v>611,830</v>
      </c>
      <c r="JF173" s="256" t="str">
        <f t="shared" si="573"/>
        <v>$7,249,323</v>
      </c>
      <c r="JG173" s="256" t="str">
        <f t="shared" si="573"/>
        <v>$9,177,154</v>
      </c>
      <c r="JH173" s="256" t="str">
        <f t="shared" si="573"/>
        <v>$3,030,558</v>
      </c>
      <c r="JI173" s="256" t="str">
        <f t="shared" si="573"/>
        <v>$19,173,604</v>
      </c>
      <c r="JJ173" s="256" t="str">
        <f t="shared" si="573"/>
        <v>$0</v>
      </c>
      <c r="JK173" s="265" t="s">
        <v>275</v>
      </c>
      <c r="JL173" s="265" t="s">
        <v>275</v>
      </c>
      <c r="JM173" s="245" t="str">
        <f t="shared" ref="JM173:KF173" si="574">JM73</f>
        <v>0</v>
      </c>
      <c r="JN173" s="256" t="str">
        <f t="shared" si="574"/>
        <v>0</v>
      </c>
      <c r="JO173" s="256" t="str">
        <f t="shared" si="574"/>
        <v>39</v>
      </c>
      <c r="JP173" s="256" t="str">
        <f t="shared" si="574"/>
        <v>54</v>
      </c>
      <c r="JQ173" s="256" t="str">
        <f t="shared" si="574"/>
        <v>-3</v>
      </c>
      <c r="JR173" s="256" t="str">
        <f t="shared" si="574"/>
        <v>0</v>
      </c>
      <c r="JS173" s="256" t="str">
        <f t="shared" si="574"/>
        <v>0</v>
      </c>
      <c r="JT173" s="256" t="str">
        <f t="shared" si="574"/>
        <v>0</v>
      </c>
      <c r="JU173" s="256" t="str">
        <f t="shared" si="574"/>
        <v>0</v>
      </c>
      <c r="JV173" s="256" t="str">
        <f t="shared" si="574"/>
        <v>0</v>
      </c>
      <c r="JW173" s="256" t="str">
        <f t="shared" si="574"/>
        <v>598</v>
      </c>
      <c r="JX173" s="256" t="str">
        <f t="shared" si="574"/>
        <v>598</v>
      </c>
      <c r="JY173" s="256" t="str">
        <f t="shared" si="574"/>
        <v>155,703</v>
      </c>
      <c r="JZ173" s="256" t="str">
        <f t="shared" si="574"/>
        <v>0</v>
      </c>
      <c r="KA173" s="256" t="str">
        <f t="shared" si="574"/>
        <v>1,903,465</v>
      </c>
      <c r="KB173" s="256" t="str">
        <f t="shared" si="574"/>
        <v>$3,679,586</v>
      </c>
      <c r="KC173" s="256" t="str">
        <f t="shared" si="574"/>
        <v>$2,408,082</v>
      </c>
      <c r="KD173" s="256" t="str">
        <f t="shared" si="574"/>
        <v>$3,027,498</v>
      </c>
      <c r="KE173" s="256" t="str">
        <f t="shared" si="574"/>
        <v>$9,016,452</v>
      </c>
      <c r="KF173" s="256" t="str">
        <f t="shared" si="574"/>
        <v>-$25</v>
      </c>
      <c r="KG173" s="265" t="s">
        <v>275</v>
      </c>
      <c r="KH173" s="265" t="s">
        <v>275</v>
      </c>
    </row>
    <row r="174" spans="1:294" s="2" customFormat="1" ht="12.75" customHeight="1" x14ac:dyDescent="0.2">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245" t="s">
        <v>145</v>
      </c>
      <c r="AD174" s="254" t="str">
        <f t="shared" ca="1" si="500"/>
        <v>$69</v>
      </c>
      <c r="AE174" s="256" t="str">
        <f t="shared" si="526"/>
        <v>96,000</v>
      </c>
      <c r="AF174" s="256" t="str">
        <f t="shared" ref="AF174:AS174" si="575">AF74</f>
        <v>3,840</v>
      </c>
      <c r="AG174" s="256" t="str">
        <f t="shared" si="575"/>
        <v>891</v>
      </c>
      <c r="AH174" s="256" t="str">
        <f t="shared" si="575"/>
        <v>2,519</v>
      </c>
      <c r="AI174" s="256" t="str">
        <f t="shared" si="575"/>
        <v>140</v>
      </c>
      <c r="AJ174" s="256" t="str">
        <f t="shared" si="575"/>
        <v>47</v>
      </c>
      <c r="AK174" s="256" t="str">
        <f t="shared" si="575"/>
        <v>447</v>
      </c>
      <c r="AL174" s="256" t="str">
        <f t="shared" si="575"/>
        <v>857,000</v>
      </c>
      <c r="AM174" s="256" t="str">
        <f t="shared" si="575"/>
        <v>65</v>
      </c>
      <c r="AN174" s="256" t="str">
        <f t="shared" si="575"/>
        <v>3,000,000</v>
      </c>
      <c r="AO174" s="256" t="str">
        <f t="shared" si="575"/>
        <v>486,000</v>
      </c>
      <c r="AP174" s="256" t="str">
        <f t="shared" si="575"/>
        <v>486,000</v>
      </c>
      <c r="AQ174" s="256" t="str">
        <f t="shared" si="575"/>
        <v>374,000</v>
      </c>
      <c r="AR174" s="256" t="str">
        <f t="shared" si="575"/>
        <v>8,000,000</v>
      </c>
      <c r="AS174" s="256" t="str">
        <f t="shared" si="575"/>
        <v>8,000,000</v>
      </c>
      <c r="AT174" s="256" t="str">
        <f t="shared" si="502"/>
        <v>$93,000,000</v>
      </c>
      <c r="AU174" s="256" t="str">
        <f t="shared" si="502"/>
        <v>$54,000,000</v>
      </c>
      <c r="AV174" s="256" t="str">
        <f t="shared" si="502"/>
        <v>$43,000,000</v>
      </c>
      <c r="AW174" s="256" t="str">
        <f t="shared" si="502"/>
        <v>$212,000,000</v>
      </c>
      <c r="AX174" s="256" t="str">
        <f t="shared" si="502"/>
        <v>$69</v>
      </c>
      <c r="AY174" s="265" t="s">
        <v>275</v>
      </c>
      <c r="AZ174" s="265"/>
      <c r="BA174" s="245" t="str">
        <f t="shared" ref="BA174:BT174" si="576">BA74</f>
        <v>96,000</v>
      </c>
      <c r="BB174" s="256" t="str">
        <f t="shared" si="576"/>
        <v>3,881</v>
      </c>
      <c r="BC174" s="256" t="str">
        <f t="shared" si="576"/>
        <v>600</v>
      </c>
      <c r="BD174" s="256" t="str">
        <f t="shared" si="576"/>
        <v>2,518</v>
      </c>
      <c r="BE174" s="256" t="str">
        <f t="shared" si="576"/>
        <v>140</v>
      </c>
      <c r="BF174" s="256" t="str">
        <f t="shared" si="576"/>
        <v>47</v>
      </c>
      <c r="BG174" s="256" t="str">
        <f t="shared" si="576"/>
        <v>447</v>
      </c>
      <c r="BH174" s="256" t="str">
        <f t="shared" si="576"/>
        <v>857,000</v>
      </c>
      <c r="BI174" s="256" t="str">
        <f t="shared" si="576"/>
        <v>65</v>
      </c>
      <c r="BJ174" s="256" t="str">
        <f t="shared" si="576"/>
        <v>3,000,000</v>
      </c>
      <c r="BK174" s="256" t="str">
        <f t="shared" si="576"/>
        <v>922,000</v>
      </c>
      <c r="BL174" s="256" t="str">
        <f t="shared" si="576"/>
        <v>922,000</v>
      </c>
      <c r="BM174" s="256" t="str">
        <f t="shared" si="576"/>
        <v>601,000</v>
      </c>
      <c r="BN174" s="256" t="str">
        <f t="shared" si="576"/>
        <v>11,600,000</v>
      </c>
      <c r="BO174" s="256" t="str">
        <f t="shared" si="576"/>
        <v>11,600,000</v>
      </c>
      <c r="BP174" s="256" t="str">
        <f t="shared" si="576"/>
        <v>$125,000,000</v>
      </c>
      <c r="BQ174" s="256" t="str">
        <f t="shared" si="576"/>
        <v>$68,000,000</v>
      </c>
      <c r="BR174" s="256" t="str">
        <f t="shared" si="576"/>
        <v>$73,000,000</v>
      </c>
      <c r="BS174" s="256" t="str">
        <f t="shared" si="576"/>
        <v>$298,000,000</v>
      </c>
      <c r="BT174" s="256" t="str">
        <f t="shared" si="576"/>
        <v>$64</v>
      </c>
      <c r="BU174" s="265" t="s">
        <v>275</v>
      </c>
      <c r="BV174" s="265" t="s">
        <v>275</v>
      </c>
      <c r="BW174" s="245" t="str">
        <f t="shared" ref="BW174:CP174" si="577">BW74</f>
        <v>96,000</v>
      </c>
      <c r="BX174" s="256" t="str">
        <f t="shared" si="577"/>
        <v>3,862</v>
      </c>
      <c r="BY174" s="256" t="str">
        <f t="shared" si="577"/>
        <v>614</v>
      </c>
      <c r="BZ174" s="256" t="str">
        <f t="shared" si="577"/>
        <v>2,700</v>
      </c>
      <c r="CA174" s="256" t="str">
        <f t="shared" si="577"/>
        <v>137</v>
      </c>
      <c r="CB174" s="256" t="str">
        <f t="shared" si="577"/>
        <v>47</v>
      </c>
      <c r="CC174" s="256" t="str">
        <f t="shared" si="577"/>
        <v>447</v>
      </c>
      <c r="CD174" s="256" t="str">
        <f t="shared" si="577"/>
        <v>832,230</v>
      </c>
      <c r="CE174" s="256" t="str">
        <f t="shared" si="577"/>
        <v>63</v>
      </c>
      <c r="CF174" s="256" t="str">
        <f t="shared" si="577"/>
        <v>3,200,000</v>
      </c>
      <c r="CG174" s="256" t="str">
        <f t="shared" si="577"/>
        <v>1,000,000</v>
      </c>
      <c r="CH174" s="256" t="str">
        <f t="shared" si="577"/>
        <v>1,000,000</v>
      </c>
      <c r="CI174" s="256" t="str">
        <f t="shared" si="577"/>
        <v>630,000</v>
      </c>
      <c r="CJ174" s="256" t="str">
        <f t="shared" si="577"/>
        <v>11,800,000</v>
      </c>
      <c r="CK174" s="256" t="str">
        <f t="shared" si="577"/>
        <v>11,800,000</v>
      </c>
      <c r="CL174" s="256" t="str">
        <f t="shared" si="577"/>
        <v>$128,000,000</v>
      </c>
      <c r="CM174" s="256" t="str">
        <f t="shared" si="577"/>
        <v>$69,000,000</v>
      </c>
      <c r="CN174" s="256" t="str">
        <f t="shared" si="577"/>
        <v>$77,000,000</v>
      </c>
      <c r="CO174" s="256" t="str">
        <f t="shared" si="577"/>
        <v>$303,000,000</v>
      </c>
      <c r="CP174" s="256" t="str">
        <f t="shared" si="577"/>
        <v>$60</v>
      </c>
      <c r="CQ174" s="265" t="s">
        <v>275</v>
      </c>
      <c r="CR174" s="265" t="s">
        <v>275</v>
      </c>
      <c r="CS174" s="245" t="str">
        <f t="shared" ref="CS174:DL174" si="578">CS74</f>
        <v>-</v>
      </c>
      <c r="CT174" s="256" t="str">
        <f t="shared" si="578"/>
        <v>4,800</v>
      </c>
      <c r="CU174" s="256" t="str">
        <f t="shared" si="578"/>
        <v>676</v>
      </c>
      <c r="CV174" s="256" t="str">
        <f t="shared" si="578"/>
        <v>2,182</v>
      </c>
      <c r="CW174" s="256" t="str">
        <f t="shared" si="578"/>
        <v>142</v>
      </c>
      <c r="CX174" s="256" t="str">
        <f t="shared" si="578"/>
        <v>38</v>
      </c>
      <c r="CY174" s="256" t="str">
        <f t="shared" si="578"/>
        <v>457</v>
      </c>
      <c r="CZ174" s="256" t="str">
        <f t="shared" si="578"/>
        <v>838,000</v>
      </c>
      <c r="DA174" s="256" t="str">
        <f t="shared" si="578"/>
        <v>62</v>
      </c>
      <c r="DB174" s="256" t="str">
        <f t="shared" si="578"/>
        <v>3,222,000</v>
      </c>
      <c r="DC174" s="256" t="str">
        <f t="shared" si="578"/>
        <v>732,000</v>
      </c>
      <c r="DD174" s="256" t="str">
        <f t="shared" si="578"/>
        <v>732,000</v>
      </c>
      <c r="DE174" s="256" t="str">
        <f t="shared" si="578"/>
        <v>532,000</v>
      </c>
      <c r="DF174" s="256" t="str">
        <f t="shared" si="578"/>
        <v>17,000,000</v>
      </c>
      <c r="DG174" s="256" t="str">
        <f t="shared" si="578"/>
        <v>17,000,000</v>
      </c>
      <c r="DH174" s="256" t="str">
        <f t="shared" si="578"/>
        <v>$112,000,000</v>
      </c>
      <c r="DI174" s="256" t="str">
        <f t="shared" si="578"/>
        <v>$61,000,000</v>
      </c>
      <c r="DJ174" s="256" t="str">
        <f t="shared" si="578"/>
        <v>$12,500,000</v>
      </c>
      <c r="DK174" s="256" t="str">
        <f t="shared" si="578"/>
        <v>$254,000,000</v>
      </c>
      <c r="DL174" s="256" t="str">
        <f t="shared" si="578"/>
        <v>$60</v>
      </c>
      <c r="DM174" s="265" t="s">
        <v>275</v>
      </c>
      <c r="DN174" s="265" t="s">
        <v>275</v>
      </c>
      <c r="DO174" s="245" t="str">
        <f t="shared" ref="DO174:EH174" si="579">DO74</f>
        <v>96,000</v>
      </c>
      <c r="DP174" s="256" t="str">
        <f t="shared" si="579"/>
        <v>3,924</v>
      </c>
      <c r="DQ174" s="256" t="str">
        <f t="shared" si="579"/>
        <v>772</v>
      </c>
      <c r="DR174" s="256" t="str">
        <f t="shared" si="579"/>
        <v>2,908</v>
      </c>
      <c r="DS174" s="256" t="str">
        <f t="shared" si="579"/>
        <v>237</v>
      </c>
      <c r="DT174" s="256" t="str">
        <f t="shared" si="579"/>
        <v>98</v>
      </c>
      <c r="DU174" s="256" t="str">
        <f t="shared" si="579"/>
        <v>441</v>
      </c>
      <c r="DV174" s="256" t="str">
        <f t="shared" si="579"/>
        <v>800,000</v>
      </c>
      <c r="DW174" s="256" t="str">
        <f t="shared" si="579"/>
        <v>62</v>
      </c>
      <c r="DX174" s="256" t="str">
        <f t="shared" si="579"/>
        <v>3,000,000</v>
      </c>
      <c r="DY174" s="256" t="str">
        <f t="shared" si="579"/>
        <v>545,000</v>
      </c>
      <c r="DZ174" s="256" t="str">
        <f t="shared" si="579"/>
        <v>545,000</v>
      </c>
      <c r="EA174" s="256" t="str">
        <f t="shared" si="579"/>
        <v>375,000</v>
      </c>
      <c r="EB174" s="256" t="str">
        <f t="shared" si="579"/>
        <v>6,000,000</v>
      </c>
      <c r="EC174" s="256" t="str">
        <f t="shared" si="579"/>
        <v>6,000,000</v>
      </c>
      <c r="ED174" s="256" t="str">
        <f t="shared" si="579"/>
        <v>$95,000,000</v>
      </c>
      <c r="EE174" s="256" t="str">
        <f t="shared" si="579"/>
        <v>$50,000,000</v>
      </c>
      <c r="EF174" s="256" t="str">
        <f t="shared" si="579"/>
        <v>$48,000,000</v>
      </c>
      <c r="EG174" s="256" t="str">
        <f t="shared" si="579"/>
        <v>$155,000,000</v>
      </c>
      <c r="EH174" s="256" t="str">
        <f t="shared" si="579"/>
        <v>$72</v>
      </c>
      <c r="EI174" s="265" t="s">
        <v>275</v>
      </c>
      <c r="EJ174" s="265" t="s">
        <v>275</v>
      </c>
      <c r="EK174" s="245" t="str">
        <f t="shared" ref="EK174:FD174" si="580">EK74</f>
        <v>96,000</v>
      </c>
      <c r="EL174" s="256" t="str">
        <f t="shared" si="580"/>
        <v>4,880</v>
      </c>
      <c r="EM174" s="256" t="str">
        <f t="shared" si="580"/>
        <v>702</v>
      </c>
      <c r="EN174" s="256" t="str">
        <f t="shared" si="580"/>
        <v>3,113</v>
      </c>
      <c r="EO174" s="256" t="str">
        <f t="shared" si="580"/>
        <v>137</v>
      </c>
      <c r="EP174" s="256" t="str">
        <f t="shared" si="580"/>
        <v>24</v>
      </c>
      <c r="EQ174" s="256" t="str">
        <f t="shared" si="580"/>
        <v>449</v>
      </c>
      <c r="ER174" s="256" t="str">
        <f t="shared" si="580"/>
        <v>836,000</v>
      </c>
      <c r="ES174" s="256" t="str">
        <f t="shared" si="580"/>
        <v>62</v>
      </c>
      <c r="ET174" s="256" t="str">
        <f t="shared" si="580"/>
        <v>901,000</v>
      </c>
      <c r="EU174" s="256" t="str">
        <f t="shared" si="580"/>
        <v>1,100,000</v>
      </c>
      <c r="EV174" s="256" t="str">
        <f t="shared" si="580"/>
        <v>1,100,000</v>
      </c>
      <c r="EW174" s="256" t="str">
        <f t="shared" si="580"/>
        <v>858,000</v>
      </c>
      <c r="EX174" s="256" t="str">
        <f t="shared" si="580"/>
        <v>10,800,000</v>
      </c>
      <c r="EY174" s="256" t="str">
        <f t="shared" si="580"/>
        <v>10,800,000</v>
      </c>
      <c r="EZ174" s="256" t="str">
        <f t="shared" si="580"/>
        <v>$118,000,000</v>
      </c>
      <c r="FA174" s="256" t="str">
        <f t="shared" si="580"/>
        <v>$32,900,000</v>
      </c>
      <c r="FB174" s="256" t="str">
        <f t="shared" si="580"/>
        <v>$92,700,000</v>
      </c>
      <c r="FC174" s="256" t="str">
        <f t="shared" si="580"/>
        <v>$275,000,000</v>
      </c>
      <c r="FD174" s="256" t="str">
        <f t="shared" si="580"/>
        <v>$64</v>
      </c>
      <c r="FE174" s="265" t="s">
        <v>275</v>
      </c>
      <c r="FF174" s="265" t="s">
        <v>275</v>
      </c>
      <c r="FG174" s="245" t="str">
        <f t="shared" ref="FG174:FZ174" si="581">FG74</f>
        <v>96,000</v>
      </c>
      <c r="FH174" s="256" t="str">
        <f t="shared" si="581"/>
        <v>4,061</v>
      </c>
      <c r="FI174" s="256" t="str">
        <f t="shared" si="581"/>
        <v>711</v>
      </c>
      <c r="FJ174" s="256" t="str">
        <f t="shared" si="581"/>
        <v>2,565</v>
      </c>
      <c r="FK174" s="256" t="str">
        <f t="shared" si="581"/>
        <v>159</v>
      </c>
      <c r="FL174" s="256" t="str">
        <f t="shared" si="581"/>
        <v>55</v>
      </c>
      <c r="FM174" s="256" t="str">
        <f t="shared" si="581"/>
        <v>448</v>
      </c>
      <c r="FN174" s="256" t="str">
        <f t="shared" si="581"/>
        <v>836,846</v>
      </c>
      <c r="FO174" s="256" t="str">
        <f t="shared" si="581"/>
        <v>63</v>
      </c>
      <c r="FP174" s="256" t="str">
        <f t="shared" si="581"/>
        <v>3,084,400</v>
      </c>
      <c r="FQ174" s="256" t="str">
        <f t="shared" si="581"/>
        <v>737,000</v>
      </c>
      <c r="FR174" s="256" t="str">
        <f t="shared" si="581"/>
        <v>737,000</v>
      </c>
      <c r="FS174" s="256" t="str">
        <f t="shared" si="581"/>
        <v>502,400</v>
      </c>
      <c r="FT174" s="256" t="str">
        <f t="shared" si="581"/>
        <v>10,880,000</v>
      </c>
      <c r="FU174" s="256" t="str">
        <f t="shared" si="581"/>
        <v>10,880,000</v>
      </c>
      <c r="FV174" s="256" t="str">
        <f t="shared" si="581"/>
        <v>$110,600,000</v>
      </c>
      <c r="FW174" s="256" t="str">
        <f t="shared" si="581"/>
        <v>$60,400,000</v>
      </c>
      <c r="FX174" s="256" t="str">
        <f t="shared" si="581"/>
        <v>$50,700,000</v>
      </c>
      <c r="FY174" s="256" t="str">
        <f t="shared" si="581"/>
        <v>$244,400,000</v>
      </c>
      <c r="FZ174" s="256" t="str">
        <f t="shared" si="581"/>
        <v>$65</v>
      </c>
      <c r="GA174" s="265" t="s">
        <v>275</v>
      </c>
      <c r="GB174" s="265" t="s">
        <v>275</v>
      </c>
      <c r="GC174" s="245" t="str">
        <f t="shared" ref="GC174:GV174" si="582">GC74</f>
        <v>0</v>
      </c>
      <c r="GD174" s="256" t="str">
        <f t="shared" si="582"/>
        <v>-41</v>
      </c>
      <c r="GE174" s="256" t="str">
        <f t="shared" si="582"/>
        <v>291</v>
      </c>
      <c r="GF174" s="256" t="str">
        <f t="shared" si="582"/>
        <v>1</v>
      </c>
      <c r="GG174" s="256" t="str">
        <f t="shared" si="582"/>
        <v>0</v>
      </c>
      <c r="GH174" s="256" t="str">
        <f t="shared" si="582"/>
        <v>0</v>
      </c>
      <c r="GI174" s="256" t="str">
        <f t="shared" si="582"/>
        <v>0</v>
      </c>
      <c r="GJ174" s="256" t="str">
        <f t="shared" si="582"/>
        <v>0</v>
      </c>
      <c r="GK174" s="256" t="str">
        <f t="shared" si="582"/>
        <v>0</v>
      </c>
      <c r="GL174" s="256" t="str">
        <f t="shared" si="582"/>
        <v>0</v>
      </c>
      <c r="GM174" s="256" t="str">
        <f t="shared" si="582"/>
        <v>-436,000</v>
      </c>
      <c r="GN174" s="256" t="str">
        <f t="shared" si="582"/>
        <v>-436,000</v>
      </c>
      <c r="GO174" s="256" t="str">
        <f t="shared" si="582"/>
        <v>-227,000</v>
      </c>
      <c r="GP174" s="256" t="str">
        <f t="shared" si="582"/>
        <v>-3,600,000</v>
      </c>
      <c r="GQ174" s="256" t="str">
        <f t="shared" si="582"/>
        <v>-3,600,000</v>
      </c>
      <c r="GR174" s="256" t="str">
        <f t="shared" si="582"/>
        <v>-$32,000,000</v>
      </c>
      <c r="GS174" s="256" t="str">
        <f t="shared" si="582"/>
        <v>-$14,000,000</v>
      </c>
      <c r="GT174" s="256" t="str">
        <f t="shared" si="582"/>
        <v>-$30,000,000</v>
      </c>
      <c r="GU174" s="256" t="str">
        <f t="shared" si="582"/>
        <v>-$86,000,000</v>
      </c>
      <c r="GV174" s="256" t="str">
        <f t="shared" si="582"/>
        <v>$5</v>
      </c>
      <c r="GW174" s="265" t="s">
        <v>275</v>
      </c>
      <c r="GX174" s="265" t="s">
        <v>275</v>
      </c>
      <c r="GY174" s="245" t="str">
        <f t="shared" ref="GY174:HR174" si="583">GY74</f>
        <v>0</v>
      </c>
      <c r="GZ174" s="256" t="str">
        <f t="shared" si="583"/>
        <v>19</v>
      </c>
      <c r="HA174" s="256" t="str">
        <f t="shared" si="583"/>
        <v>-14</v>
      </c>
      <c r="HB174" s="256" t="str">
        <f t="shared" si="583"/>
        <v>-182</v>
      </c>
      <c r="HC174" s="256" t="str">
        <f t="shared" si="583"/>
        <v>3</v>
      </c>
      <c r="HD174" s="256" t="str">
        <f t="shared" si="583"/>
        <v>0</v>
      </c>
      <c r="HE174" s="256" t="str">
        <f t="shared" si="583"/>
        <v>0</v>
      </c>
      <c r="HF174" s="256" t="str">
        <f t="shared" si="583"/>
        <v>24,770</v>
      </c>
      <c r="HG174" s="256" t="str">
        <f t="shared" si="583"/>
        <v>2</v>
      </c>
      <c r="HH174" s="256" t="str">
        <f t="shared" si="583"/>
        <v>-200,000</v>
      </c>
      <c r="HI174" s="256" t="str">
        <f t="shared" si="583"/>
        <v>-78,000</v>
      </c>
      <c r="HJ174" s="256" t="str">
        <f t="shared" si="583"/>
        <v>-78,000</v>
      </c>
      <c r="HK174" s="256" t="str">
        <f t="shared" si="583"/>
        <v>-29,000</v>
      </c>
      <c r="HL174" s="256" t="str">
        <f t="shared" si="583"/>
        <v>-200,000</v>
      </c>
      <c r="HM174" s="256" t="str">
        <f t="shared" si="583"/>
        <v>-200,000</v>
      </c>
      <c r="HN174" s="256" t="str">
        <f t="shared" si="583"/>
        <v>-$3,000,000</v>
      </c>
      <c r="HO174" s="256" t="str">
        <f t="shared" si="583"/>
        <v>-$1,000,000</v>
      </c>
      <c r="HP174" s="256" t="str">
        <f t="shared" si="583"/>
        <v>-$4,000,000</v>
      </c>
      <c r="HQ174" s="256" t="str">
        <f t="shared" si="583"/>
        <v>-$5,000,000</v>
      </c>
      <c r="HR174" s="256" t="str">
        <f t="shared" si="583"/>
        <v>$5</v>
      </c>
      <c r="HS174" s="265" t="s">
        <v>275</v>
      </c>
      <c r="HT174" s="265" t="s">
        <v>275</v>
      </c>
      <c r="HU174" s="245" t="str">
        <f t="shared" ref="HU174:IN174" si="584">HU74</f>
        <v>-</v>
      </c>
      <c r="HV174" s="256" t="str">
        <f t="shared" si="584"/>
        <v>-938</v>
      </c>
      <c r="HW174" s="256" t="str">
        <f t="shared" si="584"/>
        <v>-62</v>
      </c>
      <c r="HX174" s="256" t="str">
        <f t="shared" si="584"/>
        <v>518</v>
      </c>
      <c r="HY174" s="256" t="str">
        <f t="shared" si="584"/>
        <v>-5</v>
      </c>
      <c r="HZ174" s="256" t="str">
        <f t="shared" si="584"/>
        <v>9</v>
      </c>
      <c r="IA174" s="256" t="str">
        <f t="shared" si="584"/>
        <v>-10</v>
      </c>
      <c r="IB174" s="256" t="str">
        <f t="shared" si="584"/>
        <v>-5,770</v>
      </c>
      <c r="IC174" s="256" t="str">
        <f t="shared" si="584"/>
        <v>1</v>
      </c>
      <c r="ID174" s="256" t="str">
        <f t="shared" si="584"/>
        <v>-22,000</v>
      </c>
      <c r="IE174" s="256" t="str">
        <f t="shared" si="584"/>
        <v>268,000</v>
      </c>
      <c r="IF174" s="256" t="str">
        <f t="shared" si="584"/>
        <v>268,000</v>
      </c>
      <c r="IG174" s="256" t="str">
        <f t="shared" si="584"/>
        <v>98,000</v>
      </c>
      <c r="IH174" s="256" t="str">
        <f t="shared" si="584"/>
        <v>-5,200,000</v>
      </c>
      <c r="II174" s="256" t="str">
        <f t="shared" si="584"/>
        <v>-5,200,000</v>
      </c>
      <c r="IJ174" s="256" t="str">
        <f t="shared" si="584"/>
        <v>$16,000,000</v>
      </c>
      <c r="IK174" s="256" t="str">
        <f t="shared" si="584"/>
        <v>$8,000,000</v>
      </c>
      <c r="IL174" s="256" t="str">
        <f t="shared" si="584"/>
        <v>$64,500,000</v>
      </c>
      <c r="IM174" s="256" t="str">
        <f t="shared" si="584"/>
        <v>$49,000,000</v>
      </c>
      <c r="IN174" s="256" t="str">
        <f t="shared" si="584"/>
        <v>$0</v>
      </c>
      <c r="IO174" s="265" t="s">
        <v>275</v>
      </c>
      <c r="IP174" s="265" t="s">
        <v>275</v>
      </c>
      <c r="IQ174" s="245" t="str">
        <f t="shared" ref="IQ174:JJ174" si="585">IQ74</f>
        <v>-</v>
      </c>
      <c r="IR174" s="256" t="str">
        <f t="shared" si="585"/>
        <v>876</v>
      </c>
      <c r="IS174" s="256" t="str">
        <f t="shared" si="585"/>
        <v>-96</v>
      </c>
      <c r="IT174" s="256" t="str">
        <f t="shared" si="585"/>
        <v>-70</v>
      </c>
      <c r="IU174" s="256" t="str">
        <f t="shared" si="585"/>
        <v>5</v>
      </c>
      <c r="IV174" s="256" t="str">
        <f t="shared" si="585"/>
        <v>-10</v>
      </c>
      <c r="IW174" s="256" t="str">
        <f t="shared" si="585"/>
        <v>16</v>
      </c>
      <c r="IX174" s="256" t="str">
        <f t="shared" si="585"/>
        <v>38,000</v>
      </c>
      <c r="IY174" s="256" t="str">
        <f t="shared" si="585"/>
        <v>0</v>
      </c>
      <c r="IZ174" s="256" t="str">
        <f t="shared" si="585"/>
        <v>222,000</v>
      </c>
      <c r="JA174" s="256" t="str">
        <f t="shared" si="585"/>
        <v>187,000</v>
      </c>
      <c r="JB174" s="256" t="str">
        <f t="shared" si="585"/>
        <v>187,000</v>
      </c>
      <c r="JC174" s="256" t="str">
        <f t="shared" si="585"/>
        <v>157,000</v>
      </c>
      <c r="JD174" s="256" t="str">
        <f t="shared" si="585"/>
        <v>11,000,000</v>
      </c>
      <c r="JE174" s="256" t="str">
        <f t="shared" si="585"/>
        <v>11,000,000</v>
      </c>
      <c r="JF174" s="256" t="str">
        <f t="shared" si="585"/>
        <v>$17,000,000</v>
      </c>
      <c r="JG174" s="256" t="str">
        <f t="shared" si="585"/>
        <v>$11,000,000</v>
      </c>
      <c r="JH174" s="256" t="str">
        <f t="shared" si="585"/>
        <v>-$35,500,000</v>
      </c>
      <c r="JI174" s="256" t="str">
        <f t="shared" si="585"/>
        <v>$99,000,000</v>
      </c>
      <c r="JJ174" s="256" t="str">
        <f t="shared" si="585"/>
        <v>-$12</v>
      </c>
      <c r="JK174" s="265" t="s">
        <v>275</v>
      </c>
      <c r="JL174" s="265" t="s">
        <v>275</v>
      </c>
      <c r="JM174" s="245" t="str">
        <f t="shared" ref="JM174:KF174" si="586">JM74</f>
        <v>0</v>
      </c>
      <c r="JN174" s="256" t="str">
        <f t="shared" si="586"/>
        <v>-956</v>
      </c>
      <c r="JO174" s="256" t="str">
        <f t="shared" si="586"/>
        <v>70</v>
      </c>
      <c r="JP174" s="256" t="str">
        <f t="shared" si="586"/>
        <v>-205</v>
      </c>
      <c r="JQ174" s="256" t="str">
        <f t="shared" si="586"/>
        <v>100</v>
      </c>
      <c r="JR174" s="256" t="str">
        <f t="shared" si="586"/>
        <v>74</v>
      </c>
      <c r="JS174" s="256" t="str">
        <f t="shared" si="586"/>
        <v>-8</v>
      </c>
      <c r="JT174" s="256" t="str">
        <f t="shared" si="586"/>
        <v>-36,000</v>
      </c>
      <c r="JU174" s="256" t="str">
        <f t="shared" si="586"/>
        <v>0</v>
      </c>
      <c r="JV174" s="256" t="str">
        <f t="shared" si="586"/>
        <v>2,099,000</v>
      </c>
      <c r="JW174" s="256" t="str">
        <f t="shared" si="586"/>
        <v>-555,000</v>
      </c>
      <c r="JX174" s="256" t="str">
        <f t="shared" si="586"/>
        <v>-555,000</v>
      </c>
      <c r="JY174" s="256" t="str">
        <f t="shared" si="586"/>
        <v>-483,000</v>
      </c>
      <c r="JZ174" s="256" t="str">
        <f t="shared" si="586"/>
        <v>-4,800,000</v>
      </c>
      <c r="KA174" s="256" t="str">
        <f t="shared" si="586"/>
        <v>-4,800,000</v>
      </c>
      <c r="KB174" s="256" t="str">
        <f t="shared" si="586"/>
        <v>-$23,000,000</v>
      </c>
      <c r="KC174" s="256" t="str">
        <f t="shared" si="586"/>
        <v>$17,100,000</v>
      </c>
      <c r="KD174" s="256" t="str">
        <f t="shared" si="586"/>
        <v>-$44,700,000</v>
      </c>
      <c r="KE174" s="256" t="str">
        <f t="shared" si="586"/>
        <v>-$120,000,000</v>
      </c>
      <c r="KF174" s="256" t="str">
        <f t="shared" si="586"/>
        <v>$8</v>
      </c>
      <c r="KG174" s="265" t="s">
        <v>275</v>
      </c>
      <c r="KH174" s="265" t="s">
        <v>275</v>
      </c>
    </row>
    <row r="175" spans="1:294" s="2" customFormat="1" ht="12.75" customHeight="1" x14ac:dyDescent="0.2">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245" t="s">
        <v>322</v>
      </c>
      <c r="AD175" s="254" t="str">
        <f t="shared" ca="1" si="500"/>
        <v>$56</v>
      </c>
      <c r="AE175" s="256" t="str">
        <f t="shared" si="526"/>
        <v>3,185</v>
      </c>
      <c r="AF175" s="256" t="str">
        <f t="shared" ref="AF175:AS175" si="587">AF75</f>
        <v>230</v>
      </c>
      <c r="AG175" s="256" t="str">
        <f t="shared" si="587"/>
        <v>0</v>
      </c>
      <c r="AH175" s="256" t="str">
        <f t="shared" si="587"/>
        <v>568</v>
      </c>
      <c r="AI175" s="256" t="str">
        <f t="shared" si="587"/>
        <v>0</v>
      </c>
      <c r="AJ175" s="256" t="str">
        <f t="shared" si="587"/>
        <v>10</v>
      </c>
      <c r="AK175" s="256" t="str">
        <f t="shared" si="587"/>
        <v>20</v>
      </c>
      <c r="AL175" s="256" t="str">
        <f t="shared" si="587"/>
        <v>57,500</v>
      </c>
      <c r="AM175" s="256" t="str">
        <f t="shared" si="587"/>
        <v>10</v>
      </c>
      <c r="AN175" s="256" t="str">
        <f t="shared" si="587"/>
        <v>120,000</v>
      </c>
      <c r="AO175" s="256" t="str">
        <f t="shared" si="587"/>
        <v>67,000</v>
      </c>
      <c r="AP175" s="256" t="str">
        <f t="shared" si="587"/>
        <v>67,000</v>
      </c>
      <c r="AQ175" s="256" t="str">
        <f t="shared" si="587"/>
        <v>5,400</v>
      </c>
      <c r="AR175" s="256" t="str">
        <f t="shared" si="587"/>
        <v>2,800</v>
      </c>
      <c r="AS175" s="256" t="str">
        <f t="shared" si="587"/>
        <v>11,400</v>
      </c>
      <c r="AT175" s="256" t="str">
        <f t="shared" si="502"/>
        <v>$772,000</v>
      </c>
      <c r="AU175" s="256" t="str">
        <f t="shared" si="502"/>
        <v>$2,550,000</v>
      </c>
      <c r="AV175" s="256" t="str">
        <f t="shared" si="502"/>
        <v>$3,723,000</v>
      </c>
      <c r="AW175" s="256" t="str">
        <f t="shared" si="502"/>
        <v>$7,100,000</v>
      </c>
      <c r="AX175" s="256" t="str">
        <f t="shared" si="502"/>
        <v>$56</v>
      </c>
      <c r="AY175" s="265" t="s">
        <v>275</v>
      </c>
      <c r="AZ175" s="265"/>
      <c r="BA175" s="245" t="str">
        <f t="shared" ref="BA175:BT175" si="588">BA75</f>
        <v>3,185</v>
      </c>
      <c r="BB175" s="256" t="str">
        <f t="shared" si="588"/>
        <v>225</v>
      </c>
      <c r="BC175" s="256" t="str">
        <f t="shared" si="588"/>
        <v>0</v>
      </c>
      <c r="BD175" s="256" t="str">
        <f t="shared" si="588"/>
        <v>545</v>
      </c>
      <c r="BE175" s="256" t="str">
        <f t="shared" si="588"/>
        <v>0</v>
      </c>
      <c r="BF175" s="256" t="str">
        <f t="shared" si="588"/>
        <v>10</v>
      </c>
      <c r="BG175" s="256" t="str">
        <f t="shared" si="588"/>
        <v>20</v>
      </c>
      <c r="BH175" s="256" t="str">
        <f t="shared" si="588"/>
        <v>57,500</v>
      </c>
      <c r="BI175" s="256" t="str">
        <f t="shared" si="588"/>
        <v>10</v>
      </c>
      <c r="BJ175" s="256" t="str">
        <f t="shared" si="588"/>
        <v>120,000</v>
      </c>
      <c r="BK175" s="256" t="str">
        <f t="shared" si="588"/>
        <v>115,500</v>
      </c>
      <c r="BL175" s="256" t="str">
        <f t="shared" si="588"/>
        <v>115,500</v>
      </c>
      <c r="BM175" s="256" t="str">
        <f t="shared" si="588"/>
        <v>11,800</v>
      </c>
      <c r="BN175" s="256" t="str">
        <f t="shared" si="588"/>
        <v>15,000</v>
      </c>
      <c r="BO175" s="256" t="str">
        <f t="shared" si="588"/>
        <v>41,500</v>
      </c>
      <c r="BP175" s="256" t="str">
        <f t="shared" si="588"/>
        <v>$1,200,000</v>
      </c>
      <c r="BQ175" s="256" t="str">
        <f t="shared" si="588"/>
        <v>$4,000,000</v>
      </c>
      <c r="BR175" s="256" t="str">
        <f t="shared" si="588"/>
        <v>$6,300,000</v>
      </c>
      <c r="BS175" s="256" t="str">
        <f t="shared" si="588"/>
        <v>$11,600,000</v>
      </c>
      <c r="BT175" s="256" t="str">
        <f t="shared" si="588"/>
        <v>$56</v>
      </c>
      <c r="BU175" s="265" t="s">
        <v>275</v>
      </c>
      <c r="BV175" s="265" t="s">
        <v>275</v>
      </c>
      <c r="BW175" s="245" t="str">
        <f t="shared" ref="BW175:CP175" si="589">BW75</f>
        <v>3,185</v>
      </c>
      <c r="BX175" s="256" t="str">
        <f t="shared" si="589"/>
        <v>230</v>
      </c>
      <c r="BY175" s="256" t="str">
        <f t="shared" si="589"/>
        <v>0</v>
      </c>
      <c r="BZ175" s="256" t="str">
        <f t="shared" si="589"/>
        <v>485</v>
      </c>
      <c r="CA175" s="256" t="str">
        <f t="shared" si="589"/>
        <v>0</v>
      </c>
      <c r="CB175" s="256" t="str">
        <f t="shared" si="589"/>
        <v>20</v>
      </c>
      <c r="CC175" s="256" t="str">
        <f t="shared" si="589"/>
        <v>20</v>
      </c>
      <c r="CD175" s="256" t="str">
        <f t="shared" si="589"/>
        <v>50,000</v>
      </c>
      <c r="CE175" s="256" t="str">
        <f t="shared" si="589"/>
        <v>15</v>
      </c>
      <c r="CF175" s="256" t="str">
        <f t="shared" si="589"/>
        <v>80,000</v>
      </c>
      <c r="CG175" s="256" t="str">
        <f t="shared" si="589"/>
        <v>154,000</v>
      </c>
      <c r="CH175" s="256" t="str">
        <f t="shared" si="589"/>
        <v>154,000</v>
      </c>
      <c r="CI175" s="256" t="str">
        <f t="shared" si="589"/>
        <v>16,000</v>
      </c>
      <c r="CJ175" s="256" t="str">
        <f t="shared" si="589"/>
        <v>14,000</v>
      </c>
      <c r="CK175" s="256" t="str">
        <f t="shared" si="589"/>
        <v>14,800</v>
      </c>
      <c r="CL175" s="256" t="str">
        <f t="shared" si="589"/>
        <v>$1,770,000</v>
      </c>
      <c r="CM175" s="256" t="str">
        <f t="shared" si="589"/>
        <v>$6,000,000</v>
      </c>
      <c r="CN175" s="256" t="str">
        <f t="shared" si="589"/>
        <v>$9,700,000</v>
      </c>
      <c r="CO175" s="256" t="str">
        <f t="shared" si="589"/>
        <v>$17,500,000</v>
      </c>
      <c r="CP175" s="256" t="str">
        <f t="shared" si="589"/>
        <v>$56</v>
      </c>
      <c r="CQ175" s="265" t="s">
        <v>275</v>
      </c>
      <c r="CR175" s="265" t="s">
        <v>275</v>
      </c>
      <c r="CS175" s="245" t="str">
        <f t="shared" ref="CS175:DL175" si="590">CS75</f>
        <v>-</v>
      </c>
      <c r="CT175" s="256" t="str">
        <f t="shared" si="590"/>
        <v>-</v>
      </c>
      <c r="CU175" s="256" t="str">
        <f t="shared" si="590"/>
        <v>-</v>
      </c>
      <c r="CV175" s="256" t="str">
        <f t="shared" si="590"/>
        <v>-</v>
      </c>
      <c r="CW175" s="256" t="str">
        <f t="shared" si="590"/>
        <v>-</v>
      </c>
      <c r="CX175" s="256" t="str">
        <f t="shared" si="590"/>
        <v>-</v>
      </c>
      <c r="CY175" s="256" t="str">
        <f t="shared" si="590"/>
        <v>-</v>
      </c>
      <c r="CZ175" s="256" t="str">
        <f t="shared" si="590"/>
        <v>-</v>
      </c>
      <c r="DA175" s="256" t="str">
        <f t="shared" si="590"/>
        <v>-</v>
      </c>
      <c r="DB175" s="256" t="str">
        <f t="shared" si="590"/>
        <v>-</v>
      </c>
      <c r="DC175" s="256" t="str">
        <f t="shared" si="590"/>
        <v>-</v>
      </c>
      <c r="DD175" s="256" t="str">
        <f t="shared" si="590"/>
        <v>-</v>
      </c>
      <c r="DE175" s="256" t="str">
        <f t="shared" si="590"/>
        <v>-</v>
      </c>
      <c r="DF175" s="256" t="str">
        <f t="shared" si="590"/>
        <v>-</v>
      </c>
      <c r="DG175" s="256" t="str">
        <f t="shared" si="590"/>
        <v>-</v>
      </c>
      <c r="DH175" s="256" t="str">
        <f t="shared" si="590"/>
        <v>-</v>
      </c>
      <c r="DI175" s="256" t="str">
        <f t="shared" si="590"/>
        <v>-</v>
      </c>
      <c r="DJ175" s="256" t="str">
        <f t="shared" si="590"/>
        <v>-</v>
      </c>
      <c r="DK175" s="256" t="str">
        <f t="shared" si="590"/>
        <v>-</v>
      </c>
      <c r="DL175" s="256" t="str">
        <f t="shared" si="590"/>
        <v>-</v>
      </c>
      <c r="DM175" s="265" t="s">
        <v>275</v>
      </c>
      <c r="DN175" s="265" t="s">
        <v>275</v>
      </c>
      <c r="DO175" s="245" t="str">
        <f t="shared" ref="DO175:EH175" si="591">DO75</f>
        <v>-</v>
      </c>
      <c r="DP175" s="256" t="str">
        <f t="shared" si="591"/>
        <v>-</v>
      </c>
      <c r="DQ175" s="256" t="str">
        <f t="shared" si="591"/>
        <v>-</v>
      </c>
      <c r="DR175" s="256" t="str">
        <f t="shared" si="591"/>
        <v>-</v>
      </c>
      <c r="DS175" s="256" t="str">
        <f t="shared" si="591"/>
        <v>-</v>
      </c>
      <c r="DT175" s="256" t="str">
        <f t="shared" si="591"/>
        <v>-</v>
      </c>
      <c r="DU175" s="256" t="str">
        <f t="shared" si="591"/>
        <v>-</v>
      </c>
      <c r="DV175" s="256" t="str">
        <f t="shared" si="591"/>
        <v>-</v>
      </c>
      <c r="DW175" s="256" t="str">
        <f t="shared" si="591"/>
        <v>-</v>
      </c>
      <c r="DX175" s="256" t="str">
        <f t="shared" si="591"/>
        <v>-</v>
      </c>
      <c r="DY175" s="256" t="str">
        <f t="shared" si="591"/>
        <v>-</v>
      </c>
      <c r="DZ175" s="256" t="str">
        <f t="shared" si="591"/>
        <v>-</v>
      </c>
      <c r="EA175" s="256" t="str">
        <f t="shared" si="591"/>
        <v>-</v>
      </c>
      <c r="EB175" s="256" t="str">
        <f t="shared" si="591"/>
        <v>-</v>
      </c>
      <c r="EC175" s="256" t="str">
        <f t="shared" si="591"/>
        <v>-</v>
      </c>
      <c r="ED175" s="256" t="str">
        <f t="shared" si="591"/>
        <v>-</v>
      </c>
      <c r="EE175" s="256" t="str">
        <f t="shared" si="591"/>
        <v>-</v>
      </c>
      <c r="EF175" s="256" t="str">
        <f t="shared" si="591"/>
        <v>-</v>
      </c>
      <c r="EG175" s="256" t="str">
        <f t="shared" si="591"/>
        <v>-</v>
      </c>
      <c r="EH175" s="256" t="str">
        <f t="shared" si="591"/>
        <v>-</v>
      </c>
      <c r="EI175" s="265" t="s">
        <v>275</v>
      </c>
      <c r="EJ175" s="265" t="s">
        <v>275</v>
      </c>
      <c r="EK175" s="245" t="str">
        <f t="shared" ref="EK175:FD175" si="592">EK75</f>
        <v>3,300</v>
      </c>
      <c r="EL175" s="256" t="str">
        <f t="shared" si="592"/>
        <v>150</v>
      </c>
      <c r="EM175" s="256">
        <f t="shared" si="592"/>
        <v>0</v>
      </c>
      <c r="EN175" s="256" t="str">
        <f t="shared" si="592"/>
        <v>460</v>
      </c>
      <c r="EO175" s="256">
        <f t="shared" si="592"/>
        <v>0</v>
      </c>
      <c r="EP175" s="256" t="str">
        <f t="shared" si="592"/>
        <v>3</v>
      </c>
      <c r="EQ175" s="256" t="str">
        <f t="shared" si="592"/>
        <v>14</v>
      </c>
      <c r="ER175" s="256" t="str">
        <f t="shared" si="592"/>
        <v>35,000</v>
      </c>
      <c r="ES175" s="256" t="str">
        <f t="shared" si="592"/>
        <v>28</v>
      </c>
      <c r="ET175" s="256" t="str">
        <f t="shared" si="592"/>
        <v>140,000</v>
      </c>
      <c r="EU175" s="256" t="str">
        <f t="shared" si="592"/>
        <v>82,500</v>
      </c>
      <c r="EV175" s="256" t="str">
        <f t="shared" si="592"/>
        <v>82,500</v>
      </c>
      <c r="EW175" s="256" t="str">
        <f t="shared" si="592"/>
        <v>12,000</v>
      </c>
      <c r="EX175" s="256" t="str">
        <f t="shared" si="592"/>
        <v>10,000</v>
      </c>
      <c r="EY175" s="256" t="str">
        <f t="shared" si="592"/>
        <v>20,000</v>
      </c>
      <c r="EZ175" s="256" t="str">
        <f t="shared" si="592"/>
        <v>$700,000</v>
      </c>
      <c r="FA175" s="256" t="str">
        <f t="shared" si="592"/>
        <v>$3,500,000</v>
      </c>
      <c r="FB175" s="256" t="str">
        <f t="shared" si="592"/>
        <v>$5,300,000</v>
      </c>
      <c r="FC175" s="256" t="str">
        <f t="shared" si="592"/>
        <v>$9,400,000</v>
      </c>
      <c r="FD175" s="256" t="str">
        <f t="shared" si="592"/>
        <v>$62</v>
      </c>
      <c r="FE175" s="265" t="s">
        <v>275</v>
      </c>
      <c r="FF175" s="265" t="s">
        <v>275</v>
      </c>
      <c r="FG175" s="245" t="str">
        <f t="shared" ref="FG175:FZ175" si="593">FG75</f>
        <v>3,185</v>
      </c>
      <c r="FH175" s="256" t="str">
        <f t="shared" si="593"/>
        <v>228</v>
      </c>
      <c r="FI175" s="256" t="str">
        <f t="shared" si="593"/>
        <v>0</v>
      </c>
      <c r="FJ175" s="256" t="str">
        <f t="shared" si="593"/>
        <v>533</v>
      </c>
      <c r="FK175" s="256" t="str">
        <f t="shared" si="593"/>
        <v>0</v>
      </c>
      <c r="FL175" s="256" t="str">
        <f t="shared" si="593"/>
        <v>13</v>
      </c>
      <c r="FM175" s="256" t="str">
        <f t="shared" si="593"/>
        <v>20</v>
      </c>
      <c r="FN175" s="256" t="str">
        <f t="shared" si="593"/>
        <v>55,000</v>
      </c>
      <c r="FO175" s="256" t="str">
        <f t="shared" si="593"/>
        <v>12</v>
      </c>
      <c r="FP175" s="256" t="str">
        <f t="shared" si="593"/>
        <v>106,667</v>
      </c>
      <c r="FQ175" s="256" t="str">
        <f t="shared" si="593"/>
        <v>112,167</v>
      </c>
      <c r="FR175" s="256" t="str">
        <f t="shared" si="593"/>
        <v>112,167</v>
      </c>
      <c r="FS175" s="256" t="str">
        <f t="shared" si="593"/>
        <v>11,067</v>
      </c>
      <c r="FT175" s="256" t="str">
        <f t="shared" si="593"/>
        <v>10,600</v>
      </c>
      <c r="FU175" s="256" t="str">
        <f t="shared" si="593"/>
        <v>22,567</v>
      </c>
      <c r="FV175" s="256" t="str">
        <f t="shared" si="593"/>
        <v>$1,247,333</v>
      </c>
      <c r="FW175" s="256" t="str">
        <f t="shared" si="593"/>
        <v>$4,183,333</v>
      </c>
      <c r="FX175" s="256" t="str">
        <f t="shared" si="593"/>
        <v>$6,574,333</v>
      </c>
      <c r="FY175" s="256" t="str">
        <f t="shared" si="593"/>
        <v>$12,066,667</v>
      </c>
      <c r="FZ175" s="256" t="str">
        <f t="shared" si="593"/>
        <v>$56</v>
      </c>
      <c r="GA175" s="265" t="s">
        <v>275</v>
      </c>
      <c r="GB175" s="265" t="s">
        <v>275</v>
      </c>
      <c r="GC175" s="245" t="str">
        <f t="shared" ref="GC175:GV175" si="594">GC75</f>
        <v>0</v>
      </c>
      <c r="GD175" s="256" t="str">
        <f t="shared" si="594"/>
        <v>5</v>
      </c>
      <c r="GE175" s="256" t="str">
        <f t="shared" si="594"/>
        <v>0</v>
      </c>
      <c r="GF175" s="256" t="str">
        <f t="shared" si="594"/>
        <v>23</v>
      </c>
      <c r="GG175" s="256" t="str">
        <f t="shared" si="594"/>
        <v>0</v>
      </c>
      <c r="GH175" s="256" t="str">
        <f t="shared" si="594"/>
        <v>0</v>
      </c>
      <c r="GI175" s="256" t="str">
        <f t="shared" si="594"/>
        <v>0</v>
      </c>
      <c r="GJ175" s="256" t="str">
        <f t="shared" si="594"/>
        <v>0</v>
      </c>
      <c r="GK175" s="256" t="str">
        <f t="shared" si="594"/>
        <v>0</v>
      </c>
      <c r="GL175" s="256" t="str">
        <f t="shared" si="594"/>
        <v>0</v>
      </c>
      <c r="GM175" s="256" t="str">
        <f t="shared" si="594"/>
        <v>-48,500</v>
      </c>
      <c r="GN175" s="256" t="str">
        <f t="shared" si="594"/>
        <v>-48,500</v>
      </c>
      <c r="GO175" s="256" t="str">
        <f t="shared" si="594"/>
        <v>-6,400</v>
      </c>
      <c r="GP175" s="256" t="str">
        <f t="shared" si="594"/>
        <v>-12,200</v>
      </c>
      <c r="GQ175" s="256" t="str">
        <f t="shared" si="594"/>
        <v>-30,100</v>
      </c>
      <c r="GR175" s="256" t="str">
        <f t="shared" si="594"/>
        <v>-$428,000</v>
      </c>
      <c r="GS175" s="256" t="str">
        <f t="shared" si="594"/>
        <v>-$1,450,000</v>
      </c>
      <c r="GT175" s="256" t="str">
        <f t="shared" si="594"/>
        <v>-$2,577,000</v>
      </c>
      <c r="GU175" s="256" t="str">
        <f t="shared" si="594"/>
        <v>-$4,500,000</v>
      </c>
      <c r="GV175" s="256" t="str">
        <f t="shared" si="594"/>
        <v>$0</v>
      </c>
      <c r="GW175" s="265" t="s">
        <v>275</v>
      </c>
      <c r="GX175" s="265" t="s">
        <v>275</v>
      </c>
      <c r="GY175" s="245" t="str">
        <f t="shared" ref="GY175:HR175" si="595">GY75</f>
        <v>0</v>
      </c>
      <c r="GZ175" s="256" t="str">
        <f t="shared" si="595"/>
        <v>-5</v>
      </c>
      <c r="HA175" s="256" t="str">
        <f t="shared" si="595"/>
        <v>0</v>
      </c>
      <c r="HB175" s="256" t="str">
        <f t="shared" si="595"/>
        <v>60</v>
      </c>
      <c r="HC175" s="256" t="str">
        <f t="shared" si="595"/>
        <v>0</v>
      </c>
      <c r="HD175" s="256" t="str">
        <f t="shared" si="595"/>
        <v>-10</v>
      </c>
      <c r="HE175" s="256" t="str">
        <f t="shared" si="595"/>
        <v>0</v>
      </c>
      <c r="HF175" s="256" t="str">
        <f t="shared" si="595"/>
        <v>7,500</v>
      </c>
      <c r="HG175" s="256" t="str">
        <f t="shared" si="595"/>
        <v>-5</v>
      </c>
      <c r="HH175" s="256" t="str">
        <f t="shared" si="595"/>
        <v>40,000</v>
      </c>
      <c r="HI175" s="256" t="str">
        <f t="shared" si="595"/>
        <v>-38,500</v>
      </c>
      <c r="HJ175" s="256" t="str">
        <f t="shared" si="595"/>
        <v>-38,500</v>
      </c>
      <c r="HK175" s="256" t="str">
        <f t="shared" si="595"/>
        <v>-4,200</v>
      </c>
      <c r="HL175" s="256" t="str">
        <f t="shared" si="595"/>
        <v>1,000</v>
      </c>
      <c r="HM175" s="256" t="str">
        <f t="shared" si="595"/>
        <v>26,700</v>
      </c>
      <c r="HN175" s="256" t="str">
        <f t="shared" si="595"/>
        <v>-$570,000</v>
      </c>
      <c r="HO175" s="256" t="str">
        <f t="shared" si="595"/>
        <v>-$2,000,000</v>
      </c>
      <c r="HP175" s="256" t="str">
        <f t="shared" si="595"/>
        <v>-$3,400,000</v>
      </c>
      <c r="HQ175" s="256" t="str">
        <f t="shared" si="595"/>
        <v>-$5,900,000</v>
      </c>
      <c r="HR175" s="256" t="str">
        <f t="shared" si="595"/>
        <v>-$1</v>
      </c>
      <c r="HS175" s="265" t="s">
        <v>275</v>
      </c>
      <c r="HT175" s="265" t="s">
        <v>275</v>
      </c>
      <c r="HU175" s="245" t="str">
        <f t="shared" ref="HU175:IN175" si="596">HU75</f>
        <v>-</v>
      </c>
      <c r="HV175" s="256" t="str">
        <f t="shared" si="596"/>
        <v>-</v>
      </c>
      <c r="HW175" s="256" t="str">
        <f t="shared" si="596"/>
        <v>-</v>
      </c>
      <c r="HX175" s="256" t="str">
        <f t="shared" si="596"/>
        <v>-</v>
      </c>
      <c r="HY175" s="256" t="str">
        <f t="shared" si="596"/>
        <v>-</v>
      </c>
      <c r="HZ175" s="256" t="str">
        <f t="shared" si="596"/>
        <v>-</v>
      </c>
      <c r="IA175" s="256" t="str">
        <f t="shared" si="596"/>
        <v>-</v>
      </c>
      <c r="IB175" s="256" t="str">
        <f t="shared" si="596"/>
        <v>-</v>
      </c>
      <c r="IC175" s="256" t="str">
        <f t="shared" si="596"/>
        <v>-</v>
      </c>
      <c r="ID175" s="256" t="str">
        <f t="shared" si="596"/>
        <v>-</v>
      </c>
      <c r="IE175" s="256" t="str">
        <f t="shared" si="596"/>
        <v>-</v>
      </c>
      <c r="IF175" s="256" t="str">
        <f t="shared" si="596"/>
        <v>-</v>
      </c>
      <c r="IG175" s="256" t="str">
        <f t="shared" si="596"/>
        <v>-</v>
      </c>
      <c r="IH175" s="256" t="str">
        <f t="shared" si="596"/>
        <v>-</v>
      </c>
      <c r="II175" s="256" t="str">
        <f t="shared" si="596"/>
        <v>-</v>
      </c>
      <c r="IJ175" s="256" t="str">
        <f t="shared" si="596"/>
        <v>-</v>
      </c>
      <c r="IK175" s="256" t="str">
        <f t="shared" si="596"/>
        <v>-</v>
      </c>
      <c r="IL175" s="256" t="str">
        <f t="shared" si="596"/>
        <v>-</v>
      </c>
      <c r="IM175" s="256" t="str">
        <f t="shared" si="596"/>
        <v>-</v>
      </c>
      <c r="IN175" s="256" t="str">
        <f t="shared" si="596"/>
        <v>-</v>
      </c>
      <c r="IO175" s="265" t="s">
        <v>275</v>
      </c>
      <c r="IP175" s="265" t="s">
        <v>275</v>
      </c>
      <c r="IQ175" s="245" t="str">
        <f t="shared" ref="IQ175:JJ175" si="597">IQ75</f>
        <v>-</v>
      </c>
      <c r="IR175" s="256" t="str">
        <f t="shared" si="597"/>
        <v>-</v>
      </c>
      <c r="IS175" s="256" t="str">
        <f t="shared" si="597"/>
        <v>-</v>
      </c>
      <c r="IT175" s="256" t="str">
        <f t="shared" si="597"/>
        <v>-</v>
      </c>
      <c r="IU175" s="256" t="str">
        <f t="shared" si="597"/>
        <v>-</v>
      </c>
      <c r="IV175" s="256" t="str">
        <f t="shared" si="597"/>
        <v>-</v>
      </c>
      <c r="IW175" s="256" t="str">
        <f t="shared" si="597"/>
        <v>-</v>
      </c>
      <c r="IX175" s="256" t="str">
        <f t="shared" si="597"/>
        <v>-</v>
      </c>
      <c r="IY175" s="256" t="str">
        <f t="shared" si="597"/>
        <v>-</v>
      </c>
      <c r="IZ175" s="256" t="str">
        <f t="shared" si="597"/>
        <v>-</v>
      </c>
      <c r="JA175" s="256" t="str">
        <f t="shared" si="597"/>
        <v>-</v>
      </c>
      <c r="JB175" s="256" t="str">
        <f t="shared" si="597"/>
        <v>-</v>
      </c>
      <c r="JC175" s="256" t="str">
        <f t="shared" si="597"/>
        <v>-</v>
      </c>
      <c r="JD175" s="256" t="str">
        <f t="shared" si="597"/>
        <v>-</v>
      </c>
      <c r="JE175" s="256" t="str">
        <f t="shared" si="597"/>
        <v>-</v>
      </c>
      <c r="JF175" s="256" t="str">
        <f t="shared" si="597"/>
        <v>-</v>
      </c>
      <c r="JG175" s="256" t="str">
        <f t="shared" si="597"/>
        <v>-</v>
      </c>
      <c r="JH175" s="256" t="str">
        <f t="shared" si="597"/>
        <v>-</v>
      </c>
      <c r="JI175" s="256" t="str">
        <f t="shared" si="597"/>
        <v>-</v>
      </c>
      <c r="JJ175" s="256" t="str">
        <f t="shared" si="597"/>
        <v>-</v>
      </c>
      <c r="JK175" s="265" t="s">
        <v>275</v>
      </c>
      <c r="JL175" s="265" t="s">
        <v>275</v>
      </c>
      <c r="JM175" s="245" t="str">
        <f t="shared" ref="JM175:KF175" si="598">JM75</f>
        <v>-</v>
      </c>
      <c r="JN175" s="256" t="str">
        <f t="shared" si="598"/>
        <v>-</v>
      </c>
      <c r="JO175" s="256" t="str">
        <f t="shared" si="598"/>
        <v>-</v>
      </c>
      <c r="JP175" s="256" t="str">
        <f t="shared" si="598"/>
        <v>-</v>
      </c>
      <c r="JQ175" s="256" t="str">
        <f t="shared" si="598"/>
        <v>-</v>
      </c>
      <c r="JR175" s="256" t="str">
        <f t="shared" si="598"/>
        <v>-</v>
      </c>
      <c r="JS175" s="256" t="str">
        <f t="shared" si="598"/>
        <v>-</v>
      </c>
      <c r="JT175" s="256" t="str">
        <f t="shared" si="598"/>
        <v>-</v>
      </c>
      <c r="JU175" s="256" t="str">
        <f t="shared" si="598"/>
        <v>-</v>
      </c>
      <c r="JV175" s="256" t="str">
        <f t="shared" si="598"/>
        <v>-</v>
      </c>
      <c r="JW175" s="256" t="str">
        <f t="shared" si="598"/>
        <v>-</v>
      </c>
      <c r="JX175" s="256" t="str">
        <f t="shared" si="598"/>
        <v>-</v>
      </c>
      <c r="JY175" s="256" t="str">
        <f t="shared" si="598"/>
        <v>-</v>
      </c>
      <c r="JZ175" s="256" t="str">
        <f t="shared" si="598"/>
        <v>-</v>
      </c>
      <c r="KA175" s="256" t="str">
        <f t="shared" si="598"/>
        <v>-</v>
      </c>
      <c r="KB175" s="256" t="str">
        <f t="shared" si="598"/>
        <v>-</v>
      </c>
      <c r="KC175" s="256" t="str">
        <f t="shared" si="598"/>
        <v>-</v>
      </c>
      <c r="KD175" s="256" t="str">
        <f t="shared" si="598"/>
        <v>-</v>
      </c>
      <c r="KE175" s="256" t="str">
        <f t="shared" si="598"/>
        <v>-</v>
      </c>
      <c r="KF175" s="256" t="str">
        <f t="shared" si="598"/>
        <v>-</v>
      </c>
      <c r="KG175" s="265" t="s">
        <v>275</v>
      </c>
      <c r="KH175" s="265" t="s">
        <v>275</v>
      </c>
    </row>
    <row r="176" spans="1:294" s="2" customFormat="1" ht="12.75" customHeight="1" x14ac:dyDescent="0.2">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245" t="s">
        <v>70</v>
      </c>
      <c r="AD176" s="254" t="str">
        <f t="shared" ca="1" si="500"/>
        <v>-</v>
      </c>
      <c r="AE176" s="256" t="str">
        <f t="shared" si="526"/>
        <v>-</v>
      </c>
      <c r="AF176" s="256" t="str">
        <f t="shared" ref="AF176:AS176" si="599">AF76</f>
        <v>-</v>
      </c>
      <c r="AG176" s="256" t="str">
        <f t="shared" si="599"/>
        <v>-</v>
      </c>
      <c r="AH176" s="256" t="str">
        <f t="shared" si="599"/>
        <v>-</v>
      </c>
      <c r="AI176" s="256" t="str">
        <f t="shared" si="599"/>
        <v>-</v>
      </c>
      <c r="AJ176" s="256" t="str">
        <f t="shared" si="599"/>
        <v>-</v>
      </c>
      <c r="AK176" s="256" t="str">
        <f t="shared" si="599"/>
        <v>-</v>
      </c>
      <c r="AL176" s="256" t="str">
        <f t="shared" si="599"/>
        <v>-</v>
      </c>
      <c r="AM176" s="256" t="str">
        <f t="shared" si="599"/>
        <v>-</v>
      </c>
      <c r="AN176" s="256" t="str">
        <f t="shared" si="599"/>
        <v>-</v>
      </c>
      <c r="AO176" s="256" t="str">
        <f t="shared" si="599"/>
        <v>-</v>
      </c>
      <c r="AP176" s="256" t="str">
        <f t="shared" si="599"/>
        <v>-</v>
      </c>
      <c r="AQ176" s="256" t="str">
        <f t="shared" si="599"/>
        <v>-</v>
      </c>
      <c r="AR176" s="256" t="str">
        <f t="shared" si="599"/>
        <v>-</v>
      </c>
      <c r="AS176" s="256" t="str">
        <f t="shared" si="599"/>
        <v>-</v>
      </c>
      <c r="AT176" s="256" t="str">
        <f t="shared" si="502"/>
        <v>-</v>
      </c>
      <c r="AU176" s="256" t="str">
        <f t="shared" si="502"/>
        <v>-</v>
      </c>
      <c r="AV176" s="256" t="str">
        <f t="shared" si="502"/>
        <v>-</v>
      </c>
      <c r="AW176" s="256" t="str">
        <f t="shared" si="502"/>
        <v>-</v>
      </c>
      <c r="AX176" s="256" t="str">
        <f t="shared" si="502"/>
        <v>-</v>
      </c>
      <c r="AY176" s="265" t="s">
        <v>275</v>
      </c>
      <c r="AZ176" s="265"/>
      <c r="BA176" s="245" t="str">
        <f t="shared" ref="BA176:BT176" si="600">BA76</f>
        <v>-</v>
      </c>
      <c r="BB176" s="256" t="str">
        <f t="shared" si="600"/>
        <v>-</v>
      </c>
      <c r="BC176" s="256" t="str">
        <f t="shared" si="600"/>
        <v>-</v>
      </c>
      <c r="BD176" s="256" t="str">
        <f t="shared" si="600"/>
        <v>-</v>
      </c>
      <c r="BE176" s="256" t="str">
        <f t="shared" si="600"/>
        <v>-</v>
      </c>
      <c r="BF176" s="256" t="str">
        <f t="shared" si="600"/>
        <v>-</v>
      </c>
      <c r="BG176" s="256" t="str">
        <f t="shared" si="600"/>
        <v>-</v>
      </c>
      <c r="BH176" s="256" t="str">
        <f t="shared" si="600"/>
        <v>-</v>
      </c>
      <c r="BI176" s="256" t="str">
        <f t="shared" si="600"/>
        <v>-</v>
      </c>
      <c r="BJ176" s="256" t="str">
        <f t="shared" si="600"/>
        <v>-</v>
      </c>
      <c r="BK176" s="256" t="str">
        <f t="shared" si="600"/>
        <v>-</v>
      </c>
      <c r="BL176" s="256" t="str">
        <f t="shared" si="600"/>
        <v>-</v>
      </c>
      <c r="BM176" s="256" t="str">
        <f t="shared" si="600"/>
        <v>-</v>
      </c>
      <c r="BN176" s="256" t="str">
        <f t="shared" si="600"/>
        <v>-</v>
      </c>
      <c r="BO176" s="256" t="str">
        <f t="shared" si="600"/>
        <v>-</v>
      </c>
      <c r="BP176" s="256" t="str">
        <f t="shared" si="600"/>
        <v>-</v>
      </c>
      <c r="BQ176" s="256" t="str">
        <f t="shared" si="600"/>
        <v>-</v>
      </c>
      <c r="BR176" s="256" t="str">
        <f t="shared" si="600"/>
        <v>-</v>
      </c>
      <c r="BS176" s="256" t="str">
        <f t="shared" si="600"/>
        <v>-</v>
      </c>
      <c r="BT176" s="256" t="str">
        <f t="shared" si="600"/>
        <v>-</v>
      </c>
      <c r="BU176" s="265" t="s">
        <v>275</v>
      </c>
      <c r="BV176" s="265" t="s">
        <v>275</v>
      </c>
      <c r="BW176" s="245" t="str">
        <f t="shared" ref="BW176:CP176" si="601">BW76</f>
        <v>-</v>
      </c>
      <c r="BX176" s="256" t="str">
        <f t="shared" si="601"/>
        <v>-</v>
      </c>
      <c r="BY176" s="256" t="str">
        <f t="shared" si="601"/>
        <v>-</v>
      </c>
      <c r="BZ176" s="256" t="str">
        <f t="shared" si="601"/>
        <v>-</v>
      </c>
      <c r="CA176" s="256" t="str">
        <f t="shared" si="601"/>
        <v>-</v>
      </c>
      <c r="CB176" s="256" t="str">
        <f t="shared" si="601"/>
        <v>-</v>
      </c>
      <c r="CC176" s="256" t="str">
        <f t="shared" si="601"/>
        <v>-</v>
      </c>
      <c r="CD176" s="256" t="str">
        <f t="shared" si="601"/>
        <v>-</v>
      </c>
      <c r="CE176" s="256" t="str">
        <f t="shared" si="601"/>
        <v>-</v>
      </c>
      <c r="CF176" s="256" t="str">
        <f t="shared" si="601"/>
        <v>-</v>
      </c>
      <c r="CG176" s="256" t="str">
        <f t="shared" si="601"/>
        <v>-</v>
      </c>
      <c r="CH176" s="256" t="str">
        <f t="shared" si="601"/>
        <v>-</v>
      </c>
      <c r="CI176" s="256" t="str">
        <f t="shared" si="601"/>
        <v>-</v>
      </c>
      <c r="CJ176" s="256" t="str">
        <f t="shared" si="601"/>
        <v>-</v>
      </c>
      <c r="CK176" s="256" t="str">
        <f t="shared" si="601"/>
        <v>-</v>
      </c>
      <c r="CL176" s="256" t="str">
        <f t="shared" si="601"/>
        <v>-</v>
      </c>
      <c r="CM176" s="256" t="str">
        <f t="shared" si="601"/>
        <v>-</v>
      </c>
      <c r="CN176" s="256" t="str">
        <f t="shared" si="601"/>
        <v>-</v>
      </c>
      <c r="CO176" s="256" t="str">
        <f t="shared" si="601"/>
        <v>-</v>
      </c>
      <c r="CP176" s="256" t="str">
        <f t="shared" si="601"/>
        <v>-</v>
      </c>
      <c r="CQ176" s="265" t="s">
        <v>275</v>
      </c>
      <c r="CR176" s="265" t="s">
        <v>275</v>
      </c>
      <c r="CS176" s="245" t="str">
        <f t="shared" ref="CS176:DL176" si="602">CS76</f>
        <v>90,598</v>
      </c>
      <c r="CT176" s="256" t="str">
        <f t="shared" si="602"/>
        <v>3,200</v>
      </c>
      <c r="CU176" s="256" t="str">
        <f t="shared" si="602"/>
        <v>-</v>
      </c>
      <c r="CV176" s="256" t="str">
        <f t="shared" si="602"/>
        <v>559</v>
      </c>
      <c r="CW176" s="256" t="str">
        <f t="shared" si="602"/>
        <v>112</v>
      </c>
      <c r="CX176" s="256" t="str">
        <f t="shared" si="602"/>
        <v>-</v>
      </c>
      <c r="CY176" s="256" t="str">
        <f t="shared" si="602"/>
        <v>78</v>
      </c>
      <c r="CZ176" s="256" t="str">
        <f t="shared" si="602"/>
        <v>57,000</v>
      </c>
      <c r="DA176" s="256" t="str">
        <f t="shared" si="602"/>
        <v>150</v>
      </c>
      <c r="DB176" s="256" t="str">
        <f t="shared" si="602"/>
        <v>528,000</v>
      </c>
      <c r="DC176" s="256" t="str">
        <f t="shared" si="602"/>
        <v>11,092</v>
      </c>
      <c r="DD176" s="256" t="str">
        <f t="shared" si="602"/>
        <v>11,092</v>
      </c>
      <c r="DE176" s="256" t="str">
        <f t="shared" si="602"/>
        <v>2,663</v>
      </c>
      <c r="DF176" s="256" t="str">
        <f t="shared" si="602"/>
        <v>1,048,914</v>
      </c>
      <c r="DG176" s="256" t="str">
        <f t="shared" si="602"/>
        <v>1,090,819</v>
      </c>
      <c r="DH176" s="256" t="str">
        <f t="shared" si="602"/>
        <v>$925,827</v>
      </c>
      <c r="DI176" s="256" t="str">
        <f t="shared" si="602"/>
        <v>$376,104</v>
      </c>
      <c r="DJ176" s="256" t="str">
        <f t="shared" si="602"/>
        <v>$1,233,642</v>
      </c>
      <c r="DK176" s="256" t="str">
        <f t="shared" si="602"/>
        <v>$2,535,573</v>
      </c>
      <c r="DL176" s="256" t="str">
        <f t="shared" si="602"/>
        <v>$88</v>
      </c>
      <c r="DM176" s="265" t="s">
        <v>275</v>
      </c>
      <c r="DN176" s="265" t="s">
        <v>275</v>
      </c>
      <c r="DO176" s="245" t="str">
        <f t="shared" ref="DO176:EH176" si="603">DO76</f>
        <v>90,598</v>
      </c>
      <c r="DP176" s="256" t="str">
        <f t="shared" si="603"/>
        <v>3,284</v>
      </c>
      <c r="DQ176" s="256">
        <f t="shared" si="603"/>
        <v>0</v>
      </c>
      <c r="DR176" s="256" t="str">
        <f t="shared" si="603"/>
        <v>559</v>
      </c>
      <c r="DS176" s="256" t="str">
        <f t="shared" si="603"/>
        <v>150</v>
      </c>
      <c r="DT176" s="256">
        <f t="shared" si="603"/>
        <v>0</v>
      </c>
      <c r="DU176" s="256" t="str">
        <f t="shared" si="603"/>
        <v>78</v>
      </c>
      <c r="DV176" s="256" t="str">
        <f t="shared" si="603"/>
        <v>57,000</v>
      </c>
      <c r="DW176" s="256" t="str">
        <f t="shared" si="603"/>
        <v>150</v>
      </c>
      <c r="DX176" s="256" t="str">
        <f t="shared" si="603"/>
        <v>528,000</v>
      </c>
      <c r="DY176" s="256" t="str">
        <f t="shared" si="603"/>
        <v>15,680</v>
      </c>
      <c r="DZ176" s="256" t="str">
        <f t="shared" si="603"/>
        <v>15,680</v>
      </c>
      <c r="EA176" s="256" t="str">
        <f t="shared" si="603"/>
        <v>6,250</v>
      </c>
      <c r="EB176" s="256" t="str">
        <f t="shared" si="603"/>
        <v>1,453,425</v>
      </c>
      <c r="EC176" s="256" t="str">
        <f t="shared" si="603"/>
        <v>1,515,326</v>
      </c>
      <c r="ED176" s="256" t="str">
        <f t="shared" si="603"/>
        <v>$1,176,501</v>
      </c>
      <c r="EE176" s="256" t="str">
        <f t="shared" si="603"/>
        <v>$393,926</v>
      </c>
      <c r="EF176" s="256" t="str">
        <f t="shared" si="603"/>
        <v>$1,757,570</v>
      </c>
      <c r="EG176" s="256" t="str">
        <f t="shared" si="603"/>
        <v>$3,332,997</v>
      </c>
      <c r="EH176" s="256" t="str">
        <f t="shared" si="603"/>
        <v>$108</v>
      </c>
      <c r="EI176" s="265" t="s">
        <v>275</v>
      </c>
      <c r="EJ176" s="265" t="s">
        <v>275</v>
      </c>
      <c r="EK176" s="245" t="str">
        <f t="shared" ref="EK176:FD176" si="604">EK76</f>
        <v>90,514</v>
      </c>
      <c r="EL176" s="256" t="str">
        <f t="shared" si="604"/>
        <v>3,107</v>
      </c>
      <c r="EM176" s="256">
        <f t="shared" si="604"/>
        <v>0</v>
      </c>
      <c r="EN176" s="256" t="str">
        <f t="shared" si="604"/>
        <v>593</v>
      </c>
      <c r="EO176" s="256" t="str">
        <f t="shared" si="604"/>
        <v>141</v>
      </c>
      <c r="EP176" s="256">
        <f t="shared" si="604"/>
        <v>0</v>
      </c>
      <c r="EQ176" s="256" t="str">
        <f t="shared" si="604"/>
        <v>60</v>
      </c>
      <c r="ER176" s="256" t="str">
        <f t="shared" si="604"/>
        <v>57,000</v>
      </c>
      <c r="ES176" s="256" t="str">
        <f t="shared" si="604"/>
        <v>150</v>
      </c>
      <c r="ET176" s="256" t="str">
        <f t="shared" si="604"/>
        <v>528,000</v>
      </c>
      <c r="EU176" s="256" t="str">
        <f t="shared" si="604"/>
        <v>12,560</v>
      </c>
      <c r="EV176" s="256" t="str">
        <f t="shared" si="604"/>
        <v>12,560</v>
      </c>
      <c r="EW176" s="256" t="str">
        <f t="shared" si="604"/>
        <v>4,000</v>
      </c>
      <c r="EX176" s="256" t="str">
        <f t="shared" si="604"/>
        <v>1,162,453</v>
      </c>
      <c r="EY176" s="256" t="str">
        <f t="shared" si="604"/>
        <v>1,188,171</v>
      </c>
      <c r="EZ176" s="256" t="str">
        <f t="shared" si="604"/>
        <v>$1,272,202</v>
      </c>
      <c r="FA176" s="256" t="str">
        <f t="shared" si="604"/>
        <v>$343,405</v>
      </c>
      <c r="FB176" s="256" t="str">
        <f t="shared" si="604"/>
        <v>$1,356,191</v>
      </c>
      <c r="FC176" s="256" t="str">
        <f t="shared" si="604"/>
        <v>$2,972,438</v>
      </c>
      <c r="FD176" s="256" t="str">
        <f t="shared" si="604"/>
        <v>$104</v>
      </c>
      <c r="FE176" s="265" t="s">
        <v>275</v>
      </c>
      <c r="FF176" s="265" t="s">
        <v>275</v>
      </c>
      <c r="FG176" s="245" t="str">
        <f t="shared" ref="FG176:FZ176" si="605">FG76</f>
        <v>90,598</v>
      </c>
      <c r="FH176" s="256" t="str">
        <f t="shared" si="605"/>
        <v>3,242</v>
      </c>
      <c r="FI176" s="256" t="str">
        <f t="shared" si="605"/>
        <v>0</v>
      </c>
      <c r="FJ176" s="256" t="str">
        <f t="shared" si="605"/>
        <v>559</v>
      </c>
      <c r="FK176" s="256" t="str">
        <f t="shared" si="605"/>
        <v>131</v>
      </c>
      <c r="FL176" s="256" t="str">
        <f t="shared" si="605"/>
        <v>0</v>
      </c>
      <c r="FM176" s="256" t="str">
        <f t="shared" si="605"/>
        <v>78</v>
      </c>
      <c r="FN176" s="256" t="str">
        <f t="shared" si="605"/>
        <v>57,000</v>
      </c>
      <c r="FO176" s="256" t="str">
        <f t="shared" si="605"/>
        <v>150</v>
      </c>
      <c r="FP176" s="256" t="str">
        <f t="shared" si="605"/>
        <v>528,000</v>
      </c>
      <c r="FQ176" s="256" t="str">
        <f t="shared" si="605"/>
        <v>13,386</v>
      </c>
      <c r="FR176" s="256" t="str">
        <f t="shared" si="605"/>
        <v>13,386</v>
      </c>
      <c r="FS176" s="256" t="str">
        <f t="shared" si="605"/>
        <v>4,457</v>
      </c>
      <c r="FT176" s="256" t="str">
        <f t="shared" si="605"/>
        <v>1,251,170</v>
      </c>
      <c r="FU176" s="256" t="str">
        <f t="shared" si="605"/>
        <v>1,303,073</v>
      </c>
      <c r="FV176" s="256" t="str">
        <f t="shared" si="605"/>
        <v>$1,051,164</v>
      </c>
      <c r="FW176" s="256" t="str">
        <f t="shared" si="605"/>
        <v>$385,015</v>
      </c>
      <c r="FX176" s="256" t="str">
        <f t="shared" si="605"/>
        <v>$1,495,606</v>
      </c>
      <c r="FY176" s="256" t="str">
        <f t="shared" si="605"/>
        <v>$2,934,285</v>
      </c>
      <c r="FZ176" s="256" t="str">
        <f t="shared" si="605"/>
        <v>$98</v>
      </c>
      <c r="GA176" s="265" t="s">
        <v>275</v>
      </c>
      <c r="GB176" s="265" t="s">
        <v>275</v>
      </c>
      <c r="GC176" s="245" t="str">
        <f t="shared" ref="GC176:GV176" si="606">GC76</f>
        <v>-</v>
      </c>
      <c r="GD176" s="256" t="str">
        <f t="shared" si="606"/>
        <v>-</v>
      </c>
      <c r="GE176" s="256" t="str">
        <f t="shared" si="606"/>
        <v>-</v>
      </c>
      <c r="GF176" s="256" t="str">
        <f t="shared" si="606"/>
        <v>-</v>
      </c>
      <c r="GG176" s="256" t="str">
        <f t="shared" si="606"/>
        <v>-</v>
      </c>
      <c r="GH176" s="256" t="str">
        <f t="shared" si="606"/>
        <v>-</v>
      </c>
      <c r="GI176" s="256" t="str">
        <f t="shared" si="606"/>
        <v>-</v>
      </c>
      <c r="GJ176" s="256" t="str">
        <f t="shared" si="606"/>
        <v>-</v>
      </c>
      <c r="GK176" s="256" t="str">
        <f t="shared" si="606"/>
        <v>-</v>
      </c>
      <c r="GL176" s="256" t="str">
        <f t="shared" si="606"/>
        <v>-</v>
      </c>
      <c r="GM176" s="256" t="str">
        <f t="shared" si="606"/>
        <v>-</v>
      </c>
      <c r="GN176" s="256" t="str">
        <f t="shared" si="606"/>
        <v>-</v>
      </c>
      <c r="GO176" s="256" t="str">
        <f t="shared" si="606"/>
        <v>-</v>
      </c>
      <c r="GP176" s="256" t="str">
        <f t="shared" si="606"/>
        <v>-</v>
      </c>
      <c r="GQ176" s="256" t="str">
        <f t="shared" si="606"/>
        <v>-</v>
      </c>
      <c r="GR176" s="256" t="str">
        <f t="shared" si="606"/>
        <v>-</v>
      </c>
      <c r="GS176" s="256" t="str">
        <f t="shared" si="606"/>
        <v>-</v>
      </c>
      <c r="GT176" s="256" t="str">
        <f t="shared" si="606"/>
        <v>-</v>
      </c>
      <c r="GU176" s="256" t="str">
        <f t="shared" si="606"/>
        <v>-</v>
      </c>
      <c r="GV176" s="256" t="str">
        <f t="shared" si="606"/>
        <v>-</v>
      </c>
      <c r="GW176" s="265" t="s">
        <v>275</v>
      </c>
      <c r="GX176" s="265" t="s">
        <v>275</v>
      </c>
      <c r="GY176" s="245" t="str">
        <f t="shared" ref="GY176:HR176" si="607">GY76</f>
        <v>-</v>
      </c>
      <c r="GZ176" s="256" t="str">
        <f t="shared" si="607"/>
        <v>-</v>
      </c>
      <c r="HA176" s="256" t="str">
        <f t="shared" si="607"/>
        <v>-</v>
      </c>
      <c r="HB176" s="256" t="str">
        <f t="shared" si="607"/>
        <v>-</v>
      </c>
      <c r="HC176" s="256" t="str">
        <f t="shared" si="607"/>
        <v>-</v>
      </c>
      <c r="HD176" s="256" t="str">
        <f t="shared" si="607"/>
        <v>-</v>
      </c>
      <c r="HE176" s="256" t="str">
        <f t="shared" si="607"/>
        <v>-</v>
      </c>
      <c r="HF176" s="256" t="str">
        <f t="shared" si="607"/>
        <v>-</v>
      </c>
      <c r="HG176" s="256" t="str">
        <f t="shared" si="607"/>
        <v>-</v>
      </c>
      <c r="HH176" s="256" t="str">
        <f t="shared" si="607"/>
        <v>-</v>
      </c>
      <c r="HI176" s="256" t="str">
        <f t="shared" si="607"/>
        <v>-</v>
      </c>
      <c r="HJ176" s="256" t="str">
        <f t="shared" si="607"/>
        <v>-</v>
      </c>
      <c r="HK176" s="256" t="str">
        <f t="shared" si="607"/>
        <v>-</v>
      </c>
      <c r="HL176" s="256" t="str">
        <f t="shared" si="607"/>
        <v>-</v>
      </c>
      <c r="HM176" s="256" t="str">
        <f t="shared" si="607"/>
        <v>-</v>
      </c>
      <c r="HN176" s="256" t="str">
        <f t="shared" si="607"/>
        <v>-</v>
      </c>
      <c r="HO176" s="256" t="str">
        <f t="shared" si="607"/>
        <v>-</v>
      </c>
      <c r="HP176" s="256" t="str">
        <f t="shared" si="607"/>
        <v>-</v>
      </c>
      <c r="HQ176" s="256" t="str">
        <f t="shared" si="607"/>
        <v>-</v>
      </c>
      <c r="HR176" s="256" t="str">
        <f t="shared" si="607"/>
        <v>-</v>
      </c>
      <c r="HS176" s="265" t="s">
        <v>275</v>
      </c>
      <c r="HT176" s="265" t="s">
        <v>275</v>
      </c>
      <c r="HU176" s="245" t="str">
        <f t="shared" ref="HU176:IN176" si="608">HU76</f>
        <v>-</v>
      </c>
      <c r="HV176" s="256" t="str">
        <f t="shared" si="608"/>
        <v>-</v>
      </c>
      <c r="HW176" s="256" t="str">
        <f t="shared" si="608"/>
        <v>-</v>
      </c>
      <c r="HX176" s="256" t="str">
        <f t="shared" si="608"/>
        <v>-</v>
      </c>
      <c r="HY176" s="256" t="str">
        <f t="shared" si="608"/>
        <v>-</v>
      </c>
      <c r="HZ176" s="256" t="str">
        <f t="shared" si="608"/>
        <v>-</v>
      </c>
      <c r="IA176" s="256" t="str">
        <f t="shared" si="608"/>
        <v>-</v>
      </c>
      <c r="IB176" s="256" t="str">
        <f t="shared" si="608"/>
        <v>-</v>
      </c>
      <c r="IC176" s="256" t="str">
        <f t="shared" si="608"/>
        <v>-</v>
      </c>
      <c r="ID176" s="256" t="str">
        <f t="shared" si="608"/>
        <v>-</v>
      </c>
      <c r="IE176" s="256" t="str">
        <f t="shared" si="608"/>
        <v>-</v>
      </c>
      <c r="IF176" s="256" t="str">
        <f t="shared" si="608"/>
        <v>-</v>
      </c>
      <c r="IG176" s="256" t="str">
        <f t="shared" si="608"/>
        <v>-</v>
      </c>
      <c r="IH176" s="256" t="str">
        <f t="shared" si="608"/>
        <v>-</v>
      </c>
      <c r="II176" s="256" t="str">
        <f t="shared" si="608"/>
        <v>-</v>
      </c>
      <c r="IJ176" s="256" t="str">
        <f t="shared" si="608"/>
        <v>-</v>
      </c>
      <c r="IK176" s="256" t="str">
        <f t="shared" si="608"/>
        <v>-</v>
      </c>
      <c r="IL176" s="256" t="str">
        <f t="shared" si="608"/>
        <v>-</v>
      </c>
      <c r="IM176" s="256" t="str">
        <f t="shared" si="608"/>
        <v>-</v>
      </c>
      <c r="IN176" s="256" t="str">
        <f t="shared" si="608"/>
        <v>-</v>
      </c>
      <c r="IO176" s="265" t="s">
        <v>275</v>
      </c>
      <c r="IP176" s="265" t="s">
        <v>275</v>
      </c>
      <c r="IQ176" s="245" t="str">
        <f t="shared" ref="IQ176:JJ176" si="609">IQ76</f>
        <v>0</v>
      </c>
      <c r="IR176" s="256" t="str">
        <f t="shared" si="609"/>
        <v>-84</v>
      </c>
      <c r="IS176" s="256" t="str">
        <f t="shared" si="609"/>
        <v>-</v>
      </c>
      <c r="IT176" s="256" t="str">
        <f t="shared" si="609"/>
        <v>0</v>
      </c>
      <c r="IU176" s="256" t="str">
        <f t="shared" si="609"/>
        <v>0</v>
      </c>
      <c r="IV176" s="256" t="str">
        <f t="shared" si="609"/>
        <v>-</v>
      </c>
      <c r="IW176" s="256" t="str">
        <f t="shared" si="609"/>
        <v>0</v>
      </c>
      <c r="IX176" s="256" t="str">
        <f t="shared" si="609"/>
        <v>0</v>
      </c>
      <c r="IY176" s="256" t="str">
        <f t="shared" si="609"/>
        <v>0</v>
      </c>
      <c r="IZ176" s="256" t="str">
        <f t="shared" si="609"/>
        <v>0</v>
      </c>
      <c r="JA176" s="256" t="str">
        <f t="shared" si="609"/>
        <v>-4,588</v>
      </c>
      <c r="JB176" s="256" t="str">
        <f t="shared" si="609"/>
        <v>-4,588</v>
      </c>
      <c r="JC176" s="256" t="str">
        <f t="shared" si="609"/>
        <v>-3,587</v>
      </c>
      <c r="JD176" s="256" t="str">
        <f t="shared" si="609"/>
        <v>-404,511</v>
      </c>
      <c r="JE176" s="256" t="str">
        <f t="shared" si="609"/>
        <v>-424,507</v>
      </c>
      <c r="JF176" s="256" t="str">
        <f t="shared" si="609"/>
        <v>-$250,674</v>
      </c>
      <c r="JG176" s="256" t="str">
        <f t="shared" si="609"/>
        <v>-$17,822</v>
      </c>
      <c r="JH176" s="256" t="str">
        <f t="shared" si="609"/>
        <v>-$523,928</v>
      </c>
      <c r="JI176" s="256" t="str">
        <f t="shared" si="609"/>
        <v>-$797,424</v>
      </c>
      <c r="JJ176" s="256" t="str">
        <f t="shared" si="609"/>
        <v>-$20</v>
      </c>
      <c r="JK176" s="265" t="s">
        <v>275</v>
      </c>
      <c r="JL176" s="265" t="s">
        <v>275</v>
      </c>
      <c r="JM176" s="245" t="str">
        <f t="shared" ref="JM176:KF176" si="610">JM76</f>
        <v>84</v>
      </c>
      <c r="JN176" s="256" t="str">
        <f t="shared" si="610"/>
        <v>177</v>
      </c>
      <c r="JO176" s="256" t="str">
        <f t="shared" si="610"/>
        <v>0</v>
      </c>
      <c r="JP176" s="256" t="str">
        <f t="shared" si="610"/>
        <v>-34</v>
      </c>
      <c r="JQ176" s="256" t="str">
        <f t="shared" si="610"/>
        <v>9</v>
      </c>
      <c r="JR176" s="256" t="str">
        <f t="shared" si="610"/>
        <v>0</v>
      </c>
      <c r="JS176" s="256" t="str">
        <f t="shared" si="610"/>
        <v>18</v>
      </c>
      <c r="JT176" s="256" t="str">
        <f t="shared" si="610"/>
        <v>0</v>
      </c>
      <c r="JU176" s="256" t="str">
        <f t="shared" si="610"/>
        <v>0</v>
      </c>
      <c r="JV176" s="256" t="str">
        <f t="shared" si="610"/>
        <v>0</v>
      </c>
      <c r="JW176" s="256" t="str">
        <f t="shared" si="610"/>
        <v>3,120</v>
      </c>
      <c r="JX176" s="256" t="str">
        <f t="shared" si="610"/>
        <v>3,120</v>
      </c>
      <c r="JY176" s="256" t="str">
        <f t="shared" si="610"/>
        <v>2,250</v>
      </c>
      <c r="JZ176" s="256" t="str">
        <f t="shared" si="610"/>
        <v>290,972</v>
      </c>
      <c r="KA176" s="256" t="str">
        <f t="shared" si="610"/>
        <v>327,155</v>
      </c>
      <c r="KB176" s="256" t="str">
        <f t="shared" si="610"/>
        <v>-$95,701</v>
      </c>
      <c r="KC176" s="256" t="str">
        <f t="shared" si="610"/>
        <v>$50,521</v>
      </c>
      <c r="KD176" s="256" t="str">
        <f t="shared" si="610"/>
        <v>$401,379</v>
      </c>
      <c r="KE176" s="256" t="str">
        <f t="shared" si="610"/>
        <v>$360,559</v>
      </c>
      <c r="KF176" s="256" t="str">
        <f t="shared" si="610"/>
        <v>$4</v>
      </c>
      <c r="KG176" s="265" t="s">
        <v>275</v>
      </c>
      <c r="KH176" s="265" t="s">
        <v>275</v>
      </c>
    </row>
    <row r="177" spans="1:294" s="2" customFormat="1" ht="12.75" customHeight="1" x14ac:dyDescent="0.2">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245" t="s">
        <v>146</v>
      </c>
      <c r="AD177" s="254" t="str">
        <f t="shared" ca="1" si="500"/>
        <v>$82</v>
      </c>
      <c r="AE177" s="256" t="str">
        <f t="shared" si="526"/>
        <v>18,278</v>
      </c>
      <c r="AF177" s="256" t="str">
        <f t="shared" ref="AF177:AS177" si="611">AF77</f>
        <v>306</v>
      </c>
      <c r="AG177" s="256" t="str">
        <f t="shared" si="611"/>
        <v>101</v>
      </c>
      <c r="AH177" s="256" t="str">
        <f t="shared" si="611"/>
        <v>468</v>
      </c>
      <c r="AI177" s="256" t="str">
        <f t="shared" si="611"/>
        <v>22</v>
      </c>
      <c r="AJ177" s="256" t="str">
        <f t="shared" si="611"/>
        <v>76</v>
      </c>
      <c r="AK177" s="256" t="str">
        <f t="shared" si="611"/>
        <v>66</v>
      </c>
      <c r="AL177" s="256" t="str">
        <f t="shared" si="611"/>
        <v>93,600</v>
      </c>
      <c r="AM177" s="256" t="str">
        <f t="shared" si="611"/>
        <v>66</v>
      </c>
      <c r="AN177" s="256" t="str">
        <f t="shared" si="611"/>
        <v>963,150</v>
      </c>
      <c r="AO177" s="256" t="str">
        <f t="shared" si="611"/>
        <v>61,761</v>
      </c>
      <c r="AP177" s="256" t="str">
        <f t="shared" si="611"/>
        <v>61,761</v>
      </c>
      <c r="AQ177" s="256" t="str">
        <f t="shared" si="611"/>
        <v>2,123</v>
      </c>
      <c r="AR177" s="256" t="str">
        <f t="shared" si="611"/>
        <v>1,691,458</v>
      </c>
      <c r="AS177" s="256" t="str">
        <f t="shared" si="611"/>
        <v>1,980,954</v>
      </c>
      <c r="AT177" s="256" t="str">
        <f t="shared" si="502"/>
        <v>$4,588,956</v>
      </c>
      <c r="AU177" s="256" t="str">
        <f t="shared" si="502"/>
        <v>$10,859,434</v>
      </c>
      <c r="AV177" s="256" t="str">
        <f t="shared" si="502"/>
        <v>$6,828,492</v>
      </c>
      <c r="AW177" s="256" t="str">
        <f t="shared" si="502"/>
        <v>$20,515,248</v>
      </c>
      <c r="AX177" s="256" t="str">
        <f t="shared" si="502"/>
        <v>$82</v>
      </c>
      <c r="AY177" s="265" t="s">
        <v>275</v>
      </c>
      <c r="AZ177" s="265"/>
      <c r="BA177" s="245" t="str">
        <f t="shared" ref="BA177:BT177" si="612">BA77</f>
        <v>18,278</v>
      </c>
      <c r="BB177" s="256" t="str">
        <f t="shared" si="612"/>
        <v>335</v>
      </c>
      <c r="BC177" s="256" t="str">
        <f t="shared" si="612"/>
        <v>60</v>
      </c>
      <c r="BD177" s="256" t="str">
        <f t="shared" si="612"/>
        <v>475</v>
      </c>
      <c r="BE177" s="256" t="str">
        <f t="shared" si="612"/>
        <v>26</v>
      </c>
      <c r="BF177" s="256" t="str">
        <f t="shared" si="612"/>
        <v>69</v>
      </c>
      <c r="BG177" s="256" t="str">
        <f t="shared" si="612"/>
        <v>65</v>
      </c>
      <c r="BH177" s="256" t="str">
        <f t="shared" si="612"/>
        <v>93,600</v>
      </c>
      <c r="BI177" s="256" t="str">
        <f t="shared" si="612"/>
        <v>65</v>
      </c>
      <c r="BJ177" s="256" t="str">
        <f t="shared" si="612"/>
        <v>963,150</v>
      </c>
      <c r="BK177" s="256" t="str">
        <f t="shared" si="612"/>
        <v>56,473</v>
      </c>
      <c r="BL177" s="256" t="str">
        <f t="shared" si="612"/>
        <v>56,473</v>
      </c>
      <c r="BM177" s="256" t="str">
        <f t="shared" si="612"/>
        <v>8,860</v>
      </c>
      <c r="BN177" s="256" t="str">
        <f t="shared" si="612"/>
        <v>1,494,205</v>
      </c>
      <c r="BO177" s="256" t="str">
        <f t="shared" si="612"/>
        <v>1,889,659</v>
      </c>
      <c r="BP177" s="256" t="str">
        <f t="shared" si="612"/>
        <v>$5,958,106</v>
      </c>
      <c r="BQ177" s="256" t="str">
        <f t="shared" si="612"/>
        <v>$13,512,536</v>
      </c>
      <c r="BR177" s="256" t="str">
        <f t="shared" si="612"/>
        <v>$4,562,146</v>
      </c>
      <c r="BS177" s="256" t="str">
        <f t="shared" si="612"/>
        <v>$24,032,788</v>
      </c>
      <c r="BT177" s="256" t="str">
        <f t="shared" si="612"/>
        <v>$69</v>
      </c>
      <c r="BU177" s="265" t="s">
        <v>275</v>
      </c>
      <c r="BV177" s="265" t="s">
        <v>275</v>
      </c>
      <c r="BW177" s="245" t="str">
        <f t="shared" ref="BW177:CP177" si="613">BW77</f>
        <v>18,612</v>
      </c>
      <c r="BX177" s="256" t="str">
        <f t="shared" si="613"/>
        <v>335</v>
      </c>
      <c r="BY177" s="256" t="str">
        <f t="shared" si="613"/>
        <v>60</v>
      </c>
      <c r="BZ177" s="256" t="str">
        <f t="shared" si="613"/>
        <v>483</v>
      </c>
      <c r="CA177" s="256" t="str">
        <f t="shared" si="613"/>
        <v>23</v>
      </c>
      <c r="CB177" s="256" t="str">
        <f t="shared" si="613"/>
        <v>14</v>
      </c>
      <c r="CC177" s="256" t="str">
        <f t="shared" si="613"/>
        <v>72</v>
      </c>
      <c r="CD177" s="256" t="str">
        <f t="shared" si="613"/>
        <v>93,600</v>
      </c>
      <c r="CE177" s="256" t="str">
        <f t="shared" si="613"/>
        <v>134</v>
      </c>
      <c r="CF177" s="256" t="str">
        <f t="shared" si="613"/>
        <v>927,150</v>
      </c>
      <c r="CG177" s="256" t="str">
        <f t="shared" si="613"/>
        <v>63,558</v>
      </c>
      <c r="CH177" s="256" t="str">
        <f t="shared" si="613"/>
        <v>63,558</v>
      </c>
      <c r="CI177" s="256" t="str">
        <f t="shared" si="613"/>
        <v>7,426</v>
      </c>
      <c r="CJ177" s="256" t="str">
        <f t="shared" si="613"/>
        <v>1,575,146</v>
      </c>
      <c r="CK177" s="256" t="str">
        <f t="shared" si="613"/>
        <v>1,992,040</v>
      </c>
      <c r="CL177" s="256" t="str">
        <f t="shared" si="613"/>
        <v>$3,939,972</v>
      </c>
      <c r="CM177" s="256" t="str">
        <f t="shared" si="613"/>
        <v>$9,638,741</v>
      </c>
      <c r="CN177" s="256" t="str">
        <f t="shared" si="613"/>
        <v>$6,118,631</v>
      </c>
      <c r="CO177" s="256" t="str">
        <f t="shared" si="613"/>
        <v>$19,228,004</v>
      </c>
      <c r="CP177" s="256" t="str">
        <f t="shared" si="613"/>
        <v>$66</v>
      </c>
      <c r="CQ177" s="265" t="s">
        <v>275</v>
      </c>
      <c r="CR177" s="265" t="s">
        <v>275</v>
      </c>
      <c r="CS177" s="245" t="str">
        <f t="shared" ref="CS177:DL177" si="614">CS77</f>
        <v>18,278</v>
      </c>
      <c r="CT177" s="256" t="str">
        <f t="shared" si="614"/>
        <v>335</v>
      </c>
      <c r="CU177" s="256" t="str">
        <f t="shared" si="614"/>
        <v>60</v>
      </c>
      <c r="CV177" s="256" t="str">
        <f t="shared" si="614"/>
        <v>452</v>
      </c>
      <c r="CW177" s="256" t="str">
        <f t="shared" si="614"/>
        <v>26</v>
      </c>
      <c r="CX177" s="256" t="str">
        <f t="shared" si="614"/>
        <v>65</v>
      </c>
      <c r="CY177" s="256" t="str">
        <f t="shared" si="614"/>
        <v>72</v>
      </c>
      <c r="CZ177" s="256" t="str">
        <f t="shared" si="614"/>
        <v>93,600</v>
      </c>
      <c r="DA177" s="256" t="str">
        <f t="shared" si="614"/>
        <v>134</v>
      </c>
      <c r="DB177" s="256" t="str">
        <f t="shared" si="614"/>
        <v>927,150</v>
      </c>
      <c r="DC177" s="256" t="str">
        <f t="shared" si="614"/>
        <v>49,439</v>
      </c>
      <c r="DD177" s="256" t="str">
        <f t="shared" si="614"/>
        <v>49,440</v>
      </c>
      <c r="DE177" s="256" t="str">
        <f t="shared" si="614"/>
        <v>5,944</v>
      </c>
      <c r="DF177" s="256" t="str">
        <f t="shared" si="614"/>
        <v>1,320,883</v>
      </c>
      <c r="DG177" s="256" t="str">
        <f t="shared" si="614"/>
        <v>1,661,046</v>
      </c>
      <c r="DH177" s="256" t="str">
        <f t="shared" si="614"/>
        <v>$2,168,949</v>
      </c>
      <c r="DI177" s="256" t="str">
        <f t="shared" si="614"/>
        <v>$7,341,708</v>
      </c>
      <c r="DJ177" s="256" t="str">
        <f t="shared" si="614"/>
        <v>$4,438,773</v>
      </c>
      <c r="DK177" s="256" t="str">
        <f t="shared" si="614"/>
        <v>$19,827,327</v>
      </c>
      <c r="DL177" s="256" t="str">
        <f t="shared" si="614"/>
        <v>$69</v>
      </c>
      <c r="DM177" s="265" t="s">
        <v>275</v>
      </c>
      <c r="DN177" s="265" t="s">
        <v>275</v>
      </c>
      <c r="DO177" s="245" t="str">
        <f t="shared" ref="DO177:EH177" si="615">DO77</f>
        <v>18,278</v>
      </c>
      <c r="DP177" s="256" t="str">
        <f t="shared" si="615"/>
        <v>335</v>
      </c>
      <c r="DQ177" s="256" t="str">
        <f t="shared" si="615"/>
        <v>60</v>
      </c>
      <c r="DR177" s="256" t="str">
        <f t="shared" si="615"/>
        <v>509</v>
      </c>
      <c r="DS177" s="256" t="str">
        <f t="shared" si="615"/>
        <v>26</v>
      </c>
      <c r="DT177" s="256" t="str">
        <f t="shared" si="615"/>
        <v>65</v>
      </c>
      <c r="DU177" s="256" t="str">
        <f t="shared" si="615"/>
        <v>72</v>
      </c>
      <c r="DV177" s="256" t="str">
        <f t="shared" si="615"/>
        <v>93,600</v>
      </c>
      <c r="DW177" s="256" t="str">
        <f t="shared" si="615"/>
        <v>134</v>
      </c>
      <c r="DX177" s="256" t="str">
        <f t="shared" si="615"/>
        <v>927,150</v>
      </c>
      <c r="DY177" s="256" t="str">
        <f t="shared" si="615"/>
        <v>45,742</v>
      </c>
      <c r="DZ177" s="256" t="str">
        <f t="shared" si="615"/>
        <v>45,742</v>
      </c>
      <c r="EA177" s="256" t="str">
        <f t="shared" si="615"/>
        <v>1,728</v>
      </c>
      <c r="EB177" s="256" t="str">
        <f t="shared" si="615"/>
        <v>1,113,940</v>
      </c>
      <c r="EC177" s="256" t="str">
        <f t="shared" si="615"/>
        <v>1,420,966</v>
      </c>
      <c r="ED177" s="256" t="str">
        <f t="shared" si="615"/>
        <v>$3,023,579</v>
      </c>
      <c r="EE177" s="256" t="str">
        <f t="shared" si="615"/>
        <v>$7,341,708</v>
      </c>
      <c r="EF177" s="256" t="str">
        <f t="shared" si="615"/>
        <v>$4,438,773</v>
      </c>
      <c r="EG177" s="256" t="str">
        <f t="shared" si="615"/>
        <v>$15,174,848</v>
      </c>
      <c r="EH177" s="256" t="str">
        <f t="shared" si="615"/>
        <v>$69</v>
      </c>
      <c r="EI177" s="265" t="s">
        <v>275</v>
      </c>
      <c r="EJ177" s="265" t="s">
        <v>275</v>
      </c>
      <c r="EK177" s="245" t="str">
        <f t="shared" ref="EK177:FD177" si="616">EK77</f>
        <v>18,612</v>
      </c>
      <c r="EL177" s="256" t="str">
        <f t="shared" si="616"/>
        <v>331</v>
      </c>
      <c r="EM177" s="256" t="str">
        <f t="shared" si="616"/>
        <v>55</v>
      </c>
      <c r="EN177" s="256" t="str">
        <f t="shared" si="616"/>
        <v>483</v>
      </c>
      <c r="EO177" s="256" t="str">
        <f t="shared" si="616"/>
        <v>25</v>
      </c>
      <c r="EP177" s="256" t="str">
        <f t="shared" si="616"/>
        <v>50</v>
      </c>
      <c r="EQ177" s="256" t="str">
        <f t="shared" si="616"/>
        <v>66</v>
      </c>
      <c r="ER177" s="256" t="str">
        <f t="shared" si="616"/>
        <v>90,000</v>
      </c>
      <c r="ES177" s="256" t="str">
        <f t="shared" si="616"/>
        <v>75</v>
      </c>
      <c r="ET177" s="256" t="str">
        <f t="shared" si="616"/>
        <v>550,000</v>
      </c>
      <c r="EU177" s="256" t="str">
        <f t="shared" si="616"/>
        <v>61,177</v>
      </c>
      <c r="EV177" s="256" t="str">
        <f t="shared" si="616"/>
        <v>61,177</v>
      </c>
      <c r="EW177" s="256" t="str">
        <f t="shared" si="616"/>
        <v>23,053</v>
      </c>
      <c r="EX177" s="256" t="str">
        <f t="shared" si="616"/>
        <v>897,507</v>
      </c>
      <c r="EY177" s="256" t="str">
        <f t="shared" si="616"/>
        <v>1,341,898</v>
      </c>
      <c r="EZ177" s="256" t="str">
        <f t="shared" si="616"/>
        <v>$3,023,579</v>
      </c>
      <c r="FA177" s="256" t="str">
        <f t="shared" si="616"/>
        <v>$7,341,708</v>
      </c>
      <c r="FB177" s="256" t="str">
        <f t="shared" si="616"/>
        <v>$4,438,773</v>
      </c>
      <c r="FC177" s="256" t="str">
        <f t="shared" si="616"/>
        <v>$15,174,848</v>
      </c>
      <c r="FD177" s="256" t="str">
        <f t="shared" si="616"/>
        <v>$68</v>
      </c>
      <c r="FE177" s="265" t="s">
        <v>275</v>
      </c>
      <c r="FF177" s="265" t="s">
        <v>275</v>
      </c>
      <c r="FG177" s="245" t="str">
        <f t="shared" ref="FG177:FZ177" si="617">FG77</f>
        <v>18,345</v>
      </c>
      <c r="FH177" s="256" t="str">
        <f t="shared" si="617"/>
        <v>329</v>
      </c>
      <c r="FI177" s="256" t="str">
        <f t="shared" si="617"/>
        <v>68</v>
      </c>
      <c r="FJ177" s="256" t="str">
        <f t="shared" si="617"/>
        <v>477</v>
      </c>
      <c r="FK177" s="256" t="str">
        <f t="shared" si="617"/>
        <v>25</v>
      </c>
      <c r="FL177" s="256" t="str">
        <f t="shared" si="617"/>
        <v>58</v>
      </c>
      <c r="FM177" s="256" t="str">
        <f t="shared" si="617"/>
        <v>69</v>
      </c>
      <c r="FN177" s="256" t="str">
        <f t="shared" si="617"/>
        <v>93,600</v>
      </c>
      <c r="FO177" s="256" t="str">
        <f t="shared" si="617"/>
        <v>107</v>
      </c>
      <c r="FP177" s="256" t="str">
        <f t="shared" si="617"/>
        <v>941,550</v>
      </c>
      <c r="FQ177" s="256" t="str">
        <f t="shared" si="617"/>
        <v>55,395</v>
      </c>
      <c r="FR177" s="256" t="str">
        <f t="shared" si="617"/>
        <v>55,395</v>
      </c>
      <c r="FS177" s="256" t="str">
        <f t="shared" si="617"/>
        <v>5,216</v>
      </c>
      <c r="FT177" s="256" t="str">
        <f t="shared" si="617"/>
        <v>1,439,126</v>
      </c>
      <c r="FU177" s="256" t="str">
        <f t="shared" si="617"/>
        <v>1,788,933</v>
      </c>
      <c r="FV177" s="256" t="str">
        <f t="shared" si="617"/>
        <v>$3,935,912</v>
      </c>
      <c r="FW177" s="256" t="str">
        <f t="shared" si="617"/>
        <v>$9,738,825</v>
      </c>
      <c r="FX177" s="256" t="str">
        <f t="shared" si="617"/>
        <v>$5,277,363</v>
      </c>
      <c r="FY177" s="256" t="str">
        <f t="shared" si="617"/>
        <v>$19,755,643</v>
      </c>
      <c r="FZ177" s="256" t="str">
        <f t="shared" si="617"/>
        <v>$71</v>
      </c>
      <c r="GA177" s="265" t="s">
        <v>275</v>
      </c>
      <c r="GB177" s="265" t="s">
        <v>275</v>
      </c>
      <c r="GC177" s="245" t="str">
        <f t="shared" ref="GC177:GV177" si="618">GC77</f>
        <v>0</v>
      </c>
      <c r="GD177" s="256" t="str">
        <f t="shared" si="618"/>
        <v>-29</v>
      </c>
      <c r="GE177" s="256" t="str">
        <f t="shared" si="618"/>
        <v>41</v>
      </c>
      <c r="GF177" s="256" t="str">
        <f t="shared" si="618"/>
        <v>-7</v>
      </c>
      <c r="GG177" s="256" t="str">
        <f t="shared" si="618"/>
        <v>-4</v>
      </c>
      <c r="GH177" s="256" t="str">
        <f t="shared" si="618"/>
        <v>7</v>
      </c>
      <c r="GI177" s="256" t="str">
        <f t="shared" si="618"/>
        <v>1</v>
      </c>
      <c r="GJ177" s="256" t="str">
        <f t="shared" si="618"/>
        <v>0</v>
      </c>
      <c r="GK177" s="256" t="str">
        <f t="shared" si="618"/>
        <v>1</v>
      </c>
      <c r="GL177" s="256" t="str">
        <f t="shared" si="618"/>
        <v>0</v>
      </c>
      <c r="GM177" s="256" t="str">
        <f t="shared" si="618"/>
        <v>5,288</v>
      </c>
      <c r="GN177" s="256" t="str">
        <f t="shared" si="618"/>
        <v>5,288</v>
      </c>
      <c r="GO177" s="256" t="str">
        <f t="shared" si="618"/>
        <v>-6,737</v>
      </c>
      <c r="GP177" s="256" t="str">
        <f t="shared" si="618"/>
        <v>197,253</v>
      </c>
      <c r="GQ177" s="256" t="str">
        <f t="shared" si="618"/>
        <v>91,295</v>
      </c>
      <c r="GR177" s="256" t="str">
        <f t="shared" si="618"/>
        <v>-$1,369,150</v>
      </c>
      <c r="GS177" s="256" t="str">
        <f t="shared" si="618"/>
        <v>-$2,653,102</v>
      </c>
      <c r="GT177" s="256" t="str">
        <f t="shared" si="618"/>
        <v>$2,266,346</v>
      </c>
      <c r="GU177" s="256" t="str">
        <f t="shared" si="618"/>
        <v>-$3,517,540</v>
      </c>
      <c r="GV177" s="256" t="str">
        <f t="shared" si="618"/>
        <v>$13</v>
      </c>
      <c r="GW177" s="265" t="s">
        <v>275</v>
      </c>
      <c r="GX177" s="265" t="s">
        <v>275</v>
      </c>
      <c r="GY177" s="245" t="str">
        <f t="shared" ref="GY177:HR177" si="619">GY77</f>
        <v>-334</v>
      </c>
      <c r="GZ177" s="256" t="str">
        <f t="shared" si="619"/>
        <v>0</v>
      </c>
      <c r="HA177" s="256" t="str">
        <f t="shared" si="619"/>
        <v>0</v>
      </c>
      <c r="HB177" s="256" t="str">
        <f t="shared" si="619"/>
        <v>-8</v>
      </c>
      <c r="HC177" s="256" t="str">
        <f t="shared" si="619"/>
        <v>3</v>
      </c>
      <c r="HD177" s="256" t="str">
        <f t="shared" si="619"/>
        <v>55</v>
      </c>
      <c r="HE177" s="256" t="str">
        <f t="shared" si="619"/>
        <v>-7</v>
      </c>
      <c r="HF177" s="256" t="str">
        <f t="shared" si="619"/>
        <v>0</v>
      </c>
      <c r="HG177" s="256" t="str">
        <f t="shared" si="619"/>
        <v>-69</v>
      </c>
      <c r="HH177" s="256" t="str">
        <f t="shared" si="619"/>
        <v>36,000</v>
      </c>
      <c r="HI177" s="256" t="str">
        <f t="shared" si="619"/>
        <v>-7,085</v>
      </c>
      <c r="HJ177" s="256" t="str">
        <f t="shared" si="619"/>
        <v>-7,085</v>
      </c>
      <c r="HK177" s="256" t="str">
        <f t="shared" si="619"/>
        <v>1,434</v>
      </c>
      <c r="HL177" s="256" t="str">
        <f t="shared" si="619"/>
        <v>-80,941</v>
      </c>
      <c r="HM177" s="256" t="str">
        <f t="shared" si="619"/>
        <v>-102,381</v>
      </c>
      <c r="HN177" s="256" t="str">
        <f t="shared" si="619"/>
        <v>$2,018,134</v>
      </c>
      <c r="HO177" s="256" t="str">
        <f t="shared" si="619"/>
        <v>$3,873,795</v>
      </c>
      <c r="HP177" s="256" t="str">
        <f t="shared" si="619"/>
        <v>-$1,556,485</v>
      </c>
      <c r="HQ177" s="256" t="str">
        <f t="shared" si="619"/>
        <v>$4,804,784</v>
      </c>
      <c r="HR177" s="256" t="str">
        <f t="shared" si="619"/>
        <v>$3</v>
      </c>
      <c r="HS177" s="265" t="s">
        <v>275</v>
      </c>
      <c r="HT177" s="265" t="s">
        <v>275</v>
      </c>
      <c r="HU177" s="245" t="str">
        <f t="shared" ref="HU177:IN177" si="620">HU77</f>
        <v>334</v>
      </c>
      <c r="HV177" s="256" t="str">
        <f t="shared" si="620"/>
        <v>0</v>
      </c>
      <c r="HW177" s="256" t="str">
        <f t="shared" si="620"/>
        <v>0</v>
      </c>
      <c r="HX177" s="256" t="str">
        <f t="shared" si="620"/>
        <v>31</v>
      </c>
      <c r="HY177" s="256" t="str">
        <f t="shared" si="620"/>
        <v>-3</v>
      </c>
      <c r="HZ177" s="256" t="str">
        <f t="shared" si="620"/>
        <v>-51</v>
      </c>
      <c r="IA177" s="256" t="str">
        <f t="shared" si="620"/>
        <v>0</v>
      </c>
      <c r="IB177" s="256" t="str">
        <f t="shared" si="620"/>
        <v>0</v>
      </c>
      <c r="IC177" s="256" t="str">
        <f t="shared" si="620"/>
        <v>0</v>
      </c>
      <c r="ID177" s="256" t="str">
        <f t="shared" si="620"/>
        <v>0</v>
      </c>
      <c r="IE177" s="256" t="str">
        <f t="shared" si="620"/>
        <v>14,119</v>
      </c>
      <c r="IF177" s="256" t="str">
        <f t="shared" si="620"/>
        <v>14,119</v>
      </c>
      <c r="IG177" s="256" t="str">
        <f t="shared" si="620"/>
        <v>1,482</v>
      </c>
      <c r="IH177" s="256" t="str">
        <f t="shared" si="620"/>
        <v>254,263</v>
      </c>
      <c r="II177" s="256" t="str">
        <f t="shared" si="620"/>
        <v>330,994</v>
      </c>
      <c r="IJ177" s="256" t="str">
        <f t="shared" si="620"/>
        <v>$1,771,024</v>
      </c>
      <c r="IK177" s="256" t="str">
        <f t="shared" si="620"/>
        <v>$2,297,033</v>
      </c>
      <c r="IL177" s="256" t="str">
        <f t="shared" si="620"/>
        <v>$1,679,858</v>
      </c>
      <c r="IM177" s="256" t="str">
        <f t="shared" si="620"/>
        <v>-$599,323</v>
      </c>
      <c r="IN177" s="256" t="str">
        <f t="shared" si="620"/>
        <v>-$3</v>
      </c>
      <c r="IO177" s="265" t="s">
        <v>275</v>
      </c>
      <c r="IP177" s="265" t="s">
        <v>275</v>
      </c>
      <c r="IQ177" s="245" t="str">
        <f t="shared" ref="IQ177:JJ177" si="621">IQ77</f>
        <v>0</v>
      </c>
      <c r="IR177" s="256" t="str">
        <f t="shared" si="621"/>
        <v>0</v>
      </c>
      <c r="IS177" s="256" t="str">
        <f t="shared" si="621"/>
        <v>0</v>
      </c>
      <c r="IT177" s="256" t="str">
        <f t="shared" si="621"/>
        <v>-57</v>
      </c>
      <c r="IU177" s="256" t="str">
        <f t="shared" si="621"/>
        <v>0</v>
      </c>
      <c r="IV177" s="256" t="str">
        <f t="shared" si="621"/>
        <v>0</v>
      </c>
      <c r="IW177" s="256" t="str">
        <f t="shared" si="621"/>
        <v>0</v>
      </c>
      <c r="IX177" s="256" t="str">
        <f t="shared" si="621"/>
        <v>0</v>
      </c>
      <c r="IY177" s="256" t="str">
        <f t="shared" si="621"/>
        <v>0</v>
      </c>
      <c r="IZ177" s="256" t="str">
        <f t="shared" si="621"/>
        <v>0</v>
      </c>
      <c r="JA177" s="256" t="str">
        <f t="shared" si="621"/>
        <v>3,697</v>
      </c>
      <c r="JB177" s="256" t="str">
        <f t="shared" si="621"/>
        <v>3,698</v>
      </c>
      <c r="JC177" s="256" t="str">
        <f t="shared" si="621"/>
        <v>4,216</v>
      </c>
      <c r="JD177" s="256" t="str">
        <f t="shared" si="621"/>
        <v>206,943</v>
      </c>
      <c r="JE177" s="256" t="str">
        <f t="shared" si="621"/>
        <v>240,080</v>
      </c>
      <c r="JF177" s="256" t="str">
        <f t="shared" si="621"/>
        <v>-$854,630</v>
      </c>
      <c r="JG177" s="256" t="str">
        <f t="shared" si="621"/>
        <v>$0</v>
      </c>
      <c r="JH177" s="256" t="str">
        <f t="shared" si="621"/>
        <v>$0</v>
      </c>
      <c r="JI177" s="256" t="str">
        <f t="shared" si="621"/>
        <v>$4,652,479</v>
      </c>
      <c r="JJ177" s="256" t="str">
        <f t="shared" si="621"/>
        <v>$0</v>
      </c>
      <c r="JK177" s="265" t="s">
        <v>275</v>
      </c>
      <c r="JL177" s="265" t="s">
        <v>275</v>
      </c>
      <c r="JM177" s="245" t="str">
        <f t="shared" ref="JM177:KF177" si="622">JM77</f>
        <v>-334</v>
      </c>
      <c r="JN177" s="256" t="str">
        <f t="shared" si="622"/>
        <v>4</v>
      </c>
      <c r="JO177" s="256" t="str">
        <f t="shared" si="622"/>
        <v>5</v>
      </c>
      <c r="JP177" s="256" t="str">
        <f t="shared" si="622"/>
        <v>26</v>
      </c>
      <c r="JQ177" s="256" t="str">
        <f t="shared" si="622"/>
        <v>1</v>
      </c>
      <c r="JR177" s="256" t="str">
        <f t="shared" si="622"/>
        <v>15</v>
      </c>
      <c r="JS177" s="256" t="str">
        <f t="shared" si="622"/>
        <v>6</v>
      </c>
      <c r="JT177" s="256" t="str">
        <f t="shared" si="622"/>
        <v>3,600</v>
      </c>
      <c r="JU177" s="256" t="str">
        <f t="shared" si="622"/>
        <v>59</v>
      </c>
      <c r="JV177" s="256" t="str">
        <f t="shared" si="622"/>
        <v>377,150</v>
      </c>
      <c r="JW177" s="256" t="str">
        <f t="shared" si="622"/>
        <v>-15,435</v>
      </c>
      <c r="JX177" s="256" t="str">
        <f t="shared" si="622"/>
        <v>-15,435</v>
      </c>
      <c r="JY177" s="256" t="str">
        <f t="shared" si="622"/>
        <v>-21,325</v>
      </c>
      <c r="JZ177" s="256" t="str">
        <f t="shared" si="622"/>
        <v>216,433</v>
      </c>
      <c r="KA177" s="256" t="str">
        <f t="shared" si="622"/>
        <v>79,068</v>
      </c>
      <c r="KB177" s="256" t="str">
        <f t="shared" si="622"/>
        <v>$0</v>
      </c>
      <c r="KC177" s="256" t="str">
        <f t="shared" si="622"/>
        <v>$0</v>
      </c>
      <c r="KD177" s="256" t="str">
        <f t="shared" si="622"/>
        <v>$0</v>
      </c>
      <c r="KE177" s="256" t="str">
        <f t="shared" si="622"/>
        <v>$0</v>
      </c>
      <c r="KF177" s="256" t="str">
        <f t="shared" si="622"/>
        <v>$1</v>
      </c>
      <c r="KG177" s="265" t="s">
        <v>275</v>
      </c>
      <c r="KH177" s="265" t="s">
        <v>275</v>
      </c>
    </row>
    <row r="178" spans="1:294" s="2" customFormat="1" ht="12.75" customHeight="1" x14ac:dyDescent="0.2">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245" t="s">
        <v>158</v>
      </c>
      <c r="AD178" s="254" t="str">
        <f t="shared" ca="1" si="500"/>
        <v>-</v>
      </c>
      <c r="AE178" s="256" t="str">
        <f t="shared" si="526"/>
        <v>-</v>
      </c>
      <c r="AF178" s="256" t="str">
        <f t="shared" ref="AF178:AS178" si="623">AF78</f>
        <v>-</v>
      </c>
      <c r="AG178" s="256" t="str">
        <f t="shared" si="623"/>
        <v>-</v>
      </c>
      <c r="AH178" s="256" t="str">
        <f t="shared" si="623"/>
        <v>-</v>
      </c>
      <c r="AI178" s="256" t="str">
        <f t="shared" si="623"/>
        <v>-</v>
      </c>
      <c r="AJ178" s="256" t="str">
        <f t="shared" si="623"/>
        <v>-</v>
      </c>
      <c r="AK178" s="256" t="str">
        <f t="shared" si="623"/>
        <v>-</v>
      </c>
      <c r="AL178" s="256" t="str">
        <f t="shared" si="623"/>
        <v>-</v>
      </c>
      <c r="AM178" s="256" t="str">
        <f t="shared" si="623"/>
        <v>-</v>
      </c>
      <c r="AN178" s="256" t="str">
        <f t="shared" si="623"/>
        <v>-</v>
      </c>
      <c r="AO178" s="256" t="str">
        <f t="shared" si="623"/>
        <v>-</v>
      </c>
      <c r="AP178" s="256" t="str">
        <f t="shared" si="623"/>
        <v>-</v>
      </c>
      <c r="AQ178" s="256" t="str">
        <f t="shared" si="623"/>
        <v>-</v>
      </c>
      <c r="AR178" s="256" t="str">
        <f t="shared" si="623"/>
        <v>-</v>
      </c>
      <c r="AS178" s="256" t="str">
        <f t="shared" si="623"/>
        <v>-</v>
      </c>
      <c r="AT178" s="256" t="str">
        <f t="shared" ref="AT178:AX186" si="624">AT78</f>
        <v>-</v>
      </c>
      <c r="AU178" s="256" t="str">
        <f t="shared" si="624"/>
        <v>-</v>
      </c>
      <c r="AV178" s="256" t="str">
        <f t="shared" si="624"/>
        <v>-</v>
      </c>
      <c r="AW178" s="256" t="str">
        <f t="shared" si="624"/>
        <v>-</v>
      </c>
      <c r="AX178" s="256" t="str">
        <f t="shared" si="624"/>
        <v>-</v>
      </c>
      <c r="AY178" s="265" t="s">
        <v>275</v>
      </c>
      <c r="AZ178" s="265"/>
      <c r="BA178" s="245" t="str">
        <f t="shared" ref="BA178:BT178" si="625">BA78</f>
        <v>-</v>
      </c>
      <c r="BB178" s="256" t="str">
        <f t="shared" si="625"/>
        <v>-</v>
      </c>
      <c r="BC178" s="256" t="str">
        <f t="shared" si="625"/>
        <v>-</v>
      </c>
      <c r="BD178" s="256" t="str">
        <f t="shared" si="625"/>
        <v>-</v>
      </c>
      <c r="BE178" s="256" t="str">
        <f t="shared" si="625"/>
        <v>-</v>
      </c>
      <c r="BF178" s="256" t="str">
        <f t="shared" si="625"/>
        <v>-</v>
      </c>
      <c r="BG178" s="256" t="str">
        <f t="shared" si="625"/>
        <v>-</v>
      </c>
      <c r="BH178" s="256" t="str">
        <f t="shared" si="625"/>
        <v>-</v>
      </c>
      <c r="BI178" s="256" t="str">
        <f t="shared" si="625"/>
        <v>-</v>
      </c>
      <c r="BJ178" s="256" t="str">
        <f t="shared" si="625"/>
        <v>-</v>
      </c>
      <c r="BK178" s="256" t="str">
        <f t="shared" si="625"/>
        <v>-</v>
      </c>
      <c r="BL178" s="256" t="str">
        <f t="shared" si="625"/>
        <v>-</v>
      </c>
      <c r="BM178" s="256" t="str">
        <f t="shared" si="625"/>
        <v>-</v>
      </c>
      <c r="BN178" s="256" t="str">
        <f t="shared" si="625"/>
        <v>-</v>
      </c>
      <c r="BO178" s="256" t="str">
        <f t="shared" si="625"/>
        <v>-</v>
      </c>
      <c r="BP178" s="256" t="str">
        <f t="shared" si="625"/>
        <v>-</v>
      </c>
      <c r="BQ178" s="256" t="str">
        <f t="shared" si="625"/>
        <v>-</v>
      </c>
      <c r="BR178" s="256" t="str">
        <f t="shared" si="625"/>
        <v>-</v>
      </c>
      <c r="BS178" s="256" t="str">
        <f t="shared" si="625"/>
        <v>-</v>
      </c>
      <c r="BT178" s="256" t="str">
        <f t="shared" si="625"/>
        <v>-</v>
      </c>
      <c r="BU178" s="265" t="s">
        <v>275</v>
      </c>
      <c r="BV178" s="265" t="s">
        <v>275</v>
      </c>
      <c r="BW178" s="245" t="str">
        <f t="shared" ref="BW178:CP178" si="626">BW78</f>
        <v>-</v>
      </c>
      <c r="BX178" s="256" t="str">
        <f t="shared" si="626"/>
        <v>-</v>
      </c>
      <c r="BY178" s="256" t="str">
        <f t="shared" si="626"/>
        <v>-</v>
      </c>
      <c r="BZ178" s="256" t="str">
        <f t="shared" si="626"/>
        <v>-</v>
      </c>
      <c r="CA178" s="256" t="str">
        <f t="shared" si="626"/>
        <v>-</v>
      </c>
      <c r="CB178" s="256" t="str">
        <f t="shared" si="626"/>
        <v>-</v>
      </c>
      <c r="CC178" s="256" t="str">
        <f t="shared" si="626"/>
        <v>-</v>
      </c>
      <c r="CD178" s="256" t="str">
        <f t="shared" si="626"/>
        <v>-</v>
      </c>
      <c r="CE178" s="256" t="str">
        <f t="shared" si="626"/>
        <v>-</v>
      </c>
      <c r="CF178" s="256" t="str">
        <f t="shared" si="626"/>
        <v>-</v>
      </c>
      <c r="CG178" s="256" t="str">
        <f t="shared" si="626"/>
        <v>-</v>
      </c>
      <c r="CH178" s="256" t="str">
        <f t="shared" si="626"/>
        <v>-</v>
      </c>
      <c r="CI178" s="256" t="str">
        <f t="shared" si="626"/>
        <v>-</v>
      </c>
      <c r="CJ178" s="256" t="str">
        <f t="shared" si="626"/>
        <v>-</v>
      </c>
      <c r="CK178" s="256" t="str">
        <f t="shared" si="626"/>
        <v>-</v>
      </c>
      <c r="CL178" s="256" t="str">
        <f t="shared" si="626"/>
        <v>-</v>
      </c>
      <c r="CM178" s="256" t="str">
        <f t="shared" si="626"/>
        <v>-</v>
      </c>
      <c r="CN178" s="256" t="str">
        <f t="shared" si="626"/>
        <v>-</v>
      </c>
      <c r="CO178" s="256" t="str">
        <f t="shared" si="626"/>
        <v>-</v>
      </c>
      <c r="CP178" s="256" t="str">
        <f t="shared" si="626"/>
        <v>-</v>
      </c>
      <c r="CQ178" s="265" t="s">
        <v>275</v>
      </c>
      <c r="CR178" s="265" t="s">
        <v>275</v>
      </c>
      <c r="CS178" s="245" t="str">
        <f t="shared" ref="CS178:DL178" si="627">CS78</f>
        <v>-</v>
      </c>
      <c r="CT178" s="256" t="str">
        <f t="shared" si="627"/>
        <v>-</v>
      </c>
      <c r="CU178" s="256" t="str">
        <f t="shared" si="627"/>
        <v>-</v>
      </c>
      <c r="CV178" s="256" t="str">
        <f t="shared" si="627"/>
        <v>-</v>
      </c>
      <c r="CW178" s="256" t="str">
        <f t="shared" si="627"/>
        <v>-</v>
      </c>
      <c r="CX178" s="256" t="str">
        <f t="shared" si="627"/>
        <v>-</v>
      </c>
      <c r="CY178" s="256" t="str">
        <f t="shared" si="627"/>
        <v>-</v>
      </c>
      <c r="CZ178" s="256" t="str">
        <f t="shared" si="627"/>
        <v>-</v>
      </c>
      <c r="DA178" s="256" t="str">
        <f t="shared" si="627"/>
        <v>-</v>
      </c>
      <c r="DB178" s="256" t="str">
        <f t="shared" si="627"/>
        <v>-</v>
      </c>
      <c r="DC178" s="256" t="str">
        <f t="shared" si="627"/>
        <v>-</v>
      </c>
      <c r="DD178" s="256" t="str">
        <f t="shared" si="627"/>
        <v>-</v>
      </c>
      <c r="DE178" s="256" t="str">
        <f t="shared" si="627"/>
        <v>-</v>
      </c>
      <c r="DF178" s="256" t="str">
        <f t="shared" si="627"/>
        <v>-</v>
      </c>
      <c r="DG178" s="256" t="str">
        <f t="shared" si="627"/>
        <v>-</v>
      </c>
      <c r="DH178" s="256" t="str">
        <f t="shared" si="627"/>
        <v>-</v>
      </c>
      <c r="DI178" s="256" t="str">
        <f t="shared" si="627"/>
        <v>-</v>
      </c>
      <c r="DJ178" s="256" t="str">
        <f t="shared" si="627"/>
        <v>-</v>
      </c>
      <c r="DK178" s="256" t="str">
        <f t="shared" si="627"/>
        <v>-</v>
      </c>
      <c r="DL178" s="256" t="str">
        <f t="shared" si="627"/>
        <v>-</v>
      </c>
      <c r="DM178" s="265" t="s">
        <v>275</v>
      </c>
      <c r="DN178" s="265" t="s">
        <v>275</v>
      </c>
      <c r="DO178" s="245" t="str">
        <f t="shared" ref="DO178:EH178" si="628">DO78</f>
        <v>37,662</v>
      </c>
      <c r="DP178" s="256" t="str">
        <f t="shared" si="628"/>
        <v>1,600</v>
      </c>
      <c r="DQ178" s="256">
        <f t="shared" si="628"/>
        <v>0</v>
      </c>
      <c r="DR178" s="256" t="str">
        <f t="shared" si="628"/>
        <v>829</v>
      </c>
      <c r="DS178" s="256" t="str">
        <f t="shared" si="628"/>
        <v>70</v>
      </c>
      <c r="DT178" s="256">
        <f t="shared" si="628"/>
        <v>0</v>
      </c>
      <c r="DU178" s="256" t="str">
        <f t="shared" si="628"/>
        <v>136</v>
      </c>
      <c r="DV178" s="256" t="str">
        <f t="shared" si="628"/>
        <v>252,904</v>
      </c>
      <c r="DW178" s="256" t="str">
        <f t="shared" si="628"/>
        <v>100</v>
      </c>
      <c r="DX178" s="256" t="str">
        <f t="shared" si="628"/>
        <v>1,712,397</v>
      </c>
      <c r="DY178" s="256" t="str">
        <f t="shared" si="628"/>
        <v>903,486</v>
      </c>
      <c r="DZ178" s="256" t="str">
        <f t="shared" si="628"/>
        <v>911,462</v>
      </c>
      <c r="EA178" s="256">
        <f t="shared" si="628"/>
        <v>0</v>
      </c>
      <c r="EB178" s="256" t="str">
        <f t="shared" si="628"/>
        <v>775,950</v>
      </c>
      <c r="EC178" s="256" t="str">
        <f t="shared" si="628"/>
        <v>845,317</v>
      </c>
      <c r="ED178" s="256" t="str">
        <f t="shared" si="628"/>
        <v>$6,216,324</v>
      </c>
      <c r="EE178" s="256" t="str">
        <f t="shared" si="628"/>
        <v>$2,858,617</v>
      </c>
      <c r="EF178" s="256" t="str">
        <f t="shared" si="628"/>
        <v>$10,273,863</v>
      </c>
      <c r="EG178" s="256" t="str">
        <f t="shared" si="628"/>
        <v>$19,348,804</v>
      </c>
      <c r="EH178" s="256" t="str">
        <f t="shared" si="628"/>
        <v>$76</v>
      </c>
      <c r="EI178" s="265" t="s">
        <v>275</v>
      </c>
      <c r="EJ178" s="265" t="s">
        <v>275</v>
      </c>
      <c r="EK178" s="245" t="str">
        <f t="shared" ref="EK178:FD178" si="629">EK78</f>
        <v>37,662</v>
      </c>
      <c r="EL178" s="256" t="str">
        <f t="shared" si="629"/>
        <v>1,600</v>
      </c>
      <c r="EM178" s="256" t="str">
        <f t="shared" si="629"/>
        <v>-</v>
      </c>
      <c r="EN178" s="256" t="str">
        <f t="shared" si="629"/>
        <v>837</v>
      </c>
      <c r="EO178" s="256" t="str">
        <f t="shared" si="629"/>
        <v>82</v>
      </c>
      <c r="EP178" s="256">
        <f t="shared" si="629"/>
        <v>0</v>
      </c>
      <c r="EQ178" s="256" t="str">
        <f t="shared" si="629"/>
        <v>136</v>
      </c>
      <c r="ER178" s="256" t="str">
        <f t="shared" si="629"/>
        <v>252,904</v>
      </c>
      <c r="ES178" s="256" t="str">
        <f t="shared" si="629"/>
        <v>95</v>
      </c>
      <c r="ET178" s="256" t="str">
        <f t="shared" si="629"/>
        <v>1,712,397</v>
      </c>
      <c r="EU178" s="256" t="str">
        <f t="shared" si="629"/>
        <v>160,652</v>
      </c>
      <c r="EV178" s="256" t="str">
        <f t="shared" si="629"/>
        <v>160,652</v>
      </c>
      <c r="EW178" s="256" t="str">
        <f t="shared" si="629"/>
        <v>-</v>
      </c>
      <c r="EX178" s="256" t="str">
        <f t="shared" si="629"/>
        <v>4,850,346</v>
      </c>
      <c r="EY178" s="256" t="str">
        <f t="shared" si="629"/>
        <v>4,982,861</v>
      </c>
      <c r="EZ178" s="256" t="str">
        <f t="shared" si="629"/>
        <v>$7,387,201</v>
      </c>
      <c r="FA178" s="256" t="str">
        <f t="shared" si="629"/>
        <v>$4,518,469</v>
      </c>
      <c r="FB178" s="256" t="str">
        <f t="shared" si="629"/>
        <v>$12,128,030</v>
      </c>
      <c r="FC178" s="256" t="str">
        <f t="shared" si="629"/>
        <v>$24,033,700</v>
      </c>
      <c r="FD178" s="256" t="str">
        <f t="shared" si="629"/>
        <v>$75</v>
      </c>
      <c r="FE178" s="265" t="s">
        <v>275</v>
      </c>
      <c r="FF178" s="265" t="s">
        <v>275</v>
      </c>
      <c r="FG178" s="245" t="str">
        <f t="shared" ref="FG178:FZ178" si="630">FG78</f>
        <v>37,662</v>
      </c>
      <c r="FH178" s="256" t="str">
        <f t="shared" si="630"/>
        <v>1,600</v>
      </c>
      <c r="FI178" s="256" t="str">
        <f t="shared" si="630"/>
        <v>0</v>
      </c>
      <c r="FJ178" s="256" t="str">
        <f t="shared" si="630"/>
        <v>829</v>
      </c>
      <c r="FK178" s="256" t="str">
        <f t="shared" si="630"/>
        <v>70</v>
      </c>
      <c r="FL178" s="256" t="str">
        <f t="shared" si="630"/>
        <v>0</v>
      </c>
      <c r="FM178" s="256" t="str">
        <f t="shared" si="630"/>
        <v>136</v>
      </c>
      <c r="FN178" s="256" t="str">
        <f t="shared" si="630"/>
        <v>252,904</v>
      </c>
      <c r="FO178" s="256" t="str">
        <f t="shared" si="630"/>
        <v>100</v>
      </c>
      <c r="FP178" s="256" t="str">
        <f t="shared" si="630"/>
        <v>1,712,397</v>
      </c>
      <c r="FQ178" s="256" t="str">
        <f t="shared" si="630"/>
        <v>903,486</v>
      </c>
      <c r="FR178" s="256" t="str">
        <f t="shared" si="630"/>
        <v>911,462</v>
      </c>
      <c r="FS178" s="256" t="str">
        <f t="shared" si="630"/>
        <v>0</v>
      </c>
      <c r="FT178" s="256" t="str">
        <f t="shared" si="630"/>
        <v>775,950</v>
      </c>
      <c r="FU178" s="256" t="str">
        <f t="shared" si="630"/>
        <v>845,317</v>
      </c>
      <c r="FV178" s="256" t="str">
        <f t="shared" si="630"/>
        <v>$6,216,324</v>
      </c>
      <c r="FW178" s="256" t="str">
        <f t="shared" si="630"/>
        <v>$2,858,617</v>
      </c>
      <c r="FX178" s="256" t="str">
        <f t="shared" si="630"/>
        <v>$10,273,863</v>
      </c>
      <c r="FY178" s="256" t="str">
        <f t="shared" si="630"/>
        <v>$19,348,804</v>
      </c>
      <c r="FZ178" s="256" t="str">
        <f t="shared" si="630"/>
        <v>$76</v>
      </c>
      <c r="GA178" s="265" t="s">
        <v>275</v>
      </c>
      <c r="GB178" s="265" t="s">
        <v>275</v>
      </c>
      <c r="GC178" s="245" t="str">
        <f t="shared" ref="GC178:GV178" si="631">GC78</f>
        <v>-</v>
      </c>
      <c r="GD178" s="256" t="str">
        <f t="shared" si="631"/>
        <v>-</v>
      </c>
      <c r="GE178" s="256" t="str">
        <f t="shared" si="631"/>
        <v>-</v>
      </c>
      <c r="GF178" s="256" t="str">
        <f t="shared" si="631"/>
        <v>-</v>
      </c>
      <c r="GG178" s="256" t="str">
        <f t="shared" si="631"/>
        <v>-</v>
      </c>
      <c r="GH178" s="256" t="str">
        <f t="shared" si="631"/>
        <v>-</v>
      </c>
      <c r="GI178" s="256" t="str">
        <f t="shared" si="631"/>
        <v>-</v>
      </c>
      <c r="GJ178" s="256" t="str">
        <f t="shared" si="631"/>
        <v>-</v>
      </c>
      <c r="GK178" s="256" t="str">
        <f t="shared" si="631"/>
        <v>-</v>
      </c>
      <c r="GL178" s="256" t="str">
        <f t="shared" si="631"/>
        <v>-</v>
      </c>
      <c r="GM178" s="256" t="str">
        <f t="shared" si="631"/>
        <v>-</v>
      </c>
      <c r="GN178" s="256" t="str">
        <f t="shared" si="631"/>
        <v>-</v>
      </c>
      <c r="GO178" s="256" t="str">
        <f t="shared" si="631"/>
        <v>-</v>
      </c>
      <c r="GP178" s="256" t="str">
        <f t="shared" si="631"/>
        <v>-</v>
      </c>
      <c r="GQ178" s="256" t="str">
        <f t="shared" si="631"/>
        <v>-</v>
      </c>
      <c r="GR178" s="256" t="str">
        <f t="shared" si="631"/>
        <v>-</v>
      </c>
      <c r="GS178" s="256" t="str">
        <f t="shared" si="631"/>
        <v>-</v>
      </c>
      <c r="GT178" s="256" t="str">
        <f t="shared" si="631"/>
        <v>-</v>
      </c>
      <c r="GU178" s="256" t="str">
        <f t="shared" si="631"/>
        <v>-</v>
      </c>
      <c r="GV178" s="256" t="str">
        <f t="shared" si="631"/>
        <v>-</v>
      </c>
      <c r="GW178" s="265" t="s">
        <v>275</v>
      </c>
      <c r="GX178" s="265" t="s">
        <v>275</v>
      </c>
      <c r="GY178" s="245" t="str">
        <f t="shared" ref="GY178:HR178" si="632">GY78</f>
        <v>-</v>
      </c>
      <c r="GZ178" s="256" t="str">
        <f t="shared" si="632"/>
        <v>-</v>
      </c>
      <c r="HA178" s="256" t="str">
        <f t="shared" si="632"/>
        <v>-</v>
      </c>
      <c r="HB178" s="256" t="str">
        <f t="shared" si="632"/>
        <v>-</v>
      </c>
      <c r="HC178" s="256" t="str">
        <f t="shared" si="632"/>
        <v>-</v>
      </c>
      <c r="HD178" s="256" t="str">
        <f t="shared" si="632"/>
        <v>-</v>
      </c>
      <c r="HE178" s="256" t="str">
        <f t="shared" si="632"/>
        <v>-</v>
      </c>
      <c r="HF178" s="256" t="str">
        <f t="shared" si="632"/>
        <v>-</v>
      </c>
      <c r="HG178" s="256" t="str">
        <f t="shared" si="632"/>
        <v>-</v>
      </c>
      <c r="HH178" s="256" t="str">
        <f t="shared" si="632"/>
        <v>-</v>
      </c>
      <c r="HI178" s="256" t="str">
        <f t="shared" si="632"/>
        <v>-</v>
      </c>
      <c r="HJ178" s="256" t="str">
        <f t="shared" si="632"/>
        <v>-</v>
      </c>
      <c r="HK178" s="256" t="str">
        <f t="shared" si="632"/>
        <v>-</v>
      </c>
      <c r="HL178" s="256" t="str">
        <f t="shared" si="632"/>
        <v>-</v>
      </c>
      <c r="HM178" s="256" t="str">
        <f t="shared" si="632"/>
        <v>-</v>
      </c>
      <c r="HN178" s="256" t="str">
        <f t="shared" si="632"/>
        <v>-</v>
      </c>
      <c r="HO178" s="256" t="str">
        <f t="shared" si="632"/>
        <v>-</v>
      </c>
      <c r="HP178" s="256" t="str">
        <f t="shared" si="632"/>
        <v>-</v>
      </c>
      <c r="HQ178" s="256" t="str">
        <f t="shared" si="632"/>
        <v>-</v>
      </c>
      <c r="HR178" s="256" t="str">
        <f t="shared" si="632"/>
        <v>-</v>
      </c>
      <c r="HS178" s="265" t="s">
        <v>275</v>
      </c>
      <c r="HT178" s="265" t="s">
        <v>275</v>
      </c>
      <c r="HU178" s="245" t="str">
        <f t="shared" ref="HU178:IN178" si="633">HU78</f>
        <v>-</v>
      </c>
      <c r="HV178" s="256" t="str">
        <f t="shared" si="633"/>
        <v>-</v>
      </c>
      <c r="HW178" s="256" t="str">
        <f t="shared" si="633"/>
        <v>-</v>
      </c>
      <c r="HX178" s="256" t="str">
        <f t="shared" si="633"/>
        <v>-</v>
      </c>
      <c r="HY178" s="256" t="str">
        <f t="shared" si="633"/>
        <v>-</v>
      </c>
      <c r="HZ178" s="256" t="str">
        <f t="shared" si="633"/>
        <v>-</v>
      </c>
      <c r="IA178" s="256" t="str">
        <f t="shared" si="633"/>
        <v>-</v>
      </c>
      <c r="IB178" s="256" t="str">
        <f t="shared" si="633"/>
        <v>-</v>
      </c>
      <c r="IC178" s="256" t="str">
        <f t="shared" si="633"/>
        <v>-</v>
      </c>
      <c r="ID178" s="256" t="str">
        <f t="shared" si="633"/>
        <v>-</v>
      </c>
      <c r="IE178" s="256" t="str">
        <f t="shared" si="633"/>
        <v>-</v>
      </c>
      <c r="IF178" s="256" t="str">
        <f t="shared" si="633"/>
        <v>-</v>
      </c>
      <c r="IG178" s="256" t="str">
        <f t="shared" si="633"/>
        <v>-</v>
      </c>
      <c r="IH178" s="256" t="str">
        <f t="shared" si="633"/>
        <v>-</v>
      </c>
      <c r="II178" s="256" t="str">
        <f t="shared" si="633"/>
        <v>-</v>
      </c>
      <c r="IJ178" s="256" t="str">
        <f t="shared" si="633"/>
        <v>-</v>
      </c>
      <c r="IK178" s="256" t="str">
        <f t="shared" si="633"/>
        <v>-</v>
      </c>
      <c r="IL178" s="256" t="str">
        <f t="shared" si="633"/>
        <v>-</v>
      </c>
      <c r="IM178" s="256" t="str">
        <f t="shared" si="633"/>
        <v>-</v>
      </c>
      <c r="IN178" s="256" t="str">
        <f t="shared" si="633"/>
        <v>-</v>
      </c>
      <c r="IO178" s="265" t="s">
        <v>275</v>
      </c>
      <c r="IP178" s="265" t="s">
        <v>275</v>
      </c>
      <c r="IQ178" s="245" t="str">
        <f t="shared" ref="IQ178:JJ178" si="634">IQ78</f>
        <v>-</v>
      </c>
      <c r="IR178" s="256" t="str">
        <f t="shared" si="634"/>
        <v>-</v>
      </c>
      <c r="IS178" s="256" t="str">
        <f t="shared" si="634"/>
        <v>-</v>
      </c>
      <c r="IT178" s="256" t="str">
        <f t="shared" si="634"/>
        <v>-</v>
      </c>
      <c r="IU178" s="256" t="str">
        <f t="shared" si="634"/>
        <v>-</v>
      </c>
      <c r="IV178" s="256" t="str">
        <f t="shared" si="634"/>
        <v>-</v>
      </c>
      <c r="IW178" s="256" t="str">
        <f t="shared" si="634"/>
        <v>-</v>
      </c>
      <c r="IX178" s="256" t="str">
        <f t="shared" si="634"/>
        <v>-</v>
      </c>
      <c r="IY178" s="256" t="str">
        <f t="shared" si="634"/>
        <v>-</v>
      </c>
      <c r="IZ178" s="256" t="str">
        <f t="shared" si="634"/>
        <v>-</v>
      </c>
      <c r="JA178" s="256" t="str">
        <f t="shared" si="634"/>
        <v>-</v>
      </c>
      <c r="JB178" s="256" t="str">
        <f t="shared" si="634"/>
        <v>-</v>
      </c>
      <c r="JC178" s="256" t="str">
        <f t="shared" si="634"/>
        <v>-</v>
      </c>
      <c r="JD178" s="256" t="str">
        <f t="shared" si="634"/>
        <v>-</v>
      </c>
      <c r="JE178" s="256" t="str">
        <f t="shared" si="634"/>
        <v>-</v>
      </c>
      <c r="JF178" s="256" t="str">
        <f t="shared" si="634"/>
        <v>-</v>
      </c>
      <c r="JG178" s="256" t="str">
        <f t="shared" si="634"/>
        <v>-</v>
      </c>
      <c r="JH178" s="256" t="str">
        <f t="shared" si="634"/>
        <v>-</v>
      </c>
      <c r="JI178" s="256" t="str">
        <f t="shared" si="634"/>
        <v>-</v>
      </c>
      <c r="JJ178" s="256" t="str">
        <f t="shared" si="634"/>
        <v>-</v>
      </c>
      <c r="JK178" s="265" t="s">
        <v>275</v>
      </c>
      <c r="JL178" s="265" t="s">
        <v>275</v>
      </c>
      <c r="JM178" s="245" t="str">
        <f t="shared" ref="JM178:KF178" si="635">JM78</f>
        <v>0</v>
      </c>
      <c r="JN178" s="256" t="str">
        <f t="shared" si="635"/>
        <v>0</v>
      </c>
      <c r="JO178" s="256" t="str">
        <f t="shared" si="635"/>
        <v>-</v>
      </c>
      <c r="JP178" s="256" t="str">
        <f t="shared" si="635"/>
        <v>-8</v>
      </c>
      <c r="JQ178" s="256" t="str">
        <f t="shared" si="635"/>
        <v>-12</v>
      </c>
      <c r="JR178" s="256" t="str">
        <f t="shared" si="635"/>
        <v>0</v>
      </c>
      <c r="JS178" s="256" t="str">
        <f t="shared" si="635"/>
        <v>0</v>
      </c>
      <c r="JT178" s="256" t="str">
        <f t="shared" si="635"/>
        <v>0</v>
      </c>
      <c r="JU178" s="256" t="str">
        <f t="shared" si="635"/>
        <v>5</v>
      </c>
      <c r="JV178" s="256" t="str">
        <f t="shared" si="635"/>
        <v>0</v>
      </c>
      <c r="JW178" s="256" t="str">
        <f t="shared" si="635"/>
        <v>742,834</v>
      </c>
      <c r="JX178" s="256" t="str">
        <f t="shared" si="635"/>
        <v>750,810</v>
      </c>
      <c r="JY178" s="256" t="str">
        <f t="shared" si="635"/>
        <v>-</v>
      </c>
      <c r="JZ178" s="256" t="str">
        <f t="shared" si="635"/>
        <v>-4,074,396</v>
      </c>
      <c r="KA178" s="256" t="str">
        <f t="shared" si="635"/>
        <v>-4,137,544</v>
      </c>
      <c r="KB178" s="256" t="str">
        <f t="shared" si="635"/>
        <v>-$1,170,877</v>
      </c>
      <c r="KC178" s="256" t="str">
        <f t="shared" si="635"/>
        <v>-$1,659,852</v>
      </c>
      <c r="KD178" s="256" t="str">
        <f t="shared" si="635"/>
        <v>-$1,854,167</v>
      </c>
      <c r="KE178" s="256" t="str">
        <f t="shared" si="635"/>
        <v>-$4,684,896</v>
      </c>
      <c r="KF178" s="256" t="str">
        <f t="shared" si="635"/>
        <v>$1</v>
      </c>
      <c r="KG178" s="265" t="s">
        <v>275</v>
      </c>
      <c r="KH178" s="265" t="s">
        <v>275</v>
      </c>
    </row>
    <row r="179" spans="1:294" s="2" customFormat="1" ht="12.75" customHeight="1" x14ac:dyDescent="0.2">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245" t="s">
        <v>358</v>
      </c>
      <c r="AD179" s="254" t="str">
        <f t="shared" ca="1" si="500"/>
        <v>$86</v>
      </c>
      <c r="AE179" s="256" t="str">
        <f t="shared" si="526"/>
        <v>80,455</v>
      </c>
      <c r="AF179" s="256" t="str">
        <f t="shared" ref="AF179:AS179" si="636">AF79</f>
        <v>6,030</v>
      </c>
      <c r="AG179" s="256" t="str">
        <f t="shared" si="636"/>
        <v>0</v>
      </c>
      <c r="AH179" s="256" t="str">
        <f t="shared" si="636"/>
        <v>664</v>
      </c>
      <c r="AI179" s="256" t="str">
        <f t="shared" si="636"/>
        <v>435</v>
      </c>
      <c r="AJ179" s="256" t="str">
        <f t="shared" si="636"/>
        <v>7</v>
      </c>
      <c r="AK179" s="256" t="str">
        <f t="shared" si="636"/>
        <v>173</v>
      </c>
      <c r="AL179" s="256" t="str">
        <f t="shared" si="636"/>
        <v>49,720</v>
      </c>
      <c r="AM179" s="256" t="str">
        <f t="shared" si="636"/>
        <v>286</v>
      </c>
      <c r="AN179" s="256" t="str">
        <f t="shared" si="636"/>
        <v>4,341,480</v>
      </c>
      <c r="AO179" s="256" t="str">
        <f t="shared" si="636"/>
        <v>15,073</v>
      </c>
      <c r="AP179" s="256" t="str">
        <f t="shared" si="636"/>
        <v>16,057</v>
      </c>
      <c r="AQ179" s="256" t="str">
        <f t="shared" si="636"/>
        <v>8,750</v>
      </c>
      <c r="AR179" s="256" t="str">
        <f t="shared" si="636"/>
        <v>5,544,091</v>
      </c>
      <c r="AS179" s="256" t="str">
        <f t="shared" si="636"/>
        <v>5,544,091</v>
      </c>
      <c r="AT179" s="256" t="str">
        <f t="shared" si="624"/>
        <v>$4,092,982</v>
      </c>
      <c r="AU179" s="256" t="str">
        <f t="shared" si="624"/>
        <v>$2,658,219</v>
      </c>
      <c r="AV179" s="256" t="str">
        <f t="shared" si="624"/>
        <v>$4,771,271</v>
      </c>
      <c r="AW179" s="256" t="str">
        <f t="shared" si="624"/>
        <v>$12,967,128</v>
      </c>
      <c r="AX179" s="256" t="str">
        <f t="shared" si="624"/>
        <v>$86</v>
      </c>
      <c r="AY179" s="265" t="s">
        <v>275</v>
      </c>
      <c r="AZ179" s="265"/>
      <c r="BA179" s="245" t="str">
        <f t="shared" ref="BA179:BT179" si="637">BA79</f>
        <v>196,539</v>
      </c>
      <c r="BB179" s="256" t="str">
        <f t="shared" si="637"/>
        <v>5,503</v>
      </c>
      <c r="BC179" s="256" t="str">
        <f t="shared" si="637"/>
        <v>0</v>
      </c>
      <c r="BD179" s="256" t="str">
        <f t="shared" si="637"/>
        <v>670</v>
      </c>
      <c r="BE179" s="256" t="str">
        <f t="shared" si="637"/>
        <v>435</v>
      </c>
      <c r="BF179" s="256" t="str">
        <f t="shared" si="637"/>
        <v>8</v>
      </c>
      <c r="BG179" s="256" t="str">
        <f t="shared" si="637"/>
        <v>173</v>
      </c>
      <c r="BH179" s="256" t="str">
        <f t="shared" si="637"/>
        <v>49,720</v>
      </c>
      <c r="BI179" s="256" t="str">
        <f t="shared" si="637"/>
        <v>286</v>
      </c>
      <c r="BJ179" s="256" t="str">
        <f t="shared" si="637"/>
        <v>4,341,480</v>
      </c>
      <c r="BK179" s="256" t="str">
        <f t="shared" si="637"/>
        <v>11,303</v>
      </c>
      <c r="BL179" s="256" t="str">
        <f t="shared" si="637"/>
        <v>12,689</v>
      </c>
      <c r="BM179" s="256" t="str">
        <f t="shared" si="637"/>
        <v>8,500</v>
      </c>
      <c r="BN179" s="256" t="str">
        <f t="shared" si="637"/>
        <v>6,333,285</v>
      </c>
      <c r="BO179" s="256" t="str">
        <f t="shared" si="637"/>
        <v>6,333,285</v>
      </c>
      <c r="BP179" s="256" t="str">
        <f t="shared" si="637"/>
        <v>$4,553,833</v>
      </c>
      <c r="BQ179" s="256" t="str">
        <f t="shared" si="637"/>
        <v>$3,071,752</v>
      </c>
      <c r="BR179" s="256" t="str">
        <f t="shared" si="637"/>
        <v>$3,552,756</v>
      </c>
      <c r="BS179" s="256" t="str">
        <f t="shared" si="637"/>
        <v>$12,762,763</v>
      </c>
      <c r="BT179" s="256" t="str">
        <f t="shared" si="637"/>
        <v>$88</v>
      </c>
      <c r="BU179" s="265" t="s">
        <v>275</v>
      </c>
      <c r="BV179" s="265" t="s">
        <v>275</v>
      </c>
      <c r="BW179" s="245" t="str">
        <f t="shared" ref="BW179:CP179" si="638">BW79</f>
        <v>188,128</v>
      </c>
      <c r="BX179" s="256" t="str">
        <f t="shared" si="638"/>
        <v>-</v>
      </c>
      <c r="BY179" s="256" t="str">
        <f t="shared" si="638"/>
        <v>-</v>
      </c>
      <c r="BZ179" s="256" t="str">
        <f t="shared" si="638"/>
        <v>625</v>
      </c>
      <c r="CA179" s="256" t="str">
        <f t="shared" si="638"/>
        <v>392</v>
      </c>
      <c r="CB179" s="256" t="str">
        <f t="shared" si="638"/>
        <v>4</v>
      </c>
      <c r="CC179" s="256" t="str">
        <f t="shared" si="638"/>
        <v>110</v>
      </c>
      <c r="CD179" s="256" t="str">
        <f t="shared" si="638"/>
        <v>-</v>
      </c>
      <c r="CE179" s="256" t="str">
        <f t="shared" si="638"/>
        <v>105</v>
      </c>
      <c r="CF179" s="256" t="str">
        <f t="shared" si="638"/>
        <v>800,000</v>
      </c>
      <c r="CG179" s="256" t="str">
        <f t="shared" si="638"/>
        <v>20,944</v>
      </c>
      <c r="CH179" s="256" t="str">
        <f t="shared" si="638"/>
        <v>22,230</v>
      </c>
      <c r="CI179" s="256" t="str">
        <f t="shared" si="638"/>
        <v>-</v>
      </c>
      <c r="CJ179" s="256" t="str">
        <f t="shared" si="638"/>
        <v>5,815,454</v>
      </c>
      <c r="CK179" s="256" t="str">
        <f t="shared" si="638"/>
        <v>5,815,454</v>
      </c>
      <c r="CL179" s="256" t="str">
        <f t="shared" si="638"/>
        <v>$6,194,920</v>
      </c>
      <c r="CM179" s="256" t="str">
        <f t="shared" si="638"/>
        <v>$3,312,013</v>
      </c>
      <c r="CN179" s="256" t="str">
        <f t="shared" si="638"/>
        <v>$5,737,959</v>
      </c>
      <c r="CO179" s="256" t="str">
        <f t="shared" si="638"/>
        <v>$17,150,969</v>
      </c>
      <c r="CP179" s="256" t="str">
        <f t="shared" si="638"/>
        <v>$89</v>
      </c>
      <c r="CQ179" s="265" t="s">
        <v>275</v>
      </c>
      <c r="CR179" s="265" t="s">
        <v>275</v>
      </c>
      <c r="CS179" s="245" t="str">
        <f t="shared" ref="CS179:DL179" si="639">CS79</f>
        <v>-</v>
      </c>
      <c r="CT179" s="256" t="str">
        <f t="shared" si="639"/>
        <v>-</v>
      </c>
      <c r="CU179" s="256" t="str">
        <f t="shared" si="639"/>
        <v>0</v>
      </c>
      <c r="CV179" s="256" t="str">
        <f t="shared" si="639"/>
        <v>628</v>
      </c>
      <c r="CW179" s="256" t="str">
        <f t="shared" si="639"/>
        <v>431</v>
      </c>
      <c r="CX179" s="256" t="str">
        <f t="shared" si="639"/>
        <v>4</v>
      </c>
      <c r="CY179" s="256" t="str">
        <f t="shared" si="639"/>
        <v>105</v>
      </c>
      <c r="CZ179" s="256" t="str">
        <f t="shared" si="639"/>
        <v>-</v>
      </c>
      <c r="DA179" s="256" t="str">
        <f t="shared" si="639"/>
        <v>99</v>
      </c>
      <c r="DB179" s="256" t="str">
        <f t="shared" si="639"/>
        <v>772,000</v>
      </c>
      <c r="DC179" s="256" t="str">
        <f t="shared" si="639"/>
        <v>12,095</v>
      </c>
      <c r="DD179" s="256" t="str">
        <f t="shared" si="639"/>
        <v>12,095</v>
      </c>
      <c r="DE179" s="256" t="str">
        <f t="shared" si="639"/>
        <v>-</v>
      </c>
      <c r="DF179" s="256" t="str">
        <f t="shared" si="639"/>
        <v>-</v>
      </c>
      <c r="DG179" s="256" t="str">
        <f t="shared" si="639"/>
        <v>-</v>
      </c>
      <c r="DH179" s="256" t="str">
        <f t="shared" si="639"/>
        <v>-</v>
      </c>
      <c r="DI179" s="256" t="str">
        <f t="shared" si="639"/>
        <v>-</v>
      </c>
      <c r="DJ179" s="256" t="str">
        <f t="shared" si="639"/>
        <v>-</v>
      </c>
      <c r="DK179" s="256" t="str">
        <f t="shared" si="639"/>
        <v>-</v>
      </c>
      <c r="DL179" s="256" t="str">
        <f t="shared" si="639"/>
        <v>-</v>
      </c>
      <c r="DM179" s="265" t="s">
        <v>275</v>
      </c>
      <c r="DN179" s="265" t="s">
        <v>275</v>
      </c>
      <c r="DO179" s="245" t="str">
        <f t="shared" ref="DO179:EH179" si="640">DO79</f>
        <v>198,000</v>
      </c>
      <c r="DP179" s="256" t="str">
        <f t="shared" si="640"/>
        <v>2,500</v>
      </c>
      <c r="DQ179" s="256">
        <f t="shared" si="640"/>
        <v>0</v>
      </c>
      <c r="DR179" s="256" t="str">
        <f t="shared" si="640"/>
        <v>1,839</v>
      </c>
      <c r="DS179" s="256" t="str">
        <f t="shared" si="640"/>
        <v>429</v>
      </c>
      <c r="DT179" s="256" t="str">
        <f t="shared" si="640"/>
        <v>7</v>
      </c>
      <c r="DU179" s="256" t="str">
        <f t="shared" si="640"/>
        <v>50</v>
      </c>
      <c r="DV179" s="256" t="str">
        <f t="shared" si="640"/>
        <v>25,000</v>
      </c>
      <c r="DW179" s="256" t="str">
        <f t="shared" si="640"/>
        <v>400</v>
      </c>
      <c r="DX179" s="256" t="str">
        <f t="shared" si="640"/>
        <v>2,000,000</v>
      </c>
      <c r="DY179" s="256" t="str">
        <f t="shared" si="640"/>
        <v>9,450</v>
      </c>
      <c r="DZ179" s="256" t="str">
        <f t="shared" si="640"/>
        <v>9,619</v>
      </c>
      <c r="EA179" s="256">
        <f t="shared" si="640"/>
        <v>0</v>
      </c>
      <c r="EB179" s="256" t="str">
        <f t="shared" si="640"/>
        <v>6,043,236</v>
      </c>
      <c r="EC179" s="256" t="str">
        <f t="shared" si="640"/>
        <v>6,075,236</v>
      </c>
      <c r="ED179" s="256">
        <f t="shared" si="640"/>
        <v>0</v>
      </c>
      <c r="EE179" s="256">
        <f t="shared" si="640"/>
        <v>0</v>
      </c>
      <c r="EF179" s="256">
        <f t="shared" si="640"/>
        <v>0</v>
      </c>
      <c r="EG179" s="256" t="str">
        <f t="shared" si="640"/>
        <v>$6,161,628</v>
      </c>
      <c r="EH179" s="256" t="str">
        <f t="shared" si="640"/>
        <v>$93</v>
      </c>
      <c r="EI179" s="265" t="s">
        <v>275</v>
      </c>
      <c r="EJ179" s="265" t="s">
        <v>275</v>
      </c>
      <c r="EK179" s="245" t="str">
        <f t="shared" ref="EK179:FD179" si="641">EK79</f>
        <v>-</v>
      </c>
      <c r="EL179" s="256" t="str">
        <f t="shared" si="641"/>
        <v>-</v>
      </c>
      <c r="EM179" s="256" t="str">
        <f t="shared" si="641"/>
        <v>-</v>
      </c>
      <c r="EN179" s="256" t="str">
        <f t="shared" si="641"/>
        <v>-</v>
      </c>
      <c r="EO179" s="256" t="str">
        <f t="shared" si="641"/>
        <v>-</v>
      </c>
      <c r="EP179" s="256" t="str">
        <f t="shared" si="641"/>
        <v>-</v>
      </c>
      <c r="EQ179" s="256" t="str">
        <f t="shared" si="641"/>
        <v>-</v>
      </c>
      <c r="ER179" s="256" t="str">
        <f t="shared" si="641"/>
        <v>-</v>
      </c>
      <c r="ES179" s="256" t="str">
        <f t="shared" si="641"/>
        <v>-</v>
      </c>
      <c r="ET179" s="256" t="str">
        <f t="shared" si="641"/>
        <v>-</v>
      </c>
      <c r="EU179" s="256" t="str">
        <f t="shared" si="641"/>
        <v>-</v>
      </c>
      <c r="EV179" s="256" t="str">
        <f t="shared" si="641"/>
        <v>-</v>
      </c>
      <c r="EW179" s="256" t="str">
        <f t="shared" si="641"/>
        <v>-</v>
      </c>
      <c r="EX179" s="256" t="str">
        <f t="shared" si="641"/>
        <v>-</v>
      </c>
      <c r="EY179" s="256" t="str">
        <f t="shared" si="641"/>
        <v>-</v>
      </c>
      <c r="EZ179" s="256" t="str">
        <f t="shared" si="641"/>
        <v>-</v>
      </c>
      <c r="FA179" s="256" t="str">
        <f t="shared" si="641"/>
        <v>-</v>
      </c>
      <c r="FB179" s="256" t="str">
        <f t="shared" si="641"/>
        <v>-</v>
      </c>
      <c r="FC179" s="256" t="str">
        <f t="shared" si="641"/>
        <v>-</v>
      </c>
      <c r="FD179" s="256" t="str">
        <f t="shared" si="641"/>
        <v>-</v>
      </c>
      <c r="FE179" s="265" t="s">
        <v>275</v>
      </c>
      <c r="FF179" s="265" t="s">
        <v>275</v>
      </c>
      <c r="FG179" s="245" t="str">
        <f t="shared" ref="FG179:FZ179" si="642">FG79</f>
        <v>165,781</v>
      </c>
      <c r="FH179" s="256" t="str">
        <f t="shared" si="642"/>
        <v>4,678</v>
      </c>
      <c r="FI179" s="256" t="str">
        <f t="shared" si="642"/>
        <v>0</v>
      </c>
      <c r="FJ179" s="256" t="str">
        <f t="shared" si="642"/>
        <v>885</v>
      </c>
      <c r="FK179" s="256" t="str">
        <f t="shared" si="642"/>
        <v>424</v>
      </c>
      <c r="FL179" s="256" t="str">
        <f t="shared" si="642"/>
        <v>6</v>
      </c>
      <c r="FM179" s="256" t="str">
        <f t="shared" si="642"/>
        <v>122</v>
      </c>
      <c r="FN179" s="256" t="str">
        <f t="shared" si="642"/>
        <v>41,480</v>
      </c>
      <c r="FO179" s="256" t="str">
        <f t="shared" si="642"/>
        <v>235</v>
      </c>
      <c r="FP179" s="256" t="str">
        <f t="shared" si="642"/>
        <v>2,450,992</v>
      </c>
      <c r="FQ179" s="256" t="str">
        <f t="shared" si="642"/>
        <v>13,773</v>
      </c>
      <c r="FR179" s="256" t="str">
        <f t="shared" si="642"/>
        <v>14,538</v>
      </c>
      <c r="FS179" s="256" t="str">
        <f t="shared" si="642"/>
        <v>5,750</v>
      </c>
      <c r="FT179" s="256" t="str">
        <f t="shared" si="642"/>
        <v>5,934,017</v>
      </c>
      <c r="FU179" s="256" t="str">
        <f t="shared" si="642"/>
        <v>5,942,017</v>
      </c>
      <c r="FV179" s="256" t="str">
        <f t="shared" si="642"/>
        <v>$3,710,434</v>
      </c>
      <c r="FW179" s="256" t="str">
        <f t="shared" si="642"/>
        <v>$2,260,496</v>
      </c>
      <c r="FX179" s="256" t="str">
        <f t="shared" si="642"/>
        <v>$3,515,497</v>
      </c>
      <c r="FY179" s="256" t="str">
        <f t="shared" si="642"/>
        <v>$12,260,622</v>
      </c>
      <c r="FZ179" s="256" t="str">
        <f t="shared" si="642"/>
        <v>$89</v>
      </c>
      <c r="GA179" s="265" t="s">
        <v>275</v>
      </c>
      <c r="GB179" s="265" t="s">
        <v>275</v>
      </c>
      <c r="GC179" s="245" t="str">
        <f t="shared" ref="GC179:GV179" si="643">GC79</f>
        <v>-116,084</v>
      </c>
      <c r="GD179" s="256" t="str">
        <f t="shared" si="643"/>
        <v>527</v>
      </c>
      <c r="GE179" s="256" t="str">
        <f t="shared" si="643"/>
        <v>0</v>
      </c>
      <c r="GF179" s="256" t="str">
        <f t="shared" si="643"/>
        <v>-6</v>
      </c>
      <c r="GG179" s="256" t="str">
        <f t="shared" si="643"/>
        <v>0</v>
      </c>
      <c r="GH179" s="256" t="str">
        <f t="shared" si="643"/>
        <v>-1</v>
      </c>
      <c r="GI179" s="256" t="str">
        <f t="shared" si="643"/>
        <v>0</v>
      </c>
      <c r="GJ179" s="256" t="str">
        <f t="shared" si="643"/>
        <v>0</v>
      </c>
      <c r="GK179" s="256" t="str">
        <f t="shared" si="643"/>
        <v>0</v>
      </c>
      <c r="GL179" s="256" t="str">
        <f t="shared" si="643"/>
        <v>0</v>
      </c>
      <c r="GM179" s="256" t="str">
        <f t="shared" si="643"/>
        <v>3,770</v>
      </c>
      <c r="GN179" s="256" t="str">
        <f t="shared" si="643"/>
        <v>3,368</v>
      </c>
      <c r="GO179" s="256" t="str">
        <f t="shared" si="643"/>
        <v>250</v>
      </c>
      <c r="GP179" s="256" t="str">
        <f t="shared" si="643"/>
        <v>-789,194</v>
      </c>
      <c r="GQ179" s="256" t="str">
        <f t="shared" si="643"/>
        <v>-789,194</v>
      </c>
      <c r="GR179" s="256" t="str">
        <f t="shared" si="643"/>
        <v>-$460,851</v>
      </c>
      <c r="GS179" s="256" t="str">
        <f t="shared" si="643"/>
        <v>-$413,533</v>
      </c>
      <c r="GT179" s="256" t="str">
        <f t="shared" si="643"/>
        <v>$1,218,515</v>
      </c>
      <c r="GU179" s="256" t="str">
        <f t="shared" si="643"/>
        <v>$204,365</v>
      </c>
      <c r="GV179" s="256" t="str">
        <f t="shared" si="643"/>
        <v>-$2</v>
      </c>
      <c r="GW179" s="265" t="s">
        <v>275</v>
      </c>
      <c r="GX179" s="265" t="s">
        <v>275</v>
      </c>
      <c r="GY179" s="245" t="str">
        <f t="shared" ref="GY179:HR179" si="644">GY79</f>
        <v>8,411</v>
      </c>
      <c r="GZ179" s="256" t="str">
        <f t="shared" si="644"/>
        <v>-</v>
      </c>
      <c r="HA179" s="256" t="str">
        <f t="shared" si="644"/>
        <v>-</v>
      </c>
      <c r="HB179" s="256" t="str">
        <f t="shared" si="644"/>
        <v>45</v>
      </c>
      <c r="HC179" s="256" t="str">
        <f t="shared" si="644"/>
        <v>43</v>
      </c>
      <c r="HD179" s="256" t="str">
        <f t="shared" si="644"/>
        <v>4</v>
      </c>
      <c r="HE179" s="256" t="str">
        <f t="shared" si="644"/>
        <v>63</v>
      </c>
      <c r="HF179" s="256" t="str">
        <f t="shared" si="644"/>
        <v>-</v>
      </c>
      <c r="HG179" s="256" t="str">
        <f t="shared" si="644"/>
        <v>181</v>
      </c>
      <c r="HH179" s="256" t="str">
        <f t="shared" si="644"/>
        <v>3,541,480</v>
      </c>
      <c r="HI179" s="256" t="str">
        <f t="shared" si="644"/>
        <v>-9,641</v>
      </c>
      <c r="HJ179" s="256" t="str">
        <f t="shared" si="644"/>
        <v>-9,541</v>
      </c>
      <c r="HK179" s="256" t="str">
        <f t="shared" si="644"/>
        <v>-</v>
      </c>
      <c r="HL179" s="256" t="str">
        <f t="shared" si="644"/>
        <v>517,831</v>
      </c>
      <c r="HM179" s="256" t="str">
        <f t="shared" si="644"/>
        <v>517,831</v>
      </c>
      <c r="HN179" s="256" t="str">
        <f t="shared" si="644"/>
        <v>-$1,641,087</v>
      </c>
      <c r="HO179" s="256" t="str">
        <f t="shared" si="644"/>
        <v>-$240,261</v>
      </c>
      <c r="HP179" s="256" t="str">
        <f t="shared" si="644"/>
        <v>-$2,185,203</v>
      </c>
      <c r="HQ179" s="256" t="str">
        <f t="shared" si="644"/>
        <v>-$4,388,206</v>
      </c>
      <c r="HR179" s="256" t="str">
        <f t="shared" si="644"/>
        <v>-$1</v>
      </c>
      <c r="HS179" s="265" t="s">
        <v>275</v>
      </c>
      <c r="HT179" s="265" t="s">
        <v>275</v>
      </c>
      <c r="HU179" s="245" t="str">
        <f t="shared" ref="HU179:IN179" si="645">HU79</f>
        <v>-</v>
      </c>
      <c r="HV179" s="256" t="str">
        <f t="shared" si="645"/>
        <v>-</v>
      </c>
      <c r="HW179" s="256" t="str">
        <f t="shared" si="645"/>
        <v>-</v>
      </c>
      <c r="HX179" s="256" t="str">
        <f t="shared" si="645"/>
        <v>-3</v>
      </c>
      <c r="HY179" s="256" t="str">
        <f t="shared" si="645"/>
        <v>-39</v>
      </c>
      <c r="HZ179" s="256" t="str">
        <f t="shared" si="645"/>
        <v>0</v>
      </c>
      <c r="IA179" s="256" t="str">
        <f t="shared" si="645"/>
        <v>5</v>
      </c>
      <c r="IB179" s="256" t="str">
        <f t="shared" si="645"/>
        <v>-</v>
      </c>
      <c r="IC179" s="256" t="str">
        <f t="shared" si="645"/>
        <v>6</v>
      </c>
      <c r="ID179" s="256" t="str">
        <f t="shared" si="645"/>
        <v>28,000</v>
      </c>
      <c r="IE179" s="256" t="str">
        <f t="shared" si="645"/>
        <v>8,849</v>
      </c>
      <c r="IF179" s="256" t="str">
        <f t="shared" si="645"/>
        <v>8,849</v>
      </c>
      <c r="IG179" s="256" t="str">
        <f t="shared" si="645"/>
        <v>-</v>
      </c>
      <c r="IH179" s="256" t="str">
        <f t="shared" si="645"/>
        <v>-</v>
      </c>
      <c r="II179" s="256" t="str">
        <f t="shared" si="645"/>
        <v>-</v>
      </c>
      <c r="IJ179" s="256" t="str">
        <f t="shared" si="645"/>
        <v>-</v>
      </c>
      <c r="IK179" s="256" t="str">
        <f t="shared" si="645"/>
        <v>-</v>
      </c>
      <c r="IL179" s="256" t="str">
        <f t="shared" si="645"/>
        <v>-</v>
      </c>
      <c r="IM179" s="256" t="str">
        <f t="shared" si="645"/>
        <v>-</v>
      </c>
      <c r="IN179" s="256" t="str">
        <f t="shared" si="645"/>
        <v>-</v>
      </c>
      <c r="IO179" s="265" t="s">
        <v>275</v>
      </c>
      <c r="IP179" s="265" t="s">
        <v>275</v>
      </c>
      <c r="IQ179" s="245" t="str">
        <f t="shared" ref="IQ179:JJ179" si="646">IQ79</f>
        <v>-</v>
      </c>
      <c r="IR179" s="256" t="str">
        <f t="shared" si="646"/>
        <v>-</v>
      </c>
      <c r="IS179" s="256" t="str">
        <f t="shared" si="646"/>
        <v>0</v>
      </c>
      <c r="IT179" s="256" t="str">
        <f t="shared" si="646"/>
        <v>-1,211</v>
      </c>
      <c r="IU179" s="256" t="str">
        <f t="shared" si="646"/>
        <v>2</v>
      </c>
      <c r="IV179" s="256" t="str">
        <f t="shared" si="646"/>
        <v>-3</v>
      </c>
      <c r="IW179" s="256" t="str">
        <f t="shared" si="646"/>
        <v>55</v>
      </c>
      <c r="IX179" s="256" t="str">
        <f t="shared" si="646"/>
        <v>-</v>
      </c>
      <c r="IY179" s="256" t="str">
        <f t="shared" si="646"/>
        <v>-301</v>
      </c>
      <c r="IZ179" s="256" t="str">
        <f t="shared" si="646"/>
        <v>-1,228,000</v>
      </c>
      <c r="JA179" s="256" t="str">
        <f t="shared" si="646"/>
        <v>2,645</v>
      </c>
      <c r="JB179" s="256" t="str">
        <f t="shared" si="646"/>
        <v>2,476</v>
      </c>
      <c r="JC179" s="256" t="str">
        <f t="shared" si="646"/>
        <v>-</v>
      </c>
      <c r="JD179" s="256" t="str">
        <f t="shared" si="646"/>
        <v>-</v>
      </c>
      <c r="JE179" s="256" t="str">
        <f t="shared" si="646"/>
        <v>-</v>
      </c>
      <c r="JF179" s="256" t="str">
        <f t="shared" si="646"/>
        <v>-</v>
      </c>
      <c r="JG179" s="256" t="str">
        <f t="shared" si="646"/>
        <v>-</v>
      </c>
      <c r="JH179" s="256" t="str">
        <f t="shared" si="646"/>
        <v>-</v>
      </c>
      <c r="JI179" s="256" t="str">
        <f t="shared" si="646"/>
        <v>-</v>
      </c>
      <c r="JJ179" s="256" t="str">
        <f t="shared" si="646"/>
        <v>-</v>
      </c>
      <c r="JK179" s="265" t="s">
        <v>275</v>
      </c>
      <c r="JL179" s="265" t="s">
        <v>275</v>
      </c>
      <c r="JM179" s="245" t="str">
        <f t="shared" ref="JM179:KF179" si="647">JM79</f>
        <v>-</v>
      </c>
      <c r="JN179" s="256" t="str">
        <f t="shared" si="647"/>
        <v>-</v>
      </c>
      <c r="JO179" s="256" t="str">
        <f t="shared" si="647"/>
        <v>-</v>
      </c>
      <c r="JP179" s="256" t="str">
        <f t="shared" si="647"/>
        <v>-</v>
      </c>
      <c r="JQ179" s="256" t="str">
        <f t="shared" si="647"/>
        <v>-</v>
      </c>
      <c r="JR179" s="256" t="str">
        <f t="shared" si="647"/>
        <v>-</v>
      </c>
      <c r="JS179" s="256" t="str">
        <f t="shared" si="647"/>
        <v>-</v>
      </c>
      <c r="JT179" s="256" t="str">
        <f t="shared" si="647"/>
        <v>-</v>
      </c>
      <c r="JU179" s="256" t="str">
        <f t="shared" si="647"/>
        <v>-</v>
      </c>
      <c r="JV179" s="256" t="str">
        <f t="shared" si="647"/>
        <v>-</v>
      </c>
      <c r="JW179" s="256" t="str">
        <f t="shared" si="647"/>
        <v>-</v>
      </c>
      <c r="JX179" s="256" t="str">
        <f t="shared" si="647"/>
        <v>-</v>
      </c>
      <c r="JY179" s="256" t="str">
        <f t="shared" si="647"/>
        <v>-</v>
      </c>
      <c r="JZ179" s="256" t="str">
        <f t="shared" si="647"/>
        <v>-</v>
      </c>
      <c r="KA179" s="256" t="str">
        <f t="shared" si="647"/>
        <v>-</v>
      </c>
      <c r="KB179" s="256" t="str">
        <f t="shared" si="647"/>
        <v>-</v>
      </c>
      <c r="KC179" s="256" t="str">
        <f t="shared" si="647"/>
        <v>-</v>
      </c>
      <c r="KD179" s="256" t="str">
        <f t="shared" si="647"/>
        <v>-</v>
      </c>
      <c r="KE179" s="256" t="str">
        <f t="shared" si="647"/>
        <v>-</v>
      </c>
      <c r="KF179" s="256" t="str">
        <f t="shared" si="647"/>
        <v>-</v>
      </c>
      <c r="KG179" s="265" t="s">
        <v>275</v>
      </c>
      <c r="KH179" s="265" t="s">
        <v>275</v>
      </c>
    </row>
    <row r="180" spans="1:294" s="2" customFormat="1" ht="12.75" customHeight="1" x14ac:dyDescent="0.2">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245" t="s">
        <v>359</v>
      </c>
      <c r="AD180" s="254" t="str">
        <f t="shared" ca="1" si="500"/>
        <v>$31</v>
      </c>
      <c r="AE180" s="256" t="str">
        <f t="shared" si="526"/>
        <v>24,300</v>
      </c>
      <c r="AF180" s="256" t="str">
        <f t="shared" ref="AF180:AS180" si="648">AF80</f>
        <v>650</v>
      </c>
      <c r="AG180" s="256" t="str">
        <f t="shared" si="648"/>
        <v>80</v>
      </c>
      <c r="AH180" s="256" t="str">
        <f t="shared" si="648"/>
        <v>560</v>
      </c>
      <c r="AI180" s="256" t="str">
        <f t="shared" si="648"/>
        <v>38</v>
      </c>
      <c r="AJ180" s="256" t="str">
        <f t="shared" si="648"/>
        <v>11</v>
      </c>
      <c r="AK180" s="256" t="str">
        <f t="shared" si="648"/>
        <v>130</v>
      </c>
      <c r="AL180" s="256" t="str">
        <f t="shared" si="648"/>
        <v>220,000</v>
      </c>
      <c r="AM180" s="256" t="str">
        <f t="shared" si="648"/>
        <v>88</v>
      </c>
      <c r="AN180" s="256" t="str">
        <f t="shared" si="648"/>
        <v>1,320,000</v>
      </c>
      <c r="AO180" s="256" t="str">
        <f t="shared" si="648"/>
        <v>211,493</v>
      </c>
      <c r="AP180" s="256" t="str">
        <f t="shared" si="648"/>
        <v>211,493</v>
      </c>
      <c r="AQ180" s="256" t="str">
        <f t="shared" si="648"/>
        <v>11,051</v>
      </c>
      <c r="AR180" s="256" t="str">
        <f t="shared" si="648"/>
        <v>3,685,039</v>
      </c>
      <c r="AS180" s="256" t="str">
        <f t="shared" si="648"/>
        <v>3,685,039</v>
      </c>
      <c r="AT180" s="256" t="str">
        <f t="shared" si="624"/>
        <v>$8,528,687</v>
      </c>
      <c r="AU180" s="256" t="str">
        <f t="shared" si="624"/>
        <v>$8,817,560</v>
      </c>
      <c r="AV180" s="256" t="str">
        <f t="shared" si="624"/>
        <v>$7,012,431</v>
      </c>
      <c r="AW180" s="256" t="str">
        <f t="shared" si="624"/>
        <v>$24,367,678</v>
      </c>
      <c r="AX180" s="256" t="str">
        <f t="shared" si="624"/>
        <v>$31</v>
      </c>
      <c r="AY180" s="265" t="s">
        <v>275</v>
      </c>
      <c r="AZ180" s="265"/>
      <c r="BA180" s="245" t="str">
        <f t="shared" ref="BA180:BT180" si="649">BA80</f>
        <v>24,300</v>
      </c>
      <c r="BB180" s="256" t="str">
        <f t="shared" si="649"/>
        <v>641</v>
      </c>
      <c r="BC180" s="256" t="str">
        <f t="shared" si="649"/>
        <v>80</v>
      </c>
      <c r="BD180" s="256" t="str">
        <f t="shared" si="649"/>
        <v>550</v>
      </c>
      <c r="BE180" s="256" t="str">
        <f t="shared" si="649"/>
        <v>38</v>
      </c>
      <c r="BF180" s="256" t="str">
        <f t="shared" si="649"/>
        <v>11</v>
      </c>
      <c r="BG180" s="256" t="str">
        <f t="shared" si="649"/>
        <v>128</v>
      </c>
      <c r="BH180" s="256" t="str">
        <f t="shared" si="649"/>
        <v>216,000</v>
      </c>
      <c r="BI180" s="256" t="str">
        <f t="shared" si="649"/>
        <v>88</v>
      </c>
      <c r="BJ180" s="256" t="str">
        <f t="shared" si="649"/>
        <v>1,320,000</v>
      </c>
      <c r="BK180" s="256" t="str">
        <f t="shared" si="649"/>
        <v>200,900</v>
      </c>
      <c r="BL180" s="256" t="str">
        <f t="shared" si="649"/>
        <v>200,900</v>
      </c>
      <c r="BM180" s="256" t="str">
        <f t="shared" si="649"/>
        <v>26,100</v>
      </c>
      <c r="BN180" s="256" t="str">
        <f t="shared" si="649"/>
        <v>30,000</v>
      </c>
      <c r="BO180" s="256" t="str">
        <f t="shared" si="649"/>
        <v>316,587</v>
      </c>
      <c r="BP180" s="256" t="str">
        <f t="shared" si="649"/>
        <v>$9,621,589</v>
      </c>
      <c r="BQ180" s="256" t="str">
        <f t="shared" si="649"/>
        <v>$8,623,854</v>
      </c>
      <c r="BR180" s="256" t="str">
        <f t="shared" si="649"/>
        <v>$9,213,256</v>
      </c>
      <c r="BS180" s="256" t="str">
        <f t="shared" si="649"/>
        <v>$27,458,699</v>
      </c>
      <c r="BT180" s="256" t="str">
        <f t="shared" si="649"/>
        <v>$35</v>
      </c>
      <c r="BU180" s="265" t="s">
        <v>275</v>
      </c>
      <c r="BV180" s="265" t="s">
        <v>275</v>
      </c>
      <c r="BW180" s="245" t="str">
        <f t="shared" ref="BW180:CP180" si="650">BW80</f>
        <v>24,500</v>
      </c>
      <c r="BX180" s="256" t="str">
        <f t="shared" si="650"/>
        <v>641</v>
      </c>
      <c r="BY180" s="256" t="str">
        <f t="shared" si="650"/>
        <v>80</v>
      </c>
      <c r="BZ180" s="256" t="str">
        <f t="shared" si="650"/>
        <v>535</v>
      </c>
      <c r="CA180" s="256" t="str">
        <f t="shared" si="650"/>
        <v>36</v>
      </c>
      <c r="CB180" s="256" t="str">
        <f t="shared" si="650"/>
        <v>4</v>
      </c>
      <c r="CC180" s="256" t="str">
        <f t="shared" si="650"/>
        <v>128</v>
      </c>
      <c r="CD180" s="256" t="str">
        <f t="shared" si="650"/>
        <v>216,000</v>
      </c>
      <c r="CE180" s="256" t="str">
        <f t="shared" si="650"/>
        <v>88</v>
      </c>
      <c r="CF180" s="256" t="str">
        <f t="shared" si="650"/>
        <v>1,320,000</v>
      </c>
      <c r="CG180" s="256" t="str">
        <f t="shared" si="650"/>
        <v>260,105</v>
      </c>
      <c r="CH180" s="256" t="str">
        <f t="shared" si="650"/>
        <v>260,105</v>
      </c>
      <c r="CI180" s="256" t="str">
        <f t="shared" si="650"/>
        <v>26,351</v>
      </c>
      <c r="CJ180" s="256" t="str">
        <f t="shared" si="650"/>
        <v>0</v>
      </c>
      <c r="CK180" s="256" t="str">
        <f t="shared" si="650"/>
        <v>282,077</v>
      </c>
      <c r="CL180" s="256" t="str">
        <f t="shared" si="650"/>
        <v>$9,713,405</v>
      </c>
      <c r="CM180" s="256" t="str">
        <f t="shared" si="650"/>
        <v>$8,445,692</v>
      </c>
      <c r="CN180" s="256" t="str">
        <f t="shared" si="650"/>
        <v>$9,457,872</v>
      </c>
      <c r="CO180" s="256" t="str">
        <f t="shared" si="650"/>
        <v>$27,616,969</v>
      </c>
      <c r="CP180" s="256" t="str">
        <f t="shared" si="650"/>
        <v>$34</v>
      </c>
      <c r="CQ180" s="265" t="s">
        <v>275</v>
      </c>
      <c r="CR180" s="265" t="s">
        <v>275</v>
      </c>
      <c r="CS180" s="245" t="str">
        <f t="shared" ref="CS180:DL180" si="651">CS80</f>
        <v>16,000</v>
      </c>
      <c r="CT180" s="256" t="str">
        <f t="shared" si="651"/>
        <v>641</v>
      </c>
      <c r="CU180" s="256" t="str">
        <f t="shared" si="651"/>
        <v>80</v>
      </c>
      <c r="CV180" s="256" t="str">
        <f t="shared" si="651"/>
        <v>505</v>
      </c>
      <c r="CW180" s="256" t="str">
        <f t="shared" si="651"/>
        <v>51</v>
      </c>
      <c r="CX180" s="256" t="str">
        <f t="shared" si="651"/>
        <v>18</v>
      </c>
      <c r="CY180" s="256" t="str">
        <f t="shared" si="651"/>
        <v>128</v>
      </c>
      <c r="CZ180" s="256" t="str">
        <f t="shared" si="651"/>
        <v>216,000</v>
      </c>
      <c r="DA180" s="256" t="str">
        <f t="shared" si="651"/>
        <v>88</v>
      </c>
      <c r="DB180" s="256" t="str">
        <f t="shared" si="651"/>
        <v>1,320,000</v>
      </c>
      <c r="DC180" s="256" t="str">
        <f t="shared" si="651"/>
        <v>281,291</v>
      </c>
      <c r="DD180" s="256" t="str">
        <f t="shared" si="651"/>
        <v>281,291</v>
      </c>
      <c r="DE180" s="256" t="str">
        <f t="shared" si="651"/>
        <v>28,654</v>
      </c>
      <c r="DF180" s="256" t="str">
        <f t="shared" si="651"/>
        <v>0</v>
      </c>
      <c r="DG180" s="256" t="str">
        <f t="shared" si="651"/>
        <v>281,204</v>
      </c>
      <c r="DH180" s="256" t="str">
        <f t="shared" si="651"/>
        <v>$9,958,700</v>
      </c>
      <c r="DI180" s="256" t="str">
        <f t="shared" si="651"/>
        <v>$8,844,544</v>
      </c>
      <c r="DJ180" s="256" t="str">
        <f t="shared" si="651"/>
        <v>$10,089,888</v>
      </c>
      <c r="DK180" s="256" t="str">
        <f t="shared" si="651"/>
        <v>$28,891,483</v>
      </c>
      <c r="DL180" s="256" t="str">
        <f t="shared" si="651"/>
        <v>$34</v>
      </c>
      <c r="DM180" s="265" t="s">
        <v>275</v>
      </c>
      <c r="DN180" s="265" t="s">
        <v>275</v>
      </c>
      <c r="DO180" s="245" t="str">
        <f t="shared" ref="DO180:EH180" si="652">DO80</f>
        <v>23,500</v>
      </c>
      <c r="DP180" s="256" t="str">
        <f t="shared" si="652"/>
        <v>641</v>
      </c>
      <c r="DQ180" s="256" t="str">
        <f t="shared" si="652"/>
        <v>79</v>
      </c>
      <c r="DR180" s="256" t="str">
        <f t="shared" si="652"/>
        <v>563</v>
      </c>
      <c r="DS180" s="256" t="str">
        <f t="shared" si="652"/>
        <v>51</v>
      </c>
      <c r="DT180" s="256" t="str">
        <f t="shared" si="652"/>
        <v>18</v>
      </c>
      <c r="DU180" s="256" t="str">
        <f t="shared" si="652"/>
        <v>128</v>
      </c>
      <c r="DV180" s="256" t="str">
        <f t="shared" si="652"/>
        <v>216,000</v>
      </c>
      <c r="DW180" s="256" t="str">
        <f t="shared" si="652"/>
        <v>88</v>
      </c>
      <c r="DX180" s="256" t="str">
        <f t="shared" si="652"/>
        <v>1,320,000</v>
      </c>
      <c r="DY180" s="256" t="str">
        <f t="shared" si="652"/>
        <v>87,241</v>
      </c>
      <c r="DZ180" s="256" t="str">
        <f t="shared" si="652"/>
        <v>87,241</v>
      </c>
      <c r="EA180" s="256" t="str">
        <f t="shared" si="652"/>
        <v>19,235</v>
      </c>
      <c r="EB180" s="256">
        <f t="shared" si="652"/>
        <v>0</v>
      </c>
      <c r="EC180" s="256" t="str">
        <f t="shared" si="652"/>
        <v>216,839</v>
      </c>
      <c r="ED180" s="256" t="str">
        <f t="shared" si="652"/>
        <v>$7,744,159</v>
      </c>
      <c r="EE180" s="256" t="str">
        <f t="shared" si="652"/>
        <v>$7,625,249</v>
      </c>
      <c r="EF180" s="256" t="str">
        <f t="shared" si="652"/>
        <v>$7,959,907</v>
      </c>
      <c r="EG180" s="256" t="str">
        <f t="shared" si="652"/>
        <v>$23,329,317</v>
      </c>
      <c r="EH180" s="256" t="str">
        <f t="shared" si="652"/>
        <v>$32</v>
      </c>
      <c r="EI180" s="265" t="s">
        <v>275</v>
      </c>
      <c r="EJ180" s="265" t="s">
        <v>275</v>
      </c>
      <c r="EK180" s="245" t="str">
        <f t="shared" ref="EK180:FD180" si="653">EK80</f>
        <v>-</v>
      </c>
      <c r="EL180" s="256" t="str">
        <f t="shared" si="653"/>
        <v>-</v>
      </c>
      <c r="EM180" s="256" t="str">
        <f t="shared" si="653"/>
        <v>-</v>
      </c>
      <c r="EN180" s="256" t="str">
        <f t="shared" si="653"/>
        <v>-</v>
      </c>
      <c r="EO180" s="256" t="str">
        <f t="shared" si="653"/>
        <v>-</v>
      </c>
      <c r="EP180" s="256" t="str">
        <f t="shared" si="653"/>
        <v>-</v>
      </c>
      <c r="EQ180" s="256" t="str">
        <f t="shared" si="653"/>
        <v>-</v>
      </c>
      <c r="ER180" s="256" t="str">
        <f t="shared" si="653"/>
        <v>-</v>
      </c>
      <c r="ES180" s="256" t="str">
        <f t="shared" si="653"/>
        <v>-</v>
      </c>
      <c r="ET180" s="256" t="str">
        <f t="shared" si="653"/>
        <v>-</v>
      </c>
      <c r="EU180" s="256" t="str">
        <f t="shared" si="653"/>
        <v>-</v>
      </c>
      <c r="EV180" s="256" t="str">
        <f t="shared" si="653"/>
        <v>-</v>
      </c>
      <c r="EW180" s="256" t="str">
        <f t="shared" si="653"/>
        <v>-</v>
      </c>
      <c r="EX180" s="256" t="str">
        <f t="shared" si="653"/>
        <v>-</v>
      </c>
      <c r="EY180" s="256" t="str">
        <f t="shared" si="653"/>
        <v>-</v>
      </c>
      <c r="EZ180" s="256" t="str">
        <f t="shared" si="653"/>
        <v>-</v>
      </c>
      <c r="FA180" s="256" t="str">
        <f t="shared" si="653"/>
        <v>-</v>
      </c>
      <c r="FB180" s="256" t="str">
        <f t="shared" si="653"/>
        <v>-</v>
      </c>
      <c r="FC180" s="256" t="str">
        <f t="shared" si="653"/>
        <v>-</v>
      </c>
      <c r="FD180" s="256" t="str">
        <f t="shared" si="653"/>
        <v>-</v>
      </c>
      <c r="FE180" s="265" t="s">
        <v>275</v>
      </c>
      <c r="FF180" s="265" t="s">
        <v>275</v>
      </c>
      <c r="FG180" s="245" t="str">
        <f t="shared" ref="FG180:FZ180" si="654">FG80</f>
        <v>22,520</v>
      </c>
      <c r="FH180" s="256" t="str">
        <f t="shared" si="654"/>
        <v>643</v>
      </c>
      <c r="FI180" s="256" t="str">
        <f t="shared" si="654"/>
        <v>80</v>
      </c>
      <c r="FJ180" s="256" t="str">
        <f t="shared" si="654"/>
        <v>543</v>
      </c>
      <c r="FK180" s="256" t="str">
        <f t="shared" si="654"/>
        <v>43</v>
      </c>
      <c r="FL180" s="256" t="str">
        <f t="shared" si="654"/>
        <v>12</v>
      </c>
      <c r="FM180" s="256" t="str">
        <f t="shared" si="654"/>
        <v>128</v>
      </c>
      <c r="FN180" s="256" t="str">
        <f t="shared" si="654"/>
        <v>216,800</v>
      </c>
      <c r="FO180" s="256" t="str">
        <f t="shared" si="654"/>
        <v>88</v>
      </c>
      <c r="FP180" s="256" t="str">
        <f t="shared" si="654"/>
        <v>1,320,000</v>
      </c>
      <c r="FQ180" s="256" t="str">
        <f t="shared" si="654"/>
        <v>208,206</v>
      </c>
      <c r="FR180" s="256" t="str">
        <f t="shared" si="654"/>
        <v>208,206</v>
      </c>
      <c r="FS180" s="256" t="str">
        <f t="shared" si="654"/>
        <v>22,278</v>
      </c>
      <c r="FT180" s="256" t="str">
        <f t="shared" si="654"/>
        <v>743,008</v>
      </c>
      <c r="FU180" s="256" t="str">
        <f t="shared" si="654"/>
        <v>956,349</v>
      </c>
      <c r="FV180" s="256" t="str">
        <f t="shared" si="654"/>
        <v>$9,113,308</v>
      </c>
      <c r="FW180" s="256" t="str">
        <f t="shared" si="654"/>
        <v>$8,471,380</v>
      </c>
      <c r="FX180" s="256" t="str">
        <f t="shared" si="654"/>
        <v>$8,746,671</v>
      </c>
      <c r="FY180" s="256" t="str">
        <f t="shared" si="654"/>
        <v>$26,332,829</v>
      </c>
      <c r="FZ180" s="256" t="str">
        <f t="shared" si="654"/>
        <v>$33</v>
      </c>
      <c r="GA180" s="265" t="s">
        <v>275</v>
      </c>
      <c r="GB180" s="265" t="s">
        <v>275</v>
      </c>
      <c r="GC180" s="245" t="str">
        <f t="shared" ref="GC180:GV180" si="655">GC80</f>
        <v>0</v>
      </c>
      <c r="GD180" s="256" t="str">
        <f t="shared" si="655"/>
        <v>9</v>
      </c>
      <c r="GE180" s="256" t="str">
        <f t="shared" si="655"/>
        <v>0</v>
      </c>
      <c r="GF180" s="256" t="str">
        <f t="shared" si="655"/>
        <v>10</v>
      </c>
      <c r="GG180" s="256" t="str">
        <f t="shared" si="655"/>
        <v>0</v>
      </c>
      <c r="GH180" s="256" t="str">
        <f t="shared" si="655"/>
        <v>0</v>
      </c>
      <c r="GI180" s="256" t="str">
        <f t="shared" si="655"/>
        <v>2</v>
      </c>
      <c r="GJ180" s="256" t="str">
        <f t="shared" si="655"/>
        <v>4,000</v>
      </c>
      <c r="GK180" s="256" t="str">
        <f t="shared" si="655"/>
        <v>0</v>
      </c>
      <c r="GL180" s="256" t="str">
        <f t="shared" si="655"/>
        <v>0</v>
      </c>
      <c r="GM180" s="256" t="str">
        <f t="shared" si="655"/>
        <v>10,593</v>
      </c>
      <c r="GN180" s="256" t="str">
        <f t="shared" si="655"/>
        <v>10,593</v>
      </c>
      <c r="GO180" s="256" t="str">
        <f t="shared" si="655"/>
        <v>-15,049</v>
      </c>
      <c r="GP180" s="256" t="str">
        <f t="shared" si="655"/>
        <v>3,655,039</v>
      </c>
      <c r="GQ180" s="256" t="str">
        <f t="shared" si="655"/>
        <v>3,368,452</v>
      </c>
      <c r="GR180" s="256" t="str">
        <f t="shared" si="655"/>
        <v>-$1,092,902</v>
      </c>
      <c r="GS180" s="256" t="str">
        <f t="shared" si="655"/>
        <v>$193,706</v>
      </c>
      <c r="GT180" s="256" t="str">
        <f t="shared" si="655"/>
        <v>-$2,200,825</v>
      </c>
      <c r="GU180" s="256" t="str">
        <f t="shared" si="655"/>
        <v>-$3,091,021</v>
      </c>
      <c r="GV180" s="256" t="str">
        <f t="shared" si="655"/>
        <v>-$4</v>
      </c>
      <c r="GW180" s="265" t="s">
        <v>275</v>
      </c>
      <c r="GX180" s="265" t="s">
        <v>275</v>
      </c>
      <c r="GY180" s="245" t="str">
        <f t="shared" ref="GY180:HR180" si="656">GY80</f>
        <v>-200</v>
      </c>
      <c r="GZ180" s="256" t="str">
        <f t="shared" si="656"/>
        <v>0</v>
      </c>
      <c r="HA180" s="256" t="str">
        <f t="shared" si="656"/>
        <v>0</v>
      </c>
      <c r="HB180" s="256" t="str">
        <f t="shared" si="656"/>
        <v>15</v>
      </c>
      <c r="HC180" s="256" t="str">
        <f t="shared" si="656"/>
        <v>2</v>
      </c>
      <c r="HD180" s="256" t="str">
        <f t="shared" si="656"/>
        <v>7</v>
      </c>
      <c r="HE180" s="256" t="str">
        <f t="shared" si="656"/>
        <v>0</v>
      </c>
      <c r="HF180" s="256" t="str">
        <f t="shared" si="656"/>
        <v>0</v>
      </c>
      <c r="HG180" s="256" t="str">
        <f t="shared" si="656"/>
        <v>0</v>
      </c>
      <c r="HH180" s="256" t="str">
        <f t="shared" si="656"/>
        <v>0</v>
      </c>
      <c r="HI180" s="256" t="str">
        <f t="shared" si="656"/>
        <v>-59,205</v>
      </c>
      <c r="HJ180" s="256" t="str">
        <f t="shared" si="656"/>
        <v>-59,205</v>
      </c>
      <c r="HK180" s="256" t="str">
        <f t="shared" si="656"/>
        <v>-251</v>
      </c>
      <c r="HL180" s="256" t="str">
        <f t="shared" si="656"/>
        <v>30,000</v>
      </c>
      <c r="HM180" s="256" t="str">
        <f t="shared" si="656"/>
        <v>34,510</v>
      </c>
      <c r="HN180" s="256" t="str">
        <f t="shared" si="656"/>
        <v>-$91,816</v>
      </c>
      <c r="HO180" s="256" t="str">
        <f t="shared" si="656"/>
        <v>$178,162</v>
      </c>
      <c r="HP180" s="256" t="str">
        <f t="shared" si="656"/>
        <v>-$244,616</v>
      </c>
      <c r="HQ180" s="256" t="str">
        <f t="shared" si="656"/>
        <v>-$158,270</v>
      </c>
      <c r="HR180" s="256" t="str">
        <f t="shared" si="656"/>
        <v>$1</v>
      </c>
      <c r="HS180" s="265" t="s">
        <v>275</v>
      </c>
      <c r="HT180" s="265" t="s">
        <v>275</v>
      </c>
      <c r="HU180" s="245" t="str">
        <f t="shared" ref="HU180:IN180" si="657">HU80</f>
        <v>8,500</v>
      </c>
      <c r="HV180" s="256" t="str">
        <f t="shared" si="657"/>
        <v>0</v>
      </c>
      <c r="HW180" s="256" t="str">
        <f t="shared" si="657"/>
        <v>0</v>
      </c>
      <c r="HX180" s="256" t="str">
        <f t="shared" si="657"/>
        <v>30</v>
      </c>
      <c r="HY180" s="256" t="str">
        <f t="shared" si="657"/>
        <v>-15</v>
      </c>
      <c r="HZ180" s="256" t="str">
        <f t="shared" si="657"/>
        <v>-14</v>
      </c>
      <c r="IA180" s="256" t="str">
        <f t="shared" si="657"/>
        <v>0</v>
      </c>
      <c r="IB180" s="256" t="str">
        <f t="shared" si="657"/>
        <v>0</v>
      </c>
      <c r="IC180" s="256" t="str">
        <f t="shared" si="657"/>
        <v>0</v>
      </c>
      <c r="ID180" s="256" t="str">
        <f t="shared" si="657"/>
        <v>0</v>
      </c>
      <c r="IE180" s="256" t="str">
        <f t="shared" si="657"/>
        <v>-21,186</v>
      </c>
      <c r="IF180" s="256" t="str">
        <f t="shared" si="657"/>
        <v>-21,186</v>
      </c>
      <c r="IG180" s="256" t="str">
        <f t="shared" si="657"/>
        <v>-2,303</v>
      </c>
      <c r="IH180" s="256" t="str">
        <f t="shared" si="657"/>
        <v>0</v>
      </c>
      <c r="II180" s="256" t="str">
        <f t="shared" si="657"/>
        <v>-7,782</v>
      </c>
      <c r="IJ180" s="256" t="str">
        <f t="shared" si="657"/>
        <v>-$245,295</v>
      </c>
      <c r="IK180" s="256" t="str">
        <f t="shared" si="657"/>
        <v>-$398,852</v>
      </c>
      <c r="IL180" s="256" t="str">
        <f t="shared" si="657"/>
        <v>-$632,016</v>
      </c>
      <c r="IM180" s="256" t="str">
        <f t="shared" si="657"/>
        <v>-$1,274,514</v>
      </c>
      <c r="IN180" s="256" t="str">
        <f t="shared" si="657"/>
        <v>$0</v>
      </c>
      <c r="IO180" s="265" t="s">
        <v>275</v>
      </c>
      <c r="IP180" s="265" t="s">
        <v>275</v>
      </c>
      <c r="IQ180" s="245" t="str">
        <f t="shared" ref="IQ180:JJ180" si="658">IQ80</f>
        <v>-7,500</v>
      </c>
      <c r="IR180" s="256" t="str">
        <f t="shared" si="658"/>
        <v>0</v>
      </c>
      <c r="IS180" s="256" t="str">
        <f t="shared" si="658"/>
        <v>1</v>
      </c>
      <c r="IT180" s="256" t="str">
        <f t="shared" si="658"/>
        <v>-58</v>
      </c>
      <c r="IU180" s="256" t="str">
        <f t="shared" si="658"/>
        <v>0</v>
      </c>
      <c r="IV180" s="256" t="str">
        <f t="shared" si="658"/>
        <v>0</v>
      </c>
      <c r="IW180" s="256" t="str">
        <f t="shared" si="658"/>
        <v>0</v>
      </c>
      <c r="IX180" s="256" t="str">
        <f t="shared" si="658"/>
        <v>0</v>
      </c>
      <c r="IY180" s="256" t="str">
        <f t="shared" si="658"/>
        <v>0</v>
      </c>
      <c r="IZ180" s="256" t="str">
        <f t="shared" si="658"/>
        <v>0</v>
      </c>
      <c r="JA180" s="256" t="str">
        <f t="shared" si="658"/>
        <v>194,050</v>
      </c>
      <c r="JB180" s="256" t="str">
        <f t="shared" si="658"/>
        <v>194,050</v>
      </c>
      <c r="JC180" s="256" t="str">
        <f t="shared" si="658"/>
        <v>9,419</v>
      </c>
      <c r="JD180" s="256" t="str">
        <f t="shared" si="658"/>
        <v>0</v>
      </c>
      <c r="JE180" s="256" t="str">
        <f t="shared" si="658"/>
        <v>64,365</v>
      </c>
      <c r="JF180" s="256" t="str">
        <f t="shared" si="658"/>
        <v>$2,214,541</v>
      </c>
      <c r="JG180" s="256" t="str">
        <f t="shared" si="658"/>
        <v>$1,219,295</v>
      </c>
      <c r="JH180" s="256" t="str">
        <f t="shared" si="658"/>
        <v>$2,129,981</v>
      </c>
      <c r="JI180" s="256" t="str">
        <f t="shared" si="658"/>
        <v>$5,562,166</v>
      </c>
      <c r="JJ180" s="256" t="str">
        <f t="shared" si="658"/>
        <v>$2</v>
      </c>
      <c r="JK180" s="265" t="s">
        <v>275</v>
      </c>
      <c r="JL180" s="265" t="s">
        <v>275</v>
      </c>
      <c r="JM180" s="245" t="str">
        <f t="shared" ref="JM180:KF180" si="659">JM80</f>
        <v>-</v>
      </c>
      <c r="JN180" s="256" t="str">
        <f t="shared" si="659"/>
        <v>-</v>
      </c>
      <c r="JO180" s="256" t="str">
        <f t="shared" si="659"/>
        <v>-</v>
      </c>
      <c r="JP180" s="256" t="str">
        <f t="shared" si="659"/>
        <v>-</v>
      </c>
      <c r="JQ180" s="256" t="str">
        <f t="shared" si="659"/>
        <v>-</v>
      </c>
      <c r="JR180" s="256" t="str">
        <f t="shared" si="659"/>
        <v>-</v>
      </c>
      <c r="JS180" s="256" t="str">
        <f t="shared" si="659"/>
        <v>-</v>
      </c>
      <c r="JT180" s="256" t="str">
        <f t="shared" si="659"/>
        <v>-</v>
      </c>
      <c r="JU180" s="256" t="str">
        <f t="shared" si="659"/>
        <v>-</v>
      </c>
      <c r="JV180" s="256" t="str">
        <f t="shared" si="659"/>
        <v>-</v>
      </c>
      <c r="JW180" s="256" t="str">
        <f t="shared" si="659"/>
        <v>-</v>
      </c>
      <c r="JX180" s="256" t="str">
        <f t="shared" si="659"/>
        <v>-</v>
      </c>
      <c r="JY180" s="256" t="str">
        <f t="shared" si="659"/>
        <v>-</v>
      </c>
      <c r="JZ180" s="256" t="str">
        <f t="shared" si="659"/>
        <v>-</v>
      </c>
      <c r="KA180" s="256" t="str">
        <f t="shared" si="659"/>
        <v>-</v>
      </c>
      <c r="KB180" s="256" t="str">
        <f t="shared" si="659"/>
        <v>-</v>
      </c>
      <c r="KC180" s="256" t="str">
        <f t="shared" si="659"/>
        <v>-</v>
      </c>
      <c r="KD180" s="256" t="str">
        <f t="shared" si="659"/>
        <v>-</v>
      </c>
      <c r="KE180" s="256" t="str">
        <f t="shared" si="659"/>
        <v>-</v>
      </c>
      <c r="KF180" s="256" t="str">
        <f t="shared" si="659"/>
        <v>-</v>
      </c>
      <c r="KG180" s="265" t="s">
        <v>275</v>
      </c>
      <c r="KH180" s="265" t="s">
        <v>275</v>
      </c>
    </row>
    <row r="181" spans="1:294" s="2" customFormat="1" ht="12.75" customHeight="1" x14ac:dyDescent="0.2">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245" t="s">
        <v>147</v>
      </c>
      <c r="AD181" s="254" t="str">
        <f t="shared" ca="1" si="500"/>
        <v>$78</v>
      </c>
      <c r="AE181" s="256" t="str">
        <f t="shared" si="526"/>
        <v>6,511</v>
      </c>
      <c r="AF181" s="256" t="str">
        <f t="shared" ref="AF181:AS181" si="660">AF81</f>
        <v>300</v>
      </c>
      <c r="AG181" s="256" t="str">
        <f t="shared" si="660"/>
        <v>50</v>
      </c>
      <c r="AH181" s="256" t="str">
        <f t="shared" si="660"/>
        <v>281</v>
      </c>
      <c r="AI181" s="256" t="str">
        <f t="shared" si="660"/>
        <v>9</v>
      </c>
      <c r="AJ181" s="256" t="str">
        <f t="shared" si="660"/>
        <v>0</v>
      </c>
      <c r="AK181" s="256" t="str">
        <f t="shared" si="660"/>
        <v>65</v>
      </c>
      <c r="AL181" s="256" t="str">
        <f t="shared" si="660"/>
        <v>115,000</v>
      </c>
      <c r="AM181" s="256" t="str">
        <f t="shared" si="660"/>
        <v>63</v>
      </c>
      <c r="AN181" s="256" t="str">
        <f t="shared" si="660"/>
        <v>180,000</v>
      </c>
      <c r="AO181" s="256" t="str">
        <f t="shared" si="660"/>
        <v>140,463</v>
      </c>
      <c r="AP181" s="256" t="str">
        <f t="shared" si="660"/>
        <v>140,463</v>
      </c>
      <c r="AQ181" s="256" t="str">
        <f t="shared" si="660"/>
        <v>2,177</v>
      </c>
      <c r="AR181" s="256" t="str">
        <f t="shared" si="660"/>
        <v>1,849,360</v>
      </c>
      <c r="AS181" s="256" t="str">
        <f t="shared" si="660"/>
        <v>1,977,452</v>
      </c>
      <c r="AT181" s="256" t="str">
        <f t="shared" si="624"/>
        <v>$21,925,923</v>
      </c>
      <c r="AU181" s="256" t="str">
        <f t="shared" si="624"/>
        <v>$14,115,441</v>
      </c>
      <c r="AV181" s="256" t="str">
        <f t="shared" si="624"/>
        <v>$11,424,000</v>
      </c>
      <c r="AW181" s="256" t="str">
        <f t="shared" si="624"/>
        <v>$21,925,923</v>
      </c>
      <c r="AX181" s="256" t="str">
        <f t="shared" si="624"/>
        <v>$78</v>
      </c>
      <c r="AY181" s="265" t="s">
        <v>275</v>
      </c>
      <c r="AZ181" s="265"/>
      <c r="BA181" s="245" t="str">
        <f t="shared" ref="BA181:BT181" si="661">BA81</f>
        <v>6,511</v>
      </c>
      <c r="BB181" s="256" t="str">
        <f t="shared" si="661"/>
        <v>300</v>
      </c>
      <c r="BC181" s="256" t="str">
        <f t="shared" si="661"/>
        <v>50</v>
      </c>
      <c r="BD181" s="256" t="str">
        <f t="shared" si="661"/>
        <v>276</v>
      </c>
      <c r="BE181" s="256" t="str">
        <f t="shared" si="661"/>
        <v>9</v>
      </c>
      <c r="BF181" s="256" t="str">
        <f t="shared" si="661"/>
        <v>0</v>
      </c>
      <c r="BG181" s="256" t="str">
        <f t="shared" si="661"/>
        <v>65</v>
      </c>
      <c r="BH181" s="256" t="str">
        <f t="shared" si="661"/>
        <v>130,000</v>
      </c>
      <c r="BI181" s="256" t="str">
        <f t="shared" si="661"/>
        <v>63</v>
      </c>
      <c r="BJ181" s="256" t="str">
        <f t="shared" si="661"/>
        <v>180,000</v>
      </c>
      <c r="BK181" s="256" t="str">
        <f t="shared" si="661"/>
        <v>209,004</v>
      </c>
      <c r="BL181" s="256" t="str">
        <f t="shared" si="661"/>
        <v>209,004</v>
      </c>
      <c r="BM181" s="256" t="str">
        <f t="shared" si="661"/>
        <v>6,858</v>
      </c>
      <c r="BN181" s="256" t="str">
        <f t="shared" si="661"/>
        <v>2,919,595</v>
      </c>
      <c r="BO181" s="256" t="str">
        <f t="shared" si="661"/>
        <v>3,111,122</v>
      </c>
      <c r="BP181" s="256" t="str">
        <f t="shared" si="661"/>
        <v>$12,233,757</v>
      </c>
      <c r="BQ181" s="256" t="str">
        <f t="shared" si="661"/>
        <v>$18,170,969</v>
      </c>
      <c r="BR181" s="256" t="str">
        <f t="shared" si="661"/>
        <v>$17,031,132</v>
      </c>
      <c r="BS181" s="256" t="str">
        <f t="shared" si="661"/>
        <v>$47,435,858</v>
      </c>
      <c r="BT181" s="256" t="str">
        <f t="shared" si="661"/>
        <v>$78</v>
      </c>
      <c r="BU181" s="265" t="s">
        <v>275</v>
      </c>
      <c r="BV181" s="265" t="s">
        <v>275</v>
      </c>
      <c r="BW181" s="245" t="str">
        <f t="shared" ref="BW181:CP181" si="662">BW81</f>
        <v>6,511</v>
      </c>
      <c r="BX181" s="256" t="str">
        <f t="shared" si="662"/>
        <v>300</v>
      </c>
      <c r="BY181" s="256" t="str">
        <f t="shared" si="662"/>
        <v>50</v>
      </c>
      <c r="BZ181" s="256" t="str">
        <f t="shared" si="662"/>
        <v>276</v>
      </c>
      <c r="CA181" s="256" t="str">
        <f t="shared" si="662"/>
        <v>9</v>
      </c>
      <c r="CB181" s="256" t="str">
        <f t="shared" si="662"/>
        <v>0</v>
      </c>
      <c r="CC181" s="256" t="str">
        <f t="shared" si="662"/>
        <v>65</v>
      </c>
      <c r="CD181" s="256" t="str">
        <f t="shared" si="662"/>
        <v>130,000</v>
      </c>
      <c r="CE181" s="256" t="str">
        <f t="shared" si="662"/>
        <v>63</v>
      </c>
      <c r="CF181" s="256" t="str">
        <f t="shared" si="662"/>
        <v>180,000</v>
      </c>
      <c r="CG181" s="256" t="str">
        <f t="shared" si="662"/>
        <v>173,365</v>
      </c>
      <c r="CH181" s="256" t="str">
        <f t="shared" si="662"/>
        <v>173,365</v>
      </c>
      <c r="CI181" s="256" t="str">
        <f t="shared" si="662"/>
        <v>8,565</v>
      </c>
      <c r="CJ181" s="256" t="str">
        <f t="shared" si="662"/>
        <v>2,639,940</v>
      </c>
      <c r="CK181" s="256" t="str">
        <f t="shared" si="662"/>
        <v>2,853,974</v>
      </c>
      <c r="CL181" s="256" t="str">
        <f t="shared" si="662"/>
        <v>$11,321,183</v>
      </c>
      <c r="CM181" s="256" t="str">
        <f t="shared" si="662"/>
        <v>$15,407,599</v>
      </c>
      <c r="CN181" s="256" t="str">
        <f t="shared" si="662"/>
        <v>$13,819,332</v>
      </c>
      <c r="CO181" s="256" t="str">
        <f t="shared" si="662"/>
        <v>$40,548,114</v>
      </c>
      <c r="CP181" s="256" t="str">
        <f t="shared" si="662"/>
        <v>$69</v>
      </c>
      <c r="CQ181" s="265" t="s">
        <v>275</v>
      </c>
      <c r="CR181" s="265" t="s">
        <v>275</v>
      </c>
      <c r="CS181" s="245" t="str">
        <f t="shared" ref="CS181:DL181" si="663">CS81</f>
        <v>6,511</v>
      </c>
      <c r="CT181" s="256" t="str">
        <f t="shared" si="663"/>
        <v>300</v>
      </c>
      <c r="CU181" s="256" t="str">
        <f t="shared" si="663"/>
        <v>25</v>
      </c>
      <c r="CV181" s="256" t="str">
        <f t="shared" si="663"/>
        <v>275</v>
      </c>
      <c r="CW181" s="256" t="str">
        <f t="shared" si="663"/>
        <v>8</v>
      </c>
      <c r="CX181" s="256" t="str">
        <f t="shared" si="663"/>
        <v>0</v>
      </c>
      <c r="CY181" s="256" t="str">
        <f t="shared" si="663"/>
        <v>64</v>
      </c>
      <c r="CZ181" s="256" t="str">
        <f t="shared" si="663"/>
        <v>128,000</v>
      </c>
      <c r="DA181" s="256" t="str">
        <f t="shared" si="663"/>
        <v>63</v>
      </c>
      <c r="DB181" s="256" t="str">
        <f t="shared" si="663"/>
        <v>180,000</v>
      </c>
      <c r="DC181" s="256" t="str">
        <f t="shared" si="663"/>
        <v>127,382</v>
      </c>
      <c r="DD181" s="256" t="str">
        <f t="shared" si="663"/>
        <v>127,382</v>
      </c>
      <c r="DE181" s="256" t="str">
        <f t="shared" si="663"/>
        <v>6,062</v>
      </c>
      <c r="DF181" s="256" t="str">
        <f t="shared" si="663"/>
        <v>2,714,068</v>
      </c>
      <c r="DG181" s="256" t="str">
        <f t="shared" si="663"/>
        <v>2,833,669</v>
      </c>
      <c r="DH181" s="256" t="str">
        <f t="shared" si="663"/>
        <v>$10,552,582</v>
      </c>
      <c r="DI181" s="256" t="str">
        <f t="shared" si="663"/>
        <v>$14,838,798</v>
      </c>
      <c r="DJ181" s="256" t="str">
        <f t="shared" si="663"/>
        <v>$10,996,965</v>
      </c>
      <c r="DK181" s="256" t="str">
        <f t="shared" si="663"/>
        <v>$36,388,355</v>
      </c>
      <c r="DL181" s="256" t="str">
        <f t="shared" si="663"/>
        <v>$78</v>
      </c>
      <c r="DM181" s="265" t="s">
        <v>275</v>
      </c>
      <c r="DN181" s="265" t="s">
        <v>275</v>
      </c>
      <c r="DO181" s="245" t="str">
        <f t="shared" ref="DO181:EH181" si="664">DO81</f>
        <v>6,511</v>
      </c>
      <c r="DP181" s="256" t="str">
        <f t="shared" si="664"/>
        <v>300</v>
      </c>
      <c r="DQ181" s="256" t="str">
        <f t="shared" si="664"/>
        <v>25</v>
      </c>
      <c r="DR181" s="256" t="str">
        <f t="shared" si="664"/>
        <v>276</v>
      </c>
      <c r="DS181" s="256" t="str">
        <f t="shared" si="664"/>
        <v>9</v>
      </c>
      <c r="DT181" s="256">
        <f t="shared" si="664"/>
        <v>0</v>
      </c>
      <c r="DU181" s="256" t="str">
        <f t="shared" si="664"/>
        <v>64</v>
      </c>
      <c r="DV181" s="256" t="str">
        <f t="shared" si="664"/>
        <v>128,000</v>
      </c>
      <c r="DW181" s="256" t="str">
        <f t="shared" si="664"/>
        <v>63</v>
      </c>
      <c r="DX181" s="256" t="str">
        <f t="shared" si="664"/>
        <v>180,000</v>
      </c>
      <c r="DY181" s="256" t="str">
        <f t="shared" si="664"/>
        <v>66,821</v>
      </c>
      <c r="DZ181" s="256" t="str">
        <f t="shared" si="664"/>
        <v>66,821</v>
      </c>
      <c r="EA181" s="256" t="str">
        <f t="shared" si="664"/>
        <v>2,496</v>
      </c>
      <c r="EB181" s="256" t="str">
        <f t="shared" si="664"/>
        <v>1,579,628</v>
      </c>
      <c r="EC181" s="256" t="str">
        <f t="shared" si="664"/>
        <v>1,643,540</v>
      </c>
      <c r="ED181" s="256" t="str">
        <f t="shared" si="664"/>
        <v>$7,458,691</v>
      </c>
      <c r="EE181" s="256" t="str">
        <f t="shared" si="664"/>
        <v>$8,571,707</v>
      </c>
      <c r="EF181" s="256" t="str">
        <f t="shared" si="664"/>
        <v>$5,525,377</v>
      </c>
      <c r="EG181" s="256" t="str">
        <f t="shared" si="664"/>
        <v>$21,555,776</v>
      </c>
      <c r="EH181" s="256" t="str">
        <f t="shared" si="664"/>
        <v>$79</v>
      </c>
      <c r="EI181" s="265" t="s">
        <v>275</v>
      </c>
      <c r="EJ181" s="265" t="s">
        <v>275</v>
      </c>
      <c r="EK181" s="245" t="str">
        <f t="shared" ref="EK181:FD181" si="665">EK81</f>
        <v>6,522</v>
      </c>
      <c r="EL181" s="256" t="str">
        <f t="shared" si="665"/>
        <v>300</v>
      </c>
      <c r="EM181" s="256" t="str">
        <f t="shared" si="665"/>
        <v>25</v>
      </c>
      <c r="EN181" s="256" t="str">
        <f t="shared" si="665"/>
        <v>276</v>
      </c>
      <c r="EO181" s="256" t="str">
        <f t="shared" si="665"/>
        <v>9</v>
      </c>
      <c r="EP181" s="256">
        <f t="shared" si="665"/>
        <v>0</v>
      </c>
      <c r="EQ181" s="256" t="str">
        <f t="shared" si="665"/>
        <v>64</v>
      </c>
      <c r="ER181" s="256" t="str">
        <f t="shared" si="665"/>
        <v>128,000</v>
      </c>
      <c r="ES181" s="256" t="str">
        <f t="shared" si="665"/>
        <v>63</v>
      </c>
      <c r="ET181" s="256" t="str">
        <f t="shared" si="665"/>
        <v>180,000</v>
      </c>
      <c r="EU181" s="256" t="str">
        <f t="shared" si="665"/>
        <v>132,271</v>
      </c>
      <c r="EV181" s="256" t="str">
        <f t="shared" si="665"/>
        <v>132,271</v>
      </c>
      <c r="EW181" s="256" t="str">
        <f t="shared" si="665"/>
        <v>7,430</v>
      </c>
      <c r="EX181" s="256" t="str">
        <f t="shared" si="665"/>
        <v>2,274,378</v>
      </c>
      <c r="EY181" s="256" t="str">
        <f t="shared" si="665"/>
        <v>2,433,662</v>
      </c>
      <c r="EZ181" s="256" t="str">
        <f t="shared" si="665"/>
        <v>$9,927,972</v>
      </c>
      <c r="FA181" s="256" t="str">
        <f t="shared" si="665"/>
        <v>$11,050,538</v>
      </c>
      <c r="FB181" s="256" t="str">
        <f t="shared" si="665"/>
        <v>$9,959,052</v>
      </c>
      <c r="FC181" s="256" t="str">
        <f t="shared" si="665"/>
        <v>$30,937,562</v>
      </c>
      <c r="FD181" s="256" t="str">
        <f t="shared" si="665"/>
        <v>$77</v>
      </c>
      <c r="FE181" s="265" t="s">
        <v>275</v>
      </c>
      <c r="FF181" s="265" t="s">
        <v>275</v>
      </c>
      <c r="FG181" s="245" t="str">
        <f t="shared" ref="FG181:FZ181" si="666">FG81</f>
        <v>6,511</v>
      </c>
      <c r="FH181" s="256" t="str">
        <f t="shared" si="666"/>
        <v>300</v>
      </c>
      <c r="FI181" s="256" t="str">
        <f t="shared" si="666"/>
        <v>40</v>
      </c>
      <c r="FJ181" s="256" t="str">
        <f t="shared" si="666"/>
        <v>277</v>
      </c>
      <c r="FK181" s="256" t="str">
        <f t="shared" si="666"/>
        <v>9</v>
      </c>
      <c r="FL181" s="256" t="str">
        <f t="shared" si="666"/>
        <v>0</v>
      </c>
      <c r="FM181" s="256" t="str">
        <f t="shared" si="666"/>
        <v>65</v>
      </c>
      <c r="FN181" s="256" t="str">
        <f t="shared" si="666"/>
        <v>126,200</v>
      </c>
      <c r="FO181" s="256" t="str">
        <f t="shared" si="666"/>
        <v>63</v>
      </c>
      <c r="FP181" s="256" t="str">
        <f t="shared" si="666"/>
        <v>180,000</v>
      </c>
      <c r="FQ181" s="256" t="str">
        <f t="shared" si="666"/>
        <v>143,407</v>
      </c>
      <c r="FR181" s="256" t="str">
        <f t="shared" si="666"/>
        <v>143,407</v>
      </c>
      <c r="FS181" s="256" t="str">
        <f t="shared" si="666"/>
        <v>5,232</v>
      </c>
      <c r="FT181" s="256" t="str">
        <f t="shared" si="666"/>
        <v>2,340,518</v>
      </c>
      <c r="FU181" s="256" t="str">
        <f t="shared" si="666"/>
        <v>2,483,951</v>
      </c>
      <c r="FV181" s="256" t="str">
        <f t="shared" si="666"/>
        <v>$12,698,427</v>
      </c>
      <c r="FW181" s="256" t="str">
        <f t="shared" si="666"/>
        <v>$14,220,903</v>
      </c>
      <c r="FX181" s="256" t="str">
        <f t="shared" si="666"/>
        <v>$11,759,361</v>
      </c>
      <c r="FY181" s="256" t="str">
        <f t="shared" si="666"/>
        <v>$33,570,805</v>
      </c>
      <c r="FZ181" s="256" t="str">
        <f t="shared" si="666"/>
        <v>$76</v>
      </c>
      <c r="GA181" s="265" t="s">
        <v>275</v>
      </c>
      <c r="GB181" s="265" t="s">
        <v>275</v>
      </c>
      <c r="GC181" s="245" t="str">
        <f t="shared" ref="GC181:GV181" si="667">GC81</f>
        <v>0</v>
      </c>
      <c r="GD181" s="256" t="str">
        <f t="shared" si="667"/>
        <v>0</v>
      </c>
      <c r="GE181" s="256" t="str">
        <f t="shared" si="667"/>
        <v>0</v>
      </c>
      <c r="GF181" s="256" t="str">
        <f t="shared" si="667"/>
        <v>5</v>
      </c>
      <c r="GG181" s="256" t="str">
        <f t="shared" si="667"/>
        <v>0</v>
      </c>
      <c r="GH181" s="256" t="str">
        <f t="shared" si="667"/>
        <v>0</v>
      </c>
      <c r="GI181" s="256" t="str">
        <f t="shared" si="667"/>
        <v>0</v>
      </c>
      <c r="GJ181" s="256" t="str">
        <f t="shared" si="667"/>
        <v>-15,000</v>
      </c>
      <c r="GK181" s="256" t="str">
        <f t="shared" si="667"/>
        <v>0</v>
      </c>
      <c r="GL181" s="256" t="str">
        <f t="shared" si="667"/>
        <v>0</v>
      </c>
      <c r="GM181" s="256" t="str">
        <f t="shared" si="667"/>
        <v>-68,541</v>
      </c>
      <c r="GN181" s="256" t="str">
        <f t="shared" si="667"/>
        <v>-68,541</v>
      </c>
      <c r="GO181" s="256" t="str">
        <f t="shared" si="667"/>
        <v>-4,681</v>
      </c>
      <c r="GP181" s="256" t="str">
        <f t="shared" si="667"/>
        <v>-1,070,235</v>
      </c>
      <c r="GQ181" s="256" t="str">
        <f t="shared" si="667"/>
        <v>-1,133,670</v>
      </c>
      <c r="GR181" s="256" t="str">
        <f t="shared" si="667"/>
        <v>$9,692,166</v>
      </c>
      <c r="GS181" s="256" t="str">
        <f t="shared" si="667"/>
        <v>-$4,055,528</v>
      </c>
      <c r="GT181" s="256" t="str">
        <f t="shared" si="667"/>
        <v>-$5,607,132</v>
      </c>
      <c r="GU181" s="256" t="str">
        <f t="shared" si="667"/>
        <v>-$25,509,935</v>
      </c>
      <c r="GV181" s="256" t="str">
        <f t="shared" si="667"/>
        <v>$0</v>
      </c>
      <c r="GW181" s="265" t="s">
        <v>275</v>
      </c>
      <c r="GX181" s="265" t="s">
        <v>275</v>
      </c>
      <c r="GY181" s="245" t="str">
        <f t="shared" ref="GY181:HR181" si="668">GY81</f>
        <v>0</v>
      </c>
      <c r="GZ181" s="256" t="str">
        <f t="shared" si="668"/>
        <v>0</v>
      </c>
      <c r="HA181" s="256" t="str">
        <f t="shared" si="668"/>
        <v>0</v>
      </c>
      <c r="HB181" s="256" t="str">
        <f t="shared" si="668"/>
        <v>0</v>
      </c>
      <c r="HC181" s="256" t="str">
        <f t="shared" si="668"/>
        <v>0</v>
      </c>
      <c r="HD181" s="256" t="str">
        <f t="shared" si="668"/>
        <v>0</v>
      </c>
      <c r="HE181" s="256" t="str">
        <f t="shared" si="668"/>
        <v>0</v>
      </c>
      <c r="HF181" s="256" t="str">
        <f t="shared" si="668"/>
        <v>0</v>
      </c>
      <c r="HG181" s="256" t="str">
        <f t="shared" si="668"/>
        <v>0</v>
      </c>
      <c r="HH181" s="256" t="str">
        <f t="shared" si="668"/>
        <v>0</v>
      </c>
      <c r="HI181" s="256" t="str">
        <f t="shared" si="668"/>
        <v>35,639</v>
      </c>
      <c r="HJ181" s="256" t="str">
        <f t="shared" si="668"/>
        <v>35,639</v>
      </c>
      <c r="HK181" s="256" t="str">
        <f t="shared" si="668"/>
        <v>-1,707</v>
      </c>
      <c r="HL181" s="256" t="str">
        <f t="shared" si="668"/>
        <v>279,655</v>
      </c>
      <c r="HM181" s="256" t="str">
        <f t="shared" si="668"/>
        <v>257,148</v>
      </c>
      <c r="HN181" s="256" t="str">
        <f t="shared" si="668"/>
        <v>$912,574</v>
      </c>
      <c r="HO181" s="256" t="str">
        <f t="shared" si="668"/>
        <v>$2,763,370</v>
      </c>
      <c r="HP181" s="256" t="str">
        <f t="shared" si="668"/>
        <v>$3,211,800</v>
      </c>
      <c r="HQ181" s="256" t="str">
        <f t="shared" si="668"/>
        <v>$6,887,744</v>
      </c>
      <c r="HR181" s="256" t="str">
        <f t="shared" si="668"/>
        <v>$9</v>
      </c>
      <c r="HS181" s="265" t="s">
        <v>275</v>
      </c>
      <c r="HT181" s="265" t="s">
        <v>275</v>
      </c>
      <c r="HU181" s="245" t="str">
        <f t="shared" ref="HU181:IN181" si="669">HU81</f>
        <v>0</v>
      </c>
      <c r="HV181" s="256" t="str">
        <f t="shared" si="669"/>
        <v>0</v>
      </c>
      <c r="HW181" s="256" t="str">
        <f t="shared" si="669"/>
        <v>25</v>
      </c>
      <c r="HX181" s="256" t="str">
        <f t="shared" si="669"/>
        <v>0</v>
      </c>
      <c r="HY181" s="256" t="str">
        <f t="shared" si="669"/>
        <v>0</v>
      </c>
      <c r="HZ181" s="256" t="str">
        <f t="shared" si="669"/>
        <v>0</v>
      </c>
      <c r="IA181" s="256" t="str">
        <f t="shared" si="669"/>
        <v>1</v>
      </c>
      <c r="IB181" s="256" t="str">
        <f t="shared" si="669"/>
        <v>2,000</v>
      </c>
      <c r="IC181" s="256" t="str">
        <f t="shared" si="669"/>
        <v>0</v>
      </c>
      <c r="ID181" s="256" t="str">
        <f t="shared" si="669"/>
        <v>0</v>
      </c>
      <c r="IE181" s="256" t="str">
        <f t="shared" si="669"/>
        <v>45,983</v>
      </c>
      <c r="IF181" s="256" t="str">
        <f t="shared" si="669"/>
        <v>45,983</v>
      </c>
      <c r="IG181" s="256" t="str">
        <f t="shared" si="669"/>
        <v>2,503</v>
      </c>
      <c r="IH181" s="256" t="str">
        <f t="shared" si="669"/>
        <v>-74,128</v>
      </c>
      <c r="II181" s="256" t="str">
        <f t="shared" si="669"/>
        <v>139,906</v>
      </c>
      <c r="IJ181" s="256" t="str">
        <f t="shared" si="669"/>
        <v>$768,601</v>
      </c>
      <c r="IK181" s="256" t="str">
        <f t="shared" si="669"/>
        <v>$568,801</v>
      </c>
      <c r="IL181" s="256" t="str">
        <f t="shared" si="669"/>
        <v>$2,822,367</v>
      </c>
      <c r="IM181" s="256" t="str">
        <f t="shared" si="669"/>
        <v>$4,159,759</v>
      </c>
      <c r="IN181" s="256" t="str">
        <f t="shared" si="669"/>
        <v>-$9</v>
      </c>
      <c r="IO181" s="265" t="s">
        <v>275</v>
      </c>
      <c r="IP181" s="265" t="s">
        <v>275</v>
      </c>
      <c r="IQ181" s="245" t="str">
        <f t="shared" ref="IQ181:JJ181" si="670">IQ81</f>
        <v>0</v>
      </c>
      <c r="IR181" s="256" t="str">
        <f t="shared" si="670"/>
        <v>0</v>
      </c>
      <c r="IS181" s="256" t="str">
        <f t="shared" si="670"/>
        <v>0</v>
      </c>
      <c r="IT181" s="256" t="str">
        <f t="shared" si="670"/>
        <v>0</v>
      </c>
      <c r="IU181" s="256" t="str">
        <f t="shared" si="670"/>
        <v>0</v>
      </c>
      <c r="IV181" s="256" t="str">
        <f t="shared" si="670"/>
        <v>0</v>
      </c>
      <c r="IW181" s="256" t="str">
        <f t="shared" si="670"/>
        <v>0</v>
      </c>
      <c r="IX181" s="256" t="str">
        <f t="shared" si="670"/>
        <v>0</v>
      </c>
      <c r="IY181" s="256" t="str">
        <f t="shared" si="670"/>
        <v>0</v>
      </c>
      <c r="IZ181" s="256" t="str">
        <f t="shared" si="670"/>
        <v>0</v>
      </c>
      <c r="JA181" s="256" t="str">
        <f t="shared" si="670"/>
        <v>60,561</v>
      </c>
      <c r="JB181" s="256" t="str">
        <f t="shared" si="670"/>
        <v>60,561</v>
      </c>
      <c r="JC181" s="256" t="str">
        <f t="shared" si="670"/>
        <v>3,566</v>
      </c>
      <c r="JD181" s="256" t="str">
        <f t="shared" si="670"/>
        <v>1,134,440</v>
      </c>
      <c r="JE181" s="256" t="str">
        <f t="shared" si="670"/>
        <v>1,190,129</v>
      </c>
      <c r="JF181" s="256" t="str">
        <f t="shared" si="670"/>
        <v>$3,093,891</v>
      </c>
      <c r="JG181" s="256" t="str">
        <f t="shared" si="670"/>
        <v>$6,267,091</v>
      </c>
      <c r="JH181" s="256" t="str">
        <f t="shared" si="670"/>
        <v>$5,471,588</v>
      </c>
      <c r="JI181" s="256" t="str">
        <f t="shared" si="670"/>
        <v>$14,832,579</v>
      </c>
      <c r="JJ181" s="256" t="str">
        <f t="shared" si="670"/>
        <v>-$1</v>
      </c>
      <c r="JK181" s="265" t="s">
        <v>275</v>
      </c>
      <c r="JL181" s="265" t="s">
        <v>275</v>
      </c>
      <c r="JM181" s="245" t="str">
        <f t="shared" ref="JM181:KF181" si="671">JM81</f>
        <v>-11</v>
      </c>
      <c r="JN181" s="256" t="str">
        <f t="shared" si="671"/>
        <v>0</v>
      </c>
      <c r="JO181" s="256" t="str">
        <f t="shared" si="671"/>
        <v>0</v>
      </c>
      <c r="JP181" s="256" t="str">
        <f t="shared" si="671"/>
        <v>0</v>
      </c>
      <c r="JQ181" s="256" t="str">
        <f t="shared" si="671"/>
        <v>0</v>
      </c>
      <c r="JR181" s="256" t="str">
        <f t="shared" si="671"/>
        <v>0</v>
      </c>
      <c r="JS181" s="256" t="str">
        <f t="shared" si="671"/>
        <v>0</v>
      </c>
      <c r="JT181" s="256" t="str">
        <f t="shared" si="671"/>
        <v>0</v>
      </c>
      <c r="JU181" s="256" t="str">
        <f t="shared" si="671"/>
        <v>0</v>
      </c>
      <c r="JV181" s="256" t="str">
        <f t="shared" si="671"/>
        <v>0</v>
      </c>
      <c r="JW181" s="256" t="str">
        <f t="shared" si="671"/>
        <v>-65,450</v>
      </c>
      <c r="JX181" s="256" t="str">
        <f t="shared" si="671"/>
        <v>-65,450</v>
      </c>
      <c r="JY181" s="256" t="str">
        <f t="shared" si="671"/>
        <v>-4,934</v>
      </c>
      <c r="JZ181" s="256" t="str">
        <f t="shared" si="671"/>
        <v>-694,750</v>
      </c>
      <c r="KA181" s="256" t="str">
        <f t="shared" si="671"/>
        <v>-790,122</v>
      </c>
      <c r="KB181" s="256" t="str">
        <f t="shared" si="671"/>
        <v>-$2,469,281</v>
      </c>
      <c r="KC181" s="256" t="str">
        <f t="shared" si="671"/>
        <v>-$2,478,831</v>
      </c>
      <c r="KD181" s="256" t="str">
        <f t="shared" si="671"/>
        <v>-$4,433,675</v>
      </c>
      <c r="KE181" s="256" t="str">
        <f t="shared" si="671"/>
        <v>-$9,381,786</v>
      </c>
      <c r="KF181" s="256" t="str">
        <f t="shared" si="671"/>
        <v>$2</v>
      </c>
      <c r="KG181" s="265" t="s">
        <v>275</v>
      </c>
      <c r="KH181" s="265" t="s">
        <v>275</v>
      </c>
    </row>
    <row r="182" spans="1:294" s="2" customFormat="1" ht="12.75" customHeight="1" x14ac:dyDescent="0.2">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245" t="s">
        <v>360</v>
      </c>
      <c r="AD182" s="254" t="str">
        <f t="shared" ca="1" si="500"/>
        <v>-</v>
      </c>
      <c r="AE182" s="256" t="str">
        <f t="shared" si="526"/>
        <v>-</v>
      </c>
      <c r="AF182" s="256" t="str">
        <f t="shared" ref="AF182:AS182" si="672">AF82</f>
        <v>-</v>
      </c>
      <c r="AG182" s="256" t="str">
        <f t="shared" si="672"/>
        <v>-</v>
      </c>
      <c r="AH182" s="256" t="str">
        <f t="shared" si="672"/>
        <v>-</v>
      </c>
      <c r="AI182" s="256" t="str">
        <f t="shared" si="672"/>
        <v>-</v>
      </c>
      <c r="AJ182" s="256" t="str">
        <f t="shared" si="672"/>
        <v>-</v>
      </c>
      <c r="AK182" s="256" t="str">
        <f t="shared" si="672"/>
        <v>-</v>
      </c>
      <c r="AL182" s="256" t="str">
        <f t="shared" si="672"/>
        <v>-</v>
      </c>
      <c r="AM182" s="256" t="str">
        <f t="shared" si="672"/>
        <v>-</v>
      </c>
      <c r="AN182" s="256" t="str">
        <f t="shared" si="672"/>
        <v>-</v>
      </c>
      <c r="AO182" s="256" t="str">
        <f t="shared" si="672"/>
        <v>-</v>
      </c>
      <c r="AP182" s="256" t="str">
        <f t="shared" si="672"/>
        <v>-</v>
      </c>
      <c r="AQ182" s="256" t="str">
        <f t="shared" si="672"/>
        <v>-</v>
      </c>
      <c r="AR182" s="256" t="str">
        <f t="shared" si="672"/>
        <v>-</v>
      </c>
      <c r="AS182" s="256" t="str">
        <f t="shared" si="672"/>
        <v>-</v>
      </c>
      <c r="AT182" s="256" t="str">
        <f t="shared" si="624"/>
        <v>-</v>
      </c>
      <c r="AU182" s="256" t="str">
        <f t="shared" si="624"/>
        <v>-</v>
      </c>
      <c r="AV182" s="256" t="str">
        <f t="shared" si="624"/>
        <v>-</v>
      </c>
      <c r="AW182" s="256" t="str">
        <f t="shared" si="624"/>
        <v>-</v>
      </c>
      <c r="AX182" s="256" t="str">
        <f t="shared" si="624"/>
        <v>-</v>
      </c>
      <c r="AY182" s="265" t="s">
        <v>275</v>
      </c>
      <c r="AZ182" s="265"/>
      <c r="BA182" s="245" t="str">
        <f t="shared" ref="BA182:BT182" si="673">BA82</f>
        <v>-</v>
      </c>
      <c r="BB182" s="256" t="str">
        <f t="shared" si="673"/>
        <v>-</v>
      </c>
      <c r="BC182" s="256" t="str">
        <f t="shared" si="673"/>
        <v>-</v>
      </c>
      <c r="BD182" s="256" t="str">
        <f t="shared" si="673"/>
        <v>-</v>
      </c>
      <c r="BE182" s="256" t="str">
        <f t="shared" si="673"/>
        <v>-</v>
      </c>
      <c r="BF182" s="256" t="str">
        <f t="shared" si="673"/>
        <v>-</v>
      </c>
      <c r="BG182" s="256" t="str">
        <f t="shared" si="673"/>
        <v>-</v>
      </c>
      <c r="BH182" s="256" t="str">
        <f t="shared" si="673"/>
        <v>-</v>
      </c>
      <c r="BI182" s="256" t="str">
        <f t="shared" si="673"/>
        <v>-</v>
      </c>
      <c r="BJ182" s="256" t="str">
        <f t="shared" si="673"/>
        <v>-</v>
      </c>
      <c r="BK182" s="256" t="str">
        <f t="shared" si="673"/>
        <v>-</v>
      </c>
      <c r="BL182" s="256" t="str">
        <f t="shared" si="673"/>
        <v>-</v>
      </c>
      <c r="BM182" s="256" t="str">
        <f t="shared" si="673"/>
        <v>-</v>
      </c>
      <c r="BN182" s="256" t="str">
        <f t="shared" si="673"/>
        <v>-</v>
      </c>
      <c r="BO182" s="256" t="str">
        <f t="shared" si="673"/>
        <v>-</v>
      </c>
      <c r="BP182" s="256" t="str">
        <f t="shared" si="673"/>
        <v>-</v>
      </c>
      <c r="BQ182" s="256" t="str">
        <f t="shared" si="673"/>
        <v>-</v>
      </c>
      <c r="BR182" s="256" t="str">
        <f t="shared" si="673"/>
        <v>-</v>
      </c>
      <c r="BS182" s="256" t="str">
        <f t="shared" si="673"/>
        <v>-</v>
      </c>
      <c r="BT182" s="256" t="str">
        <f t="shared" si="673"/>
        <v>-</v>
      </c>
      <c r="BU182" s="265" t="s">
        <v>275</v>
      </c>
      <c r="BV182" s="265" t="s">
        <v>275</v>
      </c>
      <c r="BW182" s="245" t="str">
        <f t="shared" ref="BW182:CP182" si="674">BW82</f>
        <v>-</v>
      </c>
      <c r="BX182" s="256" t="str">
        <f t="shared" si="674"/>
        <v>-</v>
      </c>
      <c r="BY182" s="256" t="str">
        <f t="shared" si="674"/>
        <v>-</v>
      </c>
      <c r="BZ182" s="256" t="str">
        <f t="shared" si="674"/>
        <v>-</v>
      </c>
      <c r="CA182" s="256" t="str">
        <f t="shared" si="674"/>
        <v>-</v>
      </c>
      <c r="CB182" s="256" t="str">
        <f t="shared" si="674"/>
        <v>-</v>
      </c>
      <c r="CC182" s="256" t="str">
        <f t="shared" si="674"/>
        <v>-</v>
      </c>
      <c r="CD182" s="256" t="str">
        <f t="shared" si="674"/>
        <v>-</v>
      </c>
      <c r="CE182" s="256" t="str">
        <f t="shared" si="674"/>
        <v>-</v>
      </c>
      <c r="CF182" s="256" t="str">
        <f t="shared" si="674"/>
        <v>-</v>
      </c>
      <c r="CG182" s="256" t="str">
        <f t="shared" si="674"/>
        <v>-</v>
      </c>
      <c r="CH182" s="256" t="str">
        <f t="shared" si="674"/>
        <v>-</v>
      </c>
      <c r="CI182" s="256" t="str">
        <f t="shared" si="674"/>
        <v>-</v>
      </c>
      <c r="CJ182" s="256" t="str">
        <f t="shared" si="674"/>
        <v>-</v>
      </c>
      <c r="CK182" s="256" t="str">
        <f t="shared" si="674"/>
        <v>-</v>
      </c>
      <c r="CL182" s="256" t="str">
        <f t="shared" si="674"/>
        <v>-</v>
      </c>
      <c r="CM182" s="256" t="str">
        <f t="shared" si="674"/>
        <v>-</v>
      </c>
      <c r="CN182" s="256" t="str">
        <f t="shared" si="674"/>
        <v>-</v>
      </c>
      <c r="CO182" s="256" t="str">
        <f t="shared" si="674"/>
        <v>-</v>
      </c>
      <c r="CP182" s="256" t="str">
        <f t="shared" si="674"/>
        <v>-</v>
      </c>
      <c r="CQ182" s="265" t="s">
        <v>275</v>
      </c>
      <c r="CR182" s="265" t="s">
        <v>275</v>
      </c>
      <c r="CS182" s="245" t="str">
        <f t="shared" ref="CS182:DL182" si="675">CS82</f>
        <v>130,338</v>
      </c>
      <c r="CT182" s="256" t="str">
        <f t="shared" si="675"/>
        <v>3,319</v>
      </c>
      <c r="CU182" s="256" t="str">
        <f t="shared" si="675"/>
        <v>77</v>
      </c>
      <c r="CV182" s="256" t="str">
        <f t="shared" si="675"/>
        <v>1,405</v>
      </c>
      <c r="CW182" s="256" t="str">
        <f t="shared" si="675"/>
        <v>266</v>
      </c>
      <c r="CX182" s="256" t="str">
        <f t="shared" si="675"/>
        <v>45</v>
      </c>
      <c r="CY182" s="256" t="str">
        <f t="shared" si="675"/>
        <v>274</v>
      </c>
      <c r="CZ182" s="256" t="str">
        <f t="shared" si="675"/>
        <v>506,596</v>
      </c>
      <c r="DA182" s="256" t="str">
        <f t="shared" si="675"/>
        <v>185</v>
      </c>
      <c r="DB182" s="256" t="str">
        <f t="shared" si="675"/>
        <v>2,137,054</v>
      </c>
      <c r="DC182" s="256" t="str">
        <f t="shared" si="675"/>
        <v>283,625</v>
      </c>
      <c r="DD182" s="256" t="str">
        <f t="shared" si="675"/>
        <v>283,818</v>
      </c>
      <c r="DE182" s="256" t="str">
        <f t="shared" si="675"/>
        <v>65,224</v>
      </c>
      <c r="DF182" s="256" t="str">
        <f t="shared" si="675"/>
        <v>2,632,772</v>
      </c>
      <c r="DG182" s="256" t="str">
        <f t="shared" si="675"/>
        <v>2,880,917</v>
      </c>
      <c r="DH182" s="256" t="str">
        <f t="shared" si="675"/>
        <v>$21,707,400</v>
      </c>
      <c r="DI182" s="256" t="str">
        <f t="shared" si="675"/>
        <v>$96,587,052</v>
      </c>
      <c r="DJ182" s="256" t="str">
        <f t="shared" si="675"/>
        <v>$28,687,066</v>
      </c>
      <c r="DK182" s="256" t="str">
        <f t="shared" si="675"/>
        <v>$146,981,518</v>
      </c>
      <c r="DL182" s="256" t="str">
        <f t="shared" si="675"/>
        <v>$88</v>
      </c>
      <c r="DM182" s="265" t="s">
        <v>275</v>
      </c>
      <c r="DN182" s="265" t="s">
        <v>275</v>
      </c>
      <c r="DO182" s="245" t="str">
        <f t="shared" ref="DO182:EH182" si="676">DO82</f>
        <v>127,000</v>
      </c>
      <c r="DP182" s="256" t="str">
        <f t="shared" si="676"/>
        <v>3,798</v>
      </c>
      <c r="DQ182" s="256" t="str">
        <f t="shared" si="676"/>
        <v>142</v>
      </c>
      <c r="DR182" s="256" t="str">
        <f t="shared" si="676"/>
        <v>6,339</v>
      </c>
      <c r="DS182" s="256" t="str">
        <f t="shared" si="676"/>
        <v>504</v>
      </c>
      <c r="DT182" s="256" t="str">
        <f t="shared" si="676"/>
        <v>56</v>
      </c>
      <c r="DU182" s="256" t="str">
        <f t="shared" si="676"/>
        <v>270</v>
      </c>
      <c r="DV182" s="256" t="str">
        <f t="shared" si="676"/>
        <v>489,000</v>
      </c>
      <c r="DW182" s="256" t="str">
        <f t="shared" si="676"/>
        <v>149</v>
      </c>
      <c r="DX182" s="256" t="str">
        <f t="shared" si="676"/>
        <v>1,620,880</v>
      </c>
      <c r="DY182" s="256" t="str">
        <f t="shared" si="676"/>
        <v>1,127,113</v>
      </c>
      <c r="DZ182" s="256" t="str">
        <f t="shared" si="676"/>
        <v>1,128,228</v>
      </c>
      <c r="EA182" s="256" t="str">
        <f t="shared" si="676"/>
        <v>128,836</v>
      </c>
      <c r="EB182" s="256" t="str">
        <f t="shared" si="676"/>
        <v>3,288,982</v>
      </c>
      <c r="EC182" s="256" t="str">
        <f t="shared" si="676"/>
        <v>4,383,619</v>
      </c>
      <c r="ED182" s="256" t="str">
        <f t="shared" si="676"/>
        <v>$27,000,000</v>
      </c>
      <c r="EE182" s="256" t="str">
        <f t="shared" si="676"/>
        <v>$230,000,000</v>
      </c>
      <c r="EF182" s="256" t="str">
        <f t="shared" si="676"/>
        <v>$27,000,000</v>
      </c>
      <c r="EG182" s="256" t="str">
        <f t="shared" si="676"/>
        <v>$284,000,000</v>
      </c>
      <c r="EH182" s="256" t="str">
        <f t="shared" si="676"/>
        <v>$80</v>
      </c>
      <c r="EI182" s="265" t="s">
        <v>275</v>
      </c>
      <c r="EJ182" s="265" t="s">
        <v>275</v>
      </c>
      <c r="EK182" s="245" t="str">
        <f t="shared" ref="EK182:FD182" si="677">EK82</f>
        <v>-</v>
      </c>
      <c r="EL182" s="256" t="str">
        <f t="shared" si="677"/>
        <v>-</v>
      </c>
      <c r="EM182" s="256" t="str">
        <f t="shared" si="677"/>
        <v>-</v>
      </c>
      <c r="EN182" s="256" t="str">
        <f t="shared" si="677"/>
        <v>-</v>
      </c>
      <c r="EO182" s="256" t="str">
        <f t="shared" si="677"/>
        <v>-</v>
      </c>
      <c r="EP182" s="256" t="str">
        <f t="shared" si="677"/>
        <v>-</v>
      </c>
      <c r="EQ182" s="256" t="str">
        <f t="shared" si="677"/>
        <v>-</v>
      </c>
      <c r="ER182" s="256" t="str">
        <f t="shared" si="677"/>
        <v>-</v>
      </c>
      <c r="ES182" s="256" t="str">
        <f t="shared" si="677"/>
        <v>-</v>
      </c>
      <c r="ET182" s="256" t="str">
        <f t="shared" si="677"/>
        <v>-</v>
      </c>
      <c r="EU182" s="256" t="str">
        <f t="shared" si="677"/>
        <v>-</v>
      </c>
      <c r="EV182" s="256" t="str">
        <f t="shared" si="677"/>
        <v>-</v>
      </c>
      <c r="EW182" s="256" t="str">
        <f t="shared" si="677"/>
        <v>-</v>
      </c>
      <c r="EX182" s="256" t="str">
        <f t="shared" si="677"/>
        <v>-</v>
      </c>
      <c r="EY182" s="256" t="str">
        <f t="shared" si="677"/>
        <v>-</v>
      </c>
      <c r="EZ182" s="256" t="str">
        <f t="shared" si="677"/>
        <v>-</v>
      </c>
      <c r="FA182" s="256" t="str">
        <f t="shared" si="677"/>
        <v>-</v>
      </c>
      <c r="FB182" s="256" t="str">
        <f t="shared" si="677"/>
        <v>-</v>
      </c>
      <c r="FC182" s="256" t="str">
        <f t="shared" si="677"/>
        <v>-</v>
      </c>
      <c r="FD182" s="256" t="str">
        <f t="shared" si="677"/>
        <v>-</v>
      </c>
      <c r="FE182" s="265" t="s">
        <v>275</v>
      </c>
      <c r="FF182" s="265" t="s">
        <v>275</v>
      </c>
      <c r="FG182" s="245" t="str">
        <f t="shared" ref="FG182:FZ182" si="678">FG82</f>
        <v>128,669</v>
      </c>
      <c r="FH182" s="256" t="str">
        <f t="shared" si="678"/>
        <v>3,559</v>
      </c>
      <c r="FI182" s="256" t="str">
        <f t="shared" si="678"/>
        <v>110</v>
      </c>
      <c r="FJ182" s="256" t="str">
        <f t="shared" si="678"/>
        <v>3,872</v>
      </c>
      <c r="FK182" s="256" t="str">
        <f t="shared" si="678"/>
        <v>385</v>
      </c>
      <c r="FL182" s="256" t="str">
        <f t="shared" si="678"/>
        <v>51</v>
      </c>
      <c r="FM182" s="256" t="str">
        <f t="shared" si="678"/>
        <v>272</v>
      </c>
      <c r="FN182" s="256" t="str">
        <f t="shared" si="678"/>
        <v>497,798</v>
      </c>
      <c r="FO182" s="256" t="str">
        <f t="shared" si="678"/>
        <v>167</v>
      </c>
      <c r="FP182" s="256" t="str">
        <f t="shared" si="678"/>
        <v>1,878,967</v>
      </c>
      <c r="FQ182" s="256" t="str">
        <f t="shared" si="678"/>
        <v>705,369</v>
      </c>
      <c r="FR182" s="256" t="str">
        <f t="shared" si="678"/>
        <v>706,023</v>
      </c>
      <c r="FS182" s="256" t="str">
        <f t="shared" si="678"/>
        <v>97,030</v>
      </c>
      <c r="FT182" s="256" t="str">
        <f t="shared" si="678"/>
        <v>2,960,877</v>
      </c>
      <c r="FU182" s="256" t="str">
        <f t="shared" si="678"/>
        <v>3,632,268</v>
      </c>
      <c r="FV182" s="256" t="str">
        <f t="shared" si="678"/>
        <v>$24,353,700</v>
      </c>
      <c r="FW182" s="256" t="str">
        <f t="shared" si="678"/>
        <v>$163,293,526</v>
      </c>
      <c r="FX182" s="256" t="str">
        <f t="shared" si="678"/>
        <v>$27,843,533</v>
      </c>
      <c r="FY182" s="256" t="str">
        <f t="shared" si="678"/>
        <v>$215,490,759</v>
      </c>
      <c r="FZ182" s="256" t="str">
        <f t="shared" si="678"/>
        <v>$84</v>
      </c>
      <c r="GA182" s="265" t="s">
        <v>275</v>
      </c>
      <c r="GB182" s="265" t="s">
        <v>275</v>
      </c>
      <c r="GC182" s="245" t="str">
        <f t="shared" ref="GC182:GV182" si="679">GC82</f>
        <v>-</v>
      </c>
      <c r="GD182" s="256" t="str">
        <f t="shared" si="679"/>
        <v>-</v>
      </c>
      <c r="GE182" s="256" t="str">
        <f t="shared" si="679"/>
        <v>-</v>
      </c>
      <c r="GF182" s="256" t="str">
        <f t="shared" si="679"/>
        <v>-</v>
      </c>
      <c r="GG182" s="256" t="str">
        <f t="shared" si="679"/>
        <v>-</v>
      </c>
      <c r="GH182" s="256" t="str">
        <f t="shared" si="679"/>
        <v>-</v>
      </c>
      <c r="GI182" s="256" t="str">
        <f t="shared" si="679"/>
        <v>-</v>
      </c>
      <c r="GJ182" s="256" t="str">
        <f t="shared" si="679"/>
        <v>-</v>
      </c>
      <c r="GK182" s="256" t="str">
        <f t="shared" si="679"/>
        <v>-</v>
      </c>
      <c r="GL182" s="256" t="str">
        <f t="shared" si="679"/>
        <v>-</v>
      </c>
      <c r="GM182" s="256" t="str">
        <f t="shared" si="679"/>
        <v>-</v>
      </c>
      <c r="GN182" s="256" t="str">
        <f t="shared" si="679"/>
        <v>-</v>
      </c>
      <c r="GO182" s="256" t="str">
        <f t="shared" si="679"/>
        <v>-</v>
      </c>
      <c r="GP182" s="256" t="str">
        <f t="shared" si="679"/>
        <v>-</v>
      </c>
      <c r="GQ182" s="256" t="str">
        <f t="shared" si="679"/>
        <v>-</v>
      </c>
      <c r="GR182" s="256" t="str">
        <f t="shared" si="679"/>
        <v>-</v>
      </c>
      <c r="GS182" s="256" t="str">
        <f t="shared" si="679"/>
        <v>-</v>
      </c>
      <c r="GT182" s="256" t="str">
        <f t="shared" si="679"/>
        <v>-</v>
      </c>
      <c r="GU182" s="256" t="str">
        <f t="shared" si="679"/>
        <v>-</v>
      </c>
      <c r="GV182" s="256" t="str">
        <f t="shared" si="679"/>
        <v>-</v>
      </c>
      <c r="GW182" s="265" t="s">
        <v>275</v>
      </c>
      <c r="GX182" s="265" t="s">
        <v>275</v>
      </c>
      <c r="GY182" s="245" t="str">
        <f t="shared" ref="GY182:HR182" si="680">GY82</f>
        <v>-</v>
      </c>
      <c r="GZ182" s="256" t="str">
        <f t="shared" si="680"/>
        <v>-</v>
      </c>
      <c r="HA182" s="256" t="str">
        <f t="shared" si="680"/>
        <v>-</v>
      </c>
      <c r="HB182" s="256" t="str">
        <f t="shared" si="680"/>
        <v>-</v>
      </c>
      <c r="HC182" s="256" t="str">
        <f t="shared" si="680"/>
        <v>-</v>
      </c>
      <c r="HD182" s="256" t="str">
        <f t="shared" si="680"/>
        <v>-</v>
      </c>
      <c r="HE182" s="256" t="str">
        <f t="shared" si="680"/>
        <v>-</v>
      </c>
      <c r="HF182" s="256" t="str">
        <f t="shared" si="680"/>
        <v>-</v>
      </c>
      <c r="HG182" s="256" t="str">
        <f t="shared" si="680"/>
        <v>-</v>
      </c>
      <c r="HH182" s="256" t="str">
        <f t="shared" si="680"/>
        <v>-</v>
      </c>
      <c r="HI182" s="256" t="str">
        <f t="shared" si="680"/>
        <v>-</v>
      </c>
      <c r="HJ182" s="256" t="str">
        <f t="shared" si="680"/>
        <v>-</v>
      </c>
      <c r="HK182" s="256" t="str">
        <f t="shared" si="680"/>
        <v>-</v>
      </c>
      <c r="HL182" s="256" t="str">
        <f t="shared" si="680"/>
        <v>-</v>
      </c>
      <c r="HM182" s="256" t="str">
        <f t="shared" si="680"/>
        <v>-</v>
      </c>
      <c r="HN182" s="256" t="str">
        <f t="shared" si="680"/>
        <v>-</v>
      </c>
      <c r="HO182" s="256" t="str">
        <f t="shared" si="680"/>
        <v>-</v>
      </c>
      <c r="HP182" s="256" t="str">
        <f t="shared" si="680"/>
        <v>-</v>
      </c>
      <c r="HQ182" s="256" t="str">
        <f t="shared" si="680"/>
        <v>-</v>
      </c>
      <c r="HR182" s="256" t="str">
        <f t="shared" si="680"/>
        <v>-</v>
      </c>
      <c r="HS182" s="265" t="s">
        <v>275</v>
      </c>
      <c r="HT182" s="265" t="s">
        <v>275</v>
      </c>
      <c r="HU182" s="245" t="str">
        <f t="shared" ref="HU182:IN182" si="681">HU82</f>
        <v>-</v>
      </c>
      <c r="HV182" s="256" t="str">
        <f t="shared" si="681"/>
        <v>-</v>
      </c>
      <c r="HW182" s="256" t="str">
        <f t="shared" si="681"/>
        <v>-</v>
      </c>
      <c r="HX182" s="256" t="str">
        <f t="shared" si="681"/>
        <v>-</v>
      </c>
      <c r="HY182" s="256" t="str">
        <f t="shared" si="681"/>
        <v>-</v>
      </c>
      <c r="HZ182" s="256" t="str">
        <f t="shared" si="681"/>
        <v>-</v>
      </c>
      <c r="IA182" s="256" t="str">
        <f t="shared" si="681"/>
        <v>-</v>
      </c>
      <c r="IB182" s="256" t="str">
        <f t="shared" si="681"/>
        <v>-</v>
      </c>
      <c r="IC182" s="256" t="str">
        <f t="shared" si="681"/>
        <v>-</v>
      </c>
      <c r="ID182" s="256" t="str">
        <f t="shared" si="681"/>
        <v>-</v>
      </c>
      <c r="IE182" s="256" t="str">
        <f t="shared" si="681"/>
        <v>-</v>
      </c>
      <c r="IF182" s="256" t="str">
        <f t="shared" si="681"/>
        <v>-</v>
      </c>
      <c r="IG182" s="256" t="str">
        <f t="shared" si="681"/>
        <v>-</v>
      </c>
      <c r="IH182" s="256" t="str">
        <f t="shared" si="681"/>
        <v>-</v>
      </c>
      <c r="II182" s="256" t="str">
        <f t="shared" si="681"/>
        <v>-</v>
      </c>
      <c r="IJ182" s="256" t="str">
        <f t="shared" si="681"/>
        <v>-</v>
      </c>
      <c r="IK182" s="256" t="str">
        <f t="shared" si="681"/>
        <v>-</v>
      </c>
      <c r="IL182" s="256" t="str">
        <f t="shared" si="681"/>
        <v>-</v>
      </c>
      <c r="IM182" s="256" t="str">
        <f t="shared" si="681"/>
        <v>-</v>
      </c>
      <c r="IN182" s="256" t="str">
        <f t="shared" si="681"/>
        <v>-</v>
      </c>
      <c r="IO182" s="265" t="s">
        <v>275</v>
      </c>
      <c r="IP182" s="265" t="s">
        <v>275</v>
      </c>
      <c r="IQ182" s="245" t="str">
        <f t="shared" ref="IQ182:JJ182" si="682">IQ82</f>
        <v>3,338</v>
      </c>
      <c r="IR182" s="256" t="str">
        <f t="shared" si="682"/>
        <v>-479</v>
      </c>
      <c r="IS182" s="256" t="str">
        <f t="shared" si="682"/>
        <v>-65</v>
      </c>
      <c r="IT182" s="256" t="str">
        <f t="shared" si="682"/>
        <v>-337</v>
      </c>
      <c r="IU182" s="256" t="str">
        <f t="shared" si="682"/>
        <v>-13</v>
      </c>
      <c r="IV182" s="256" t="str">
        <f t="shared" si="682"/>
        <v>0</v>
      </c>
      <c r="IW182" s="256" t="str">
        <f t="shared" si="682"/>
        <v>4</v>
      </c>
      <c r="IX182" s="256" t="str">
        <f t="shared" si="682"/>
        <v>17,596</v>
      </c>
      <c r="IY182" s="256" t="str">
        <f t="shared" si="682"/>
        <v>36</v>
      </c>
      <c r="IZ182" s="256" t="str">
        <f t="shared" si="682"/>
        <v>516,174</v>
      </c>
      <c r="JA182" s="256" t="str">
        <f t="shared" si="682"/>
        <v>-843,488</v>
      </c>
      <c r="JB182" s="256" t="str">
        <f t="shared" si="682"/>
        <v>-844,410</v>
      </c>
      <c r="JC182" s="256" t="str">
        <f t="shared" si="682"/>
        <v>-63,612</v>
      </c>
      <c r="JD182" s="256" t="str">
        <f t="shared" si="682"/>
        <v>-656,210</v>
      </c>
      <c r="JE182" s="256" t="str">
        <f t="shared" si="682"/>
        <v>-1,502,702</v>
      </c>
      <c r="JF182" s="256" t="str">
        <f t="shared" si="682"/>
        <v>-$5,292,600</v>
      </c>
      <c r="JG182" s="256" t="str">
        <f t="shared" si="682"/>
        <v>-$133,412,948</v>
      </c>
      <c r="JH182" s="256" t="str">
        <f t="shared" si="682"/>
        <v>$1,687,066</v>
      </c>
      <c r="JI182" s="256" t="str">
        <f t="shared" si="682"/>
        <v>-$137,018,482</v>
      </c>
      <c r="JJ182" s="256" t="str">
        <f t="shared" si="682"/>
        <v>$8</v>
      </c>
      <c r="JK182" s="265" t="s">
        <v>275</v>
      </c>
      <c r="JL182" s="265" t="s">
        <v>275</v>
      </c>
      <c r="JM182" s="245" t="str">
        <f t="shared" ref="JM182:KF182" si="683">JM82</f>
        <v>-</v>
      </c>
      <c r="JN182" s="256" t="str">
        <f t="shared" si="683"/>
        <v>-</v>
      </c>
      <c r="JO182" s="256" t="str">
        <f t="shared" si="683"/>
        <v>-</v>
      </c>
      <c r="JP182" s="256" t="str">
        <f t="shared" si="683"/>
        <v>-</v>
      </c>
      <c r="JQ182" s="256" t="str">
        <f t="shared" si="683"/>
        <v>-</v>
      </c>
      <c r="JR182" s="256" t="str">
        <f t="shared" si="683"/>
        <v>-</v>
      </c>
      <c r="JS182" s="256" t="str">
        <f t="shared" si="683"/>
        <v>-</v>
      </c>
      <c r="JT182" s="256" t="str">
        <f t="shared" si="683"/>
        <v>-</v>
      </c>
      <c r="JU182" s="256" t="str">
        <f t="shared" si="683"/>
        <v>-</v>
      </c>
      <c r="JV182" s="256" t="str">
        <f t="shared" si="683"/>
        <v>-</v>
      </c>
      <c r="JW182" s="256" t="str">
        <f t="shared" si="683"/>
        <v>-</v>
      </c>
      <c r="JX182" s="256" t="str">
        <f t="shared" si="683"/>
        <v>-</v>
      </c>
      <c r="JY182" s="256" t="str">
        <f t="shared" si="683"/>
        <v>-</v>
      </c>
      <c r="JZ182" s="256" t="str">
        <f t="shared" si="683"/>
        <v>-</v>
      </c>
      <c r="KA182" s="256" t="str">
        <f t="shared" si="683"/>
        <v>-</v>
      </c>
      <c r="KB182" s="256" t="str">
        <f t="shared" si="683"/>
        <v>-</v>
      </c>
      <c r="KC182" s="256" t="str">
        <f t="shared" si="683"/>
        <v>-</v>
      </c>
      <c r="KD182" s="256" t="str">
        <f t="shared" si="683"/>
        <v>-</v>
      </c>
      <c r="KE182" s="256" t="str">
        <f t="shared" si="683"/>
        <v>-</v>
      </c>
      <c r="KF182" s="256" t="str">
        <f t="shared" si="683"/>
        <v>-</v>
      </c>
      <c r="KG182" s="265" t="s">
        <v>275</v>
      </c>
      <c r="KH182" s="265" t="s">
        <v>275</v>
      </c>
    </row>
    <row r="183" spans="1:294" s="2" customFormat="1" ht="12.75" customHeight="1" x14ac:dyDescent="0.2">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245" t="s">
        <v>148</v>
      </c>
      <c r="AD183" s="254" t="str">
        <f t="shared" ca="1" si="500"/>
        <v>$131</v>
      </c>
      <c r="AE183" s="256" t="str">
        <f t="shared" si="526"/>
        <v>18,900</v>
      </c>
      <c r="AF183" s="256" t="str">
        <f t="shared" ref="AF183:AS183" si="684">AF83</f>
        <v>1,016</v>
      </c>
      <c r="AG183" s="256" t="str">
        <f t="shared" si="684"/>
        <v>222</v>
      </c>
      <c r="AH183" s="256" t="str">
        <f t="shared" si="684"/>
        <v>531</v>
      </c>
      <c r="AI183" s="256" t="str">
        <f t="shared" si="684"/>
        <v>31</v>
      </c>
      <c r="AJ183" s="256" t="str">
        <f t="shared" si="684"/>
        <v>20</v>
      </c>
      <c r="AK183" s="256" t="str">
        <f t="shared" si="684"/>
        <v>140</v>
      </c>
      <c r="AL183" s="256" t="str">
        <f t="shared" si="684"/>
        <v>91,000</v>
      </c>
      <c r="AM183" s="256" t="str">
        <f t="shared" si="684"/>
        <v>127</v>
      </c>
      <c r="AN183" s="256" t="str">
        <f t="shared" si="684"/>
        <v>1,858,000</v>
      </c>
      <c r="AO183" s="256" t="str">
        <f t="shared" si="684"/>
        <v>64,395</v>
      </c>
      <c r="AP183" s="256" t="str">
        <f t="shared" si="684"/>
        <v>64,395</v>
      </c>
      <c r="AQ183" s="256" t="str">
        <f t="shared" si="684"/>
        <v>58,090</v>
      </c>
      <c r="AR183" s="256" t="str">
        <f t="shared" si="684"/>
        <v>529,139</v>
      </c>
      <c r="AS183" s="256" t="str">
        <f t="shared" si="684"/>
        <v>1,450,122</v>
      </c>
      <c r="AT183" s="256" t="str">
        <f t="shared" si="624"/>
        <v>$19,514,968</v>
      </c>
      <c r="AU183" s="256" t="str">
        <f t="shared" si="624"/>
        <v>$13,691,157</v>
      </c>
      <c r="AV183" s="256" t="str">
        <f t="shared" si="624"/>
        <v>$10,682,294</v>
      </c>
      <c r="AW183" s="256" t="str">
        <f t="shared" si="624"/>
        <v>$45,720,582</v>
      </c>
      <c r="AX183" s="256" t="str">
        <f t="shared" si="624"/>
        <v>$131</v>
      </c>
      <c r="AY183" s="265" t="s">
        <v>275</v>
      </c>
      <c r="AZ183" s="265"/>
      <c r="BA183" s="245" t="str">
        <f t="shared" ref="BA183:BT183" si="685">BA83</f>
        <v>18,900</v>
      </c>
      <c r="BB183" s="256" t="str">
        <f t="shared" si="685"/>
        <v>1,110</v>
      </c>
      <c r="BC183" s="256" t="str">
        <f t="shared" si="685"/>
        <v>166</v>
      </c>
      <c r="BD183" s="256" t="str">
        <f t="shared" si="685"/>
        <v>500</v>
      </c>
      <c r="BE183" s="256" t="str">
        <f t="shared" si="685"/>
        <v>35</v>
      </c>
      <c r="BF183" s="256" t="str">
        <f t="shared" si="685"/>
        <v>20</v>
      </c>
      <c r="BG183" s="256" t="str">
        <f t="shared" si="685"/>
        <v>140</v>
      </c>
      <c r="BH183" s="256" t="str">
        <f t="shared" si="685"/>
        <v>91,100</v>
      </c>
      <c r="BI183" s="256" t="str">
        <f t="shared" si="685"/>
        <v>127</v>
      </c>
      <c r="BJ183" s="256" t="str">
        <f t="shared" si="685"/>
        <v>1,858,000</v>
      </c>
      <c r="BK183" s="256" t="str">
        <f t="shared" si="685"/>
        <v>81,380</v>
      </c>
      <c r="BL183" s="256" t="str">
        <f t="shared" si="685"/>
        <v>81,380</v>
      </c>
      <c r="BM183" s="256" t="str">
        <f t="shared" si="685"/>
        <v>30,920</v>
      </c>
      <c r="BN183" s="256" t="str">
        <f t="shared" si="685"/>
        <v>696,604</v>
      </c>
      <c r="BO183" s="256" t="str">
        <f t="shared" si="685"/>
        <v>2,365,278</v>
      </c>
      <c r="BP183" s="256" t="str">
        <f t="shared" si="685"/>
        <v>$22,049,000</v>
      </c>
      <c r="BQ183" s="256" t="str">
        <f t="shared" si="685"/>
        <v>$11,802,000</v>
      </c>
      <c r="BR183" s="256" t="str">
        <f t="shared" si="685"/>
        <v>$15,711,000</v>
      </c>
      <c r="BS183" s="256" t="str">
        <f t="shared" si="685"/>
        <v>$52,370,000</v>
      </c>
      <c r="BT183" s="256" t="str">
        <f t="shared" si="685"/>
        <v>$128</v>
      </c>
      <c r="BU183" s="265" t="s">
        <v>275</v>
      </c>
      <c r="BV183" s="265" t="s">
        <v>275</v>
      </c>
      <c r="BW183" s="245" t="str">
        <f t="shared" ref="BW183:CP183" si="686">BW83</f>
        <v>18,900</v>
      </c>
      <c r="BX183" s="256" t="str">
        <f t="shared" si="686"/>
        <v>1,110</v>
      </c>
      <c r="BY183" s="256" t="str">
        <f t="shared" si="686"/>
        <v>166</v>
      </c>
      <c r="BZ183" s="256" t="str">
        <f t="shared" si="686"/>
        <v>500</v>
      </c>
      <c r="CA183" s="256" t="str">
        <f t="shared" si="686"/>
        <v>35</v>
      </c>
      <c r="CB183" s="256" t="str">
        <f t="shared" si="686"/>
        <v>20</v>
      </c>
      <c r="CC183" s="256" t="str">
        <f t="shared" si="686"/>
        <v>139</v>
      </c>
      <c r="CD183" s="256" t="str">
        <f t="shared" si="686"/>
        <v>90,800</v>
      </c>
      <c r="CE183" s="256" t="str">
        <f t="shared" si="686"/>
        <v>127</v>
      </c>
      <c r="CF183" s="256" t="str">
        <f t="shared" si="686"/>
        <v>1,858,000</v>
      </c>
      <c r="CG183" s="256" t="str">
        <f t="shared" si="686"/>
        <v>68,800</v>
      </c>
      <c r="CH183" s="256" t="str">
        <f t="shared" si="686"/>
        <v>68,800</v>
      </c>
      <c r="CI183" s="256" t="str">
        <f t="shared" si="686"/>
        <v>-</v>
      </c>
      <c r="CJ183" s="256" t="str">
        <f t="shared" si="686"/>
        <v>-</v>
      </c>
      <c r="CK183" s="256" t="str">
        <f t="shared" si="686"/>
        <v>1,746,800</v>
      </c>
      <c r="CL183" s="256" t="str">
        <f t="shared" si="686"/>
        <v>$19,600,000</v>
      </c>
      <c r="CM183" s="256" t="str">
        <f t="shared" si="686"/>
        <v>$13,400,000</v>
      </c>
      <c r="CN183" s="256" t="str">
        <f t="shared" si="686"/>
        <v>$13,700,000</v>
      </c>
      <c r="CO183" s="256" t="str">
        <f t="shared" si="686"/>
        <v>$48,700,000</v>
      </c>
      <c r="CP183" s="256" t="str">
        <f t="shared" si="686"/>
        <v>$124</v>
      </c>
      <c r="CQ183" s="265" t="s">
        <v>275</v>
      </c>
      <c r="CR183" s="265" t="s">
        <v>275</v>
      </c>
      <c r="CS183" s="245" t="str">
        <f t="shared" ref="CS183:DL183" si="687">CS83</f>
        <v>18,900</v>
      </c>
      <c r="CT183" s="256" t="str">
        <f t="shared" si="687"/>
        <v>1,110</v>
      </c>
      <c r="CU183" s="256" t="str">
        <f t="shared" si="687"/>
        <v>166</v>
      </c>
      <c r="CV183" s="256" t="str">
        <f t="shared" si="687"/>
        <v>500</v>
      </c>
      <c r="CW183" s="256" t="str">
        <f t="shared" si="687"/>
        <v>35</v>
      </c>
      <c r="CX183" s="256" t="str">
        <f t="shared" si="687"/>
        <v>20</v>
      </c>
      <c r="CY183" s="256" t="str">
        <f t="shared" si="687"/>
        <v>139</v>
      </c>
      <c r="CZ183" s="256" t="str">
        <f t="shared" si="687"/>
        <v>54,000</v>
      </c>
      <c r="DA183" s="256" t="str">
        <f t="shared" si="687"/>
        <v>127</v>
      </c>
      <c r="DB183" s="256" t="str">
        <f t="shared" si="687"/>
        <v>1,100,000</v>
      </c>
      <c r="DC183" s="256" t="str">
        <f t="shared" si="687"/>
        <v>111,970</v>
      </c>
      <c r="DD183" s="256" t="str">
        <f t="shared" si="687"/>
        <v>111,970</v>
      </c>
      <c r="DE183" s="256" t="str">
        <f t="shared" si="687"/>
        <v>38,627</v>
      </c>
      <c r="DF183" s="256" t="str">
        <f t="shared" si="687"/>
        <v>1,000,000</v>
      </c>
      <c r="DG183" s="256" t="str">
        <f t="shared" si="687"/>
        <v>2,538,903</v>
      </c>
      <c r="DH183" s="256" t="str">
        <f t="shared" si="687"/>
        <v>$20,164,593</v>
      </c>
      <c r="DI183" s="256" t="str">
        <f t="shared" si="687"/>
        <v>$11,014,214</v>
      </c>
      <c r="DJ183" s="256" t="str">
        <f t="shared" si="687"/>
        <v>$17,972,971</v>
      </c>
      <c r="DK183" s="256" t="str">
        <f t="shared" si="687"/>
        <v>$49,640,708</v>
      </c>
      <c r="DL183" s="256" t="str">
        <f t="shared" si="687"/>
        <v>$129</v>
      </c>
      <c r="DM183" s="265" t="s">
        <v>275</v>
      </c>
      <c r="DN183" s="265" t="s">
        <v>275</v>
      </c>
      <c r="DO183" s="245" t="str">
        <f t="shared" ref="DO183:EH183" si="688">DO83</f>
        <v>18,600</v>
      </c>
      <c r="DP183" s="256" t="str">
        <f t="shared" si="688"/>
        <v>1,110</v>
      </c>
      <c r="DQ183" s="256" t="str">
        <f t="shared" si="688"/>
        <v>166</v>
      </c>
      <c r="DR183" s="256" t="str">
        <f t="shared" si="688"/>
        <v>500</v>
      </c>
      <c r="DS183" s="256" t="str">
        <f t="shared" si="688"/>
        <v>35</v>
      </c>
      <c r="DT183" s="256" t="str">
        <f t="shared" si="688"/>
        <v>20</v>
      </c>
      <c r="DU183" s="256" t="str">
        <f t="shared" si="688"/>
        <v>139</v>
      </c>
      <c r="DV183" s="256" t="str">
        <f t="shared" si="688"/>
        <v>54,000</v>
      </c>
      <c r="DW183" s="256" t="str">
        <f t="shared" si="688"/>
        <v>127</v>
      </c>
      <c r="DX183" s="256" t="str">
        <f t="shared" si="688"/>
        <v>1,100,000</v>
      </c>
      <c r="DY183" s="256" t="str">
        <f t="shared" si="688"/>
        <v>63,505</v>
      </c>
      <c r="DZ183" s="256" t="str">
        <f t="shared" si="688"/>
        <v>63,505</v>
      </c>
      <c r="EA183" s="256" t="str">
        <f t="shared" si="688"/>
        <v>38,122</v>
      </c>
      <c r="EB183" s="256" t="str">
        <f t="shared" si="688"/>
        <v>553,702</v>
      </c>
      <c r="EC183" s="256" t="str">
        <f t="shared" si="688"/>
        <v>1,705,713</v>
      </c>
      <c r="ED183" s="256" t="str">
        <f t="shared" si="688"/>
        <v>$15,444,641</v>
      </c>
      <c r="EE183" s="256" t="str">
        <f t="shared" si="688"/>
        <v>$12,757,215</v>
      </c>
      <c r="EF183" s="256" t="str">
        <f t="shared" si="688"/>
        <v>$11,559,402</v>
      </c>
      <c r="EG183" s="256" t="str">
        <f t="shared" si="688"/>
        <v>$41,777,977</v>
      </c>
      <c r="EH183" s="256" t="str">
        <f t="shared" si="688"/>
        <v>$129</v>
      </c>
      <c r="EI183" s="265" t="s">
        <v>275</v>
      </c>
      <c r="EJ183" s="265" t="s">
        <v>275</v>
      </c>
      <c r="EK183" s="245" t="str">
        <f t="shared" ref="EK183:FD183" si="689">EK83</f>
        <v>18,600</v>
      </c>
      <c r="EL183" s="256" t="str">
        <f t="shared" si="689"/>
        <v>1,110</v>
      </c>
      <c r="EM183" s="256" t="str">
        <f t="shared" si="689"/>
        <v>166</v>
      </c>
      <c r="EN183" s="256" t="str">
        <f t="shared" si="689"/>
        <v>500</v>
      </c>
      <c r="EO183" s="256" t="str">
        <f t="shared" si="689"/>
        <v>35</v>
      </c>
      <c r="EP183" s="256" t="str">
        <f t="shared" si="689"/>
        <v>20</v>
      </c>
      <c r="EQ183" s="256" t="str">
        <f t="shared" si="689"/>
        <v>139</v>
      </c>
      <c r="ER183" s="256" t="str">
        <f t="shared" si="689"/>
        <v>54,000</v>
      </c>
      <c r="ES183" s="256" t="str">
        <f t="shared" si="689"/>
        <v>127</v>
      </c>
      <c r="ET183" s="256" t="str">
        <f t="shared" si="689"/>
        <v>1,100,000</v>
      </c>
      <c r="EU183" s="256" t="str">
        <f t="shared" si="689"/>
        <v>31,698</v>
      </c>
      <c r="EV183" s="256" t="str">
        <f t="shared" si="689"/>
        <v>31,698</v>
      </c>
      <c r="EW183" s="256" t="str">
        <f t="shared" si="689"/>
        <v>8,000</v>
      </c>
      <c r="EX183" s="256" t="str">
        <f t="shared" si="689"/>
        <v>1,200,000</v>
      </c>
      <c r="EY183" s="256" t="str">
        <f t="shared" si="689"/>
        <v>2,174,650</v>
      </c>
      <c r="EZ183" s="256" t="str">
        <f t="shared" si="689"/>
        <v>$12,450,362</v>
      </c>
      <c r="FA183" s="256" t="str">
        <f t="shared" si="689"/>
        <v>$11,548,672</v>
      </c>
      <c r="FB183" s="256" t="str">
        <f t="shared" si="689"/>
        <v>$7,022,521</v>
      </c>
      <c r="FC183" s="256" t="str">
        <f t="shared" si="689"/>
        <v>$34,000,000</v>
      </c>
      <c r="FD183" s="256" t="str">
        <f t="shared" si="689"/>
        <v>$121</v>
      </c>
      <c r="FE183" s="265" t="s">
        <v>275</v>
      </c>
      <c r="FF183" s="265" t="s">
        <v>275</v>
      </c>
      <c r="FG183" s="245" t="str">
        <f t="shared" ref="FG183:FZ183" si="690">FG83</f>
        <v>18,840</v>
      </c>
      <c r="FH183" s="256" t="str">
        <f t="shared" si="690"/>
        <v>1,091</v>
      </c>
      <c r="FI183" s="256" t="str">
        <f t="shared" si="690"/>
        <v>177</v>
      </c>
      <c r="FJ183" s="256" t="str">
        <f t="shared" si="690"/>
        <v>506</v>
      </c>
      <c r="FK183" s="256" t="str">
        <f t="shared" si="690"/>
        <v>34</v>
      </c>
      <c r="FL183" s="256" t="str">
        <f t="shared" si="690"/>
        <v>20</v>
      </c>
      <c r="FM183" s="256" t="str">
        <f t="shared" si="690"/>
        <v>139</v>
      </c>
      <c r="FN183" s="256" t="str">
        <f t="shared" si="690"/>
        <v>76,180</v>
      </c>
      <c r="FO183" s="256" t="str">
        <f t="shared" si="690"/>
        <v>127</v>
      </c>
      <c r="FP183" s="256" t="str">
        <f t="shared" si="690"/>
        <v>1,554,800</v>
      </c>
      <c r="FQ183" s="256" t="str">
        <f t="shared" si="690"/>
        <v>78,010</v>
      </c>
      <c r="FR183" s="256" t="str">
        <f t="shared" si="690"/>
        <v>78,010</v>
      </c>
      <c r="FS183" s="256" t="str">
        <f t="shared" si="690"/>
        <v>41,440</v>
      </c>
      <c r="FT183" s="256" t="str">
        <f t="shared" si="690"/>
        <v>694,861</v>
      </c>
      <c r="FU183" s="256" t="str">
        <f t="shared" si="690"/>
        <v>1,961,363</v>
      </c>
      <c r="FV183" s="256" t="str">
        <f t="shared" si="690"/>
        <v>$19,354,640</v>
      </c>
      <c r="FW183" s="256" t="str">
        <f t="shared" si="690"/>
        <v>$12,532,917</v>
      </c>
      <c r="FX183" s="256" t="str">
        <f t="shared" si="690"/>
        <v>$13,925,133</v>
      </c>
      <c r="FY183" s="256" t="str">
        <f t="shared" si="690"/>
        <v>$47,641,853</v>
      </c>
      <c r="FZ183" s="256" t="str">
        <f t="shared" si="690"/>
        <v>$128</v>
      </c>
      <c r="GA183" s="265" t="s">
        <v>275</v>
      </c>
      <c r="GB183" s="265" t="s">
        <v>275</v>
      </c>
      <c r="GC183" s="245" t="str">
        <f t="shared" ref="GC183:GV183" si="691">GC83</f>
        <v>0</v>
      </c>
      <c r="GD183" s="256" t="str">
        <f t="shared" si="691"/>
        <v>-94</v>
      </c>
      <c r="GE183" s="256" t="str">
        <f t="shared" si="691"/>
        <v>56</v>
      </c>
      <c r="GF183" s="256" t="str">
        <f t="shared" si="691"/>
        <v>31</v>
      </c>
      <c r="GG183" s="256" t="str">
        <f t="shared" si="691"/>
        <v>-4</v>
      </c>
      <c r="GH183" s="256" t="str">
        <f t="shared" si="691"/>
        <v>0</v>
      </c>
      <c r="GI183" s="256" t="str">
        <f t="shared" si="691"/>
        <v>0</v>
      </c>
      <c r="GJ183" s="256" t="str">
        <f t="shared" si="691"/>
        <v>-100</v>
      </c>
      <c r="GK183" s="256" t="str">
        <f t="shared" si="691"/>
        <v>0</v>
      </c>
      <c r="GL183" s="256" t="str">
        <f t="shared" si="691"/>
        <v>0</v>
      </c>
      <c r="GM183" s="256" t="str">
        <f t="shared" si="691"/>
        <v>-16,985</v>
      </c>
      <c r="GN183" s="256" t="str">
        <f t="shared" si="691"/>
        <v>-16,985</v>
      </c>
      <c r="GO183" s="256" t="str">
        <f t="shared" si="691"/>
        <v>27,170</v>
      </c>
      <c r="GP183" s="256" t="str">
        <f t="shared" si="691"/>
        <v>-167,465</v>
      </c>
      <c r="GQ183" s="256" t="str">
        <f t="shared" si="691"/>
        <v>-915,156</v>
      </c>
      <c r="GR183" s="256" t="str">
        <f t="shared" si="691"/>
        <v>-$2,534,032</v>
      </c>
      <c r="GS183" s="256" t="str">
        <f t="shared" si="691"/>
        <v>$1,889,157</v>
      </c>
      <c r="GT183" s="256" t="str">
        <f t="shared" si="691"/>
        <v>-$5,028,706</v>
      </c>
      <c r="GU183" s="256" t="str">
        <f t="shared" si="691"/>
        <v>-$6,649,418</v>
      </c>
      <c r="GV183" s="256" t="str">
        <f t="shared" si="691"/>
        <v>$3</v>
      </c>
      <c r="GW183" s="265" t="s">
        <v>275</v>
      </c>
      <c r="GX183" s="265" t="s">
        <v>275</v>
      </c>
      <c r="GY183" s="245" t="str">
        <f t="shared" ref="GY183:HR183" si="692">GY83</f>
        <v>0</v>
      </c>
      <c r="GZ183" s="256" t="str">
        <f t="shared" si="692"/>
        <v>0</v>
      </c>
      <c r="HA183" s="256" t="str">
        <f t="shared" si="692"/>
        <v>0</v>
      </c>
      <c r="HB183" s="256" t="str">
        <f t="shared" si="692"/>
        <v>0</v>
      </c>
      <c r="HC183" s="256" t="str">
        <f t="shared" si="692"/>
        <v>0</v>
      </c>
      <c r="HD183" s="256" t="str">
        <f t="shared" si="692"/>
        <v>0</v>
      </c>
      <c r="HE183" s="256" t="str">
        <f t="shared" si="692"/>
        <v>1</v>
      </c>
      <c r="HF183" s="256" t="str">
        <f t="shared" si="692"/>
        <v>300</v>
      </c>
      <c r="HG183" s="256" t="str">
        <f t="shared" si="692"/>
        <v>0</v>
      </c>
      <c r="HH183" s="256" t="str">
        <f t="shared" si="692"/>
        <v>0</v>
      </c>
      <c r="HI183" s="256" t="str">
        <f t="shared" si="692"/>
        <v>12,580</v>
      </c>
      <c r="HJ183" s="256" t="str">
        <f t="shared" si="692"/>
        <v>12,580</v>
      </c>
      <c r="HK183" s="256" t="str">
        <f t="shared" si="692"/>
        <v>-</v>
      </c>
      <c r="HL183" s="256" t="str">
        <f t="shared" si="692"/>
        <v>-</v>
      </c>
      <c r="HM183" s="256" t="str">
        <f t="shared" si="692"/>
        <v>618,478</v>
      </c>
      <c r="HN183" s="256" t="str">
        <f t="shared" si="692"/>
        <v>$2,449,000</v>
      </c>
      <c r="HO183" s="256" t="str">
        <f t="shared" si="692"/>
        <v>-$1,598,000</v>
      </c>
      <c r="HP183" s="256" t="str">
        <f t="shared" si="692"/>
        <v>$2,011,000</v>
      </c>
      <c r="HQ183" s="256" t="str">
        <f t="shared" si="692"/>
        <v>$3,670,000</v>
      </c>
      <c r="HR183" s="256" t="str">
        <f t="shared" si="692"/>
        <v>$4</v>
      </c>
      <c r="HS183" s="265" t="s">
        <v>275</v>
      </c>
      <c r="HT183" s="265" t="s">
        <v>275</v>
      </c>
      <c r="HU183" s="245" t="str">
        <f t="shared" ref="HU183:IN183" si="693">HU83</f>
        <v>0</v>
      </c>
      <c r="HV183" s="256" t="str">
        <f t="shared" si="693"/>
        <v>0</v>
      </c>
      <c r="HW183" s="256" t="str">
        <f t="shared" si="693"/>
        <v>0</v>
      </c>
      <c r="HX183" s="256" t="str">
        <f t="shared" si="693"/>
        <v>0</v>
      </c>
      <c r="HY183" s="256" t="str">
        <f t="shared" si="693"/>
        <v>0</v>
      </c>
      <c r="HZ183" s="256" t="str">
        <f t="shared" si="693"/>
        <v>0</v>
      </c>
      <c r="IA183" s="256" t="str">
        <f t="shared" si="693"/>
        <v>0</v>
      </c>
      <c r="IB183" s="256" t="str">
        <f t="shared" si="693"/>
        <v>36,800</v>
      </c>
      <c r="IC183" s="256" t="str">
        <f t="shared" si="693"/>
        <v>0</v>
      </c>
      <c r="ID183" s="256" t="str">
        <f t="shared" si="693"/>
        <v>758,000</v>
      </c>
      <c r="IE183" s="256" t="str">
        <f t="shared" si="693"/>
        <v>-43,170</v>
      </c>
      <c r="IF183" s="256" t="str">
        <f t="shared" si="693"/>
        <v>-43,170</v>
      </c>
      <c r="IG183" s="256" t="str">
        <f t="shared" si="693"/>
        <v>-</v>
      </c>
      <c r="IH183" s="256" t="str">
        <f t="shared" si="693"/>
        <v>-</v>
      </c>
      <c r="II183" s="256" t="str">
        <f t="shared" si="693"/>
        <v>-223,103</v>
      </c>
      <c r="IJ183" s="256" t="str">
        <f t="shared" si="693"/>
        <v>-$564,593</v>
      </c>
      <c r="IK183" s="256" t="str">
        <f t="shared" si="693"/>
        <v>$2,385,786</v>
      </c>
      <c r="IL183" s="256" t="str">
        <f t="shared" si="693"/>
        <v>-$4,272,971</v>
      </c>
      <c r="IM183" s="256" t="str">
        <f t="shared" si="693"/>
        <v>-$940,708</v>
      </c>
      <c r="IN183" s="256" t="str">
        <f t="shared" si="693"/>
        <v>-$5</v>
      </c>
      <c r="IO183" s="265" t="s">
        <v>275</v>
      </c>
      <c r="IP183" s="265" t="s">
        <v>275</v>
      </c>
      <c r="IQ183" s="245" t="str">
        <f t="shared" ref="IQ183:JJ183" si="694">IQ83</f>
        <v>300</v>
      </c>
      <c r="IR183" s="256" t="str">
        <f t="shared" si="694"/>
        <v>0</v>
      </c>
      <c r="IS183" s="256" t="str">
        <f t="shared" si="694"/>
        <v>0</v>
      </c>
      <c r="IT183" s="256" t="str">
        <f t="shared" si="694"/>
        <v>0</v>
      </c>
      <c r="IU183" s="256" t="str">
        <f t="shared" si="694"/>
        <v>0</v>
      </c>
      <c r="IV183" s="256" t="str">
        <f t="shared" si="694"/>
        <v>0</v>
      </c>
      <c r="IW183" s="256" t="str">
        <f t="shared" si="694"/>
        <v>0</v>
      </c>
      <c r="IX183" s="256" t="str">
        <f t="shared" si="694"/>
        <v>0</v>
      </c>
      <c r="IY183" s="256" t="str">
        <f t="shared" si="694"/>
        <v>0</v>
      </c>
      <c r="IZ183" s="256" t="str">
        <f t="shared" si="694"/>
        <v>0</v>
      </c>
      <c r="JA183" s="256" t="str">
        <f t="shared" si="694"/>
        <v>48,465</v>
      </c>
      <c r="JB183" s="256" t="str">
        <f t="shared" si="694"/>
        <v>48,465</v>
      </c>
      <c r="JC183" s="256" t="str">
        <f t="shared" si="694"/>
        <v>505</v>
      </c>
      <c r="JD183" s="256" t="str">
        <f t="shared" si="694"/>
        <v>446,298</v>
      </c>
      <c r="JE183" s="256" t="str">
        <f t="shared" si="694"/>
        <v>833,190</v>
      </c>
      <c r="JF183" s="256" t="str">
        <f t="shared" si="694"/>
        <v>$4,719,952</v>
      </c>
      <c r="JG183" s="256" t="str">
        <f t="shared" si="694"/>
        <v>-$1,743,001</v>
      </c>
      <c r="JH183" s="256" t="str">
        <f t="shared" si="694"/>
        <v>$6,413,569</v>
      </c>
      <c r="JI183" s="256" t="str">
        <f t="shared" si="694"/>
        <v>$7,862,731</v>
      </c>
      <c r="JJ183" s="256" t="str">
        <f t="shared" si="694"/>
        <v>$0</v>
      </c>
      <c r="JK183" s="265" t="s">
        <v>275</v>
      </c>
      <c r="JL183" s="265" t="s">
        <v>275</v>
      </c>
      <c r="JM183" s="245" t="str">
        <f t="shared" ref="JM183:KF183" si="695">JM83</f>
        <v>0</v>
      </c>
      <c r="JN183" s="256" t="str">
        <f t="shared" si="695"/>
        <v>0</v>
      </c>
      <c r="JO183" s="256" t="str">
        <f t="shared" si="695"/>
        <v>0</v>
      </c>
      <c r="JP183" s="256" t="str">
        <f t="shared" si="695"/>
        <v>0</v>
      </c>
      <c r="JQ183" s="256" t="str">
        <f t="shared" si="695"/>
        <v>0</v>
      </c>
      <c r="JR183" s="256" t="str">
        <f t="shared" si="695"/>
        <v>0</v>
      </c>
      <c r="JS183" s="256" t="str">
        <f t="shared" si="695"/>
        <v>0</v>
      </c>
      <c r="JT183" s="256" t="str">
        <f t="shared" si="695"/>
        <v>0</v>
      </c>
      <c r="JU183" s="256" t="str">
        <f t="shared" si="695"/>
        <v>0</v>
      </c>
      <c r="JV183" s="256" t="str">
        <f t="shared" si="695"/>
        <v>0</v>
      </c>
      <c r="JW183" s="256" t="str">
        <f t="shared" si="695"/>
        <v>31,807</v>
      </c>
      <c r="JX183" s="256" t="str">
        <f t="shared" si="695"/>
        <v>31,807</v>
      </c>
      <c r="JY183" s="256" t="str">
        <f t="shared" si="695"/>
        <v>30,122</v>
      </c>
      <c r="JZ183" s="256" t="str">
        <f t="shared" si="695"/>
        <v>-646,298</v>
      </c>
      <c r="KA183" s="256" t="str">
        <f t="shared" si="695"/>
        <v>-468,937</v>
      </c>
      <c r="KB183" s="256" t="str">
        <f t="shared" si="695"/>
        <v>$2,994,279</v>
      </c>
      <c r="KC183" s="256" t="str">
        <f t="shared" si="695"/>
        <v>$1,208,543</v>
      </c>
      <c r="KD183" s="256" t="str">
        <f t="shared" si="695"/>
        <v>$4,536,881</v>
      </c>
      <c r="KE183" s="256" t="str">
        <f t="shared" si="695"/>
        <v>$7,777,977</v>
      </c>
      <c r="KF183" s="256" t="str">
        <f t="shared" si="695"/>
        <v>$8</v>
      </c>
      <c r="KG183" s="265" t="s">
        <v>275</v>
      </c>
      <c r="KH183" s="265" t="s">
        <v>275</v>
      </c>
    </row>
    <row r="184" spans="1:294" s="2" customFormat="1" ht="12.75" customHeight="1" x14ac:dyDescent="0.2">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245" t="s">
        <v>149</v>
      </c>
      <c r="AD184" s="254" t="str">
        <f t="shared" ca="1" si="500"/>
        <v>$87</v>
      </c>
      <c r="AE184" s="256" t="str">
        <f t="shared" si="526"/>
        <v>75,000</v>
      </c>
      <c r="AF184" s="256" t="str">
        <f t="shared" ref="AF184:AS184" si="696">AF84</f>
        <v>4,500</v>
      </c>
      <c r="AG184" s="256" t="str">
        <f t="shared" si="696"/>
        <v>150</v>
      </c>
      <c r="AH184" s="256" t="str">
        <f t="shared" si="696"/>
        <v>1,138</v>
      </c>
      <c r="AI184" s="256" t="str">
        <f t="shared" si="696"/>
        <v>212</v>
      </c>
      <c r="AJ184" s="256" t="str">
        <f t="shared" si="696"/>
        <v>27</v>
      </c>
      <c r="AK184" s="256" t="str">
        <f t="shared" si="696"/>
        <v>158</v>
      </c>
      <c r="AL184" s="256" t="str">
        <f t="shared" si="696"/>
        <v>177,000</v>
      </c>
      <c r="AM184" s="256" t="str">
        <f t="shared" si="696"/>
        <v>111</v>
      </c>
      <c r="AN184" s="256" t="str">
        <f t="shared" si="696"/>
        <v>962,000</v>
      </c>
      <c r="AO184" s="256" t="str">
        <f t="shared" si="696"/>
        <v>268,358</v>
      </c>
      <c r="AP184" s="256" t="str">
        <f t="shared" si="696"/>
        <v>270,166</v>
      </c>
      <c r="AQ184" s="256" t="str">
        <f t="shared" si="696"/>
        <v>30,481</v>
      </c>
      <c r="AR184" s="256" t="str">
        <f t="shared" si="696"/>
        <v>635,589</v>
      </c>
      <c r="AS184" s="256" t="str">
        <f t="shared" si="696"/>
        <v>651,671</v>
      </c>
      <c r="AT184" s="256" t="str">
        <f t="shared" si="624"/>
        <v>$12,513,770</v>
      </c>
      <c r="AU184" s="256" t="str">
        <f t="shared" si="624"/>
        <v>$5,147,402</v>
      </c>
      <c r="AV184" s="256" t="str">
        <f t="shared" si="624"/>
        <v>$10,915,159</v>
      </c>
      <c r="AW184" s="256" t="str">
        <f t="shared" si="624"/>
        <v>$28,576,331</v>
      </c>
      <c r="AX184" s="256" t="str">
        <f t="shared" si="624"/>
        <v>$87</v>
      </c>
      <c r="AY184" s="265" t="s">
        <v>275</v>
      </c>
      <c r="AZ184" s="265"/>
      <c r="BA184" s="245" t="str">
        <f t="shared" ref="BA184:BT184" si="697">BA84</f>
        <v>75,000</v>
      </c>
      <c r="BB184" s="256" t="str">
        <f t="shared" si="697"/>
        <v>4,500</v>
      </c>
      <c r="BC184" s="256" t="str">
        <f t="shared" si="697"/>
        <v>150</v>
      </c>
      <c r="BD184" s="256" t="str">
        <f t="shared" si="697"/>
        <v>1,111</v>
      </c>
      <c r="BE184" s="256" t="str">
        <f t="shared" si="697"/>
        <v>221</v>
      </c>
      <c r="BF184" s="256" t="str">
        <f t="shared" si="697"/>
        <v>29</v>
      </c>
      <c r="BG184" s="256" t="str">
        <f t="shared" si="697"/>
        <v>158</v>
      </c>
      <c r="BH184" s="256" t="str">
        <f t="shared" si="697"/>
        <v>177,000</v>
      </c>
      <c r="BI184" s="256" t="str">
        <f t="shared" si="697"/>
        <v>111</v>
      </c>
      <c r="BJ184" s="256" t="str">
        <f t="shared" si="697"/>
        <v>962,000</v>
      </c>
      <c r="BK184" s="256" t="str">
        <f t="shared" si="697"/>
        <v>212,608</v>
      </c>
      <c r="BL184" s="256" t="str">
        <f t="shared" si="697"/>
        <v>212,684</v>
      </c>
      <c r="BM184" s="256" t="str">
        <f t="shared" si="697"/>
        <v>72,736</v>
      </c>
      <c r="BN184" s="256" t="str">
        <f t="shared" si="697"/>
        <v>1,283,568</v>
      </c>
      <c r="BO184" s="256" t="str">
        <f t="shared" si="697"/>
        <v>1,341,391</v>
      </c>
      <c r="BP184" s="256" t="str">
        <f t="shared" si="697"/>
        <v>$22,037,961</v>
      </c>
      <c r="BQ184" s="256" t="str">
        <f t="shared" si="697"/>
        <v>$6,158,292</v>
      </c>
      <c r="BR184" s="256" t="str">
        <f t="shared" si="697"/>
        <v>$18,612,035</v>
      </c>
      <c r="BS184" s="256" t="str">
        <f t="shared" si="697"/>
        <v>$46,808,288</v>
      </c>
      <c r="BT184" s="256" t="str">
        <f t="shared" si="697"/>
        <v>$88</v>
      </c>
      <c r="BU184" s="265" t="s">
        <v>275</v>
      </c>
      <c r="BV184" s="265" t="s">
        <v>275</v>
      </c>
      <c r="BW184" s="245" t="str">
        <f t="shared" ref="BW184:CP184" si="698">BW84</f>
        <v>75,000</v>
      </c>
      <c r="BX184" s="256" t="str">
        <f t="shared" si="698"/>
        <v>4,500</v>
      </c>
      <c r="BY184" s="256" t="str">
        <f t="shared" si="698"/>
        <v>150</v>
      </c>
      <c r="BZ184" s="256" t="str">
        <f t="shared" si="698"/>
        <v>1,464</v>
      </c>
      <c r="CA184" s="256" t="str">
        <f t="shared" si="698"/>
        <v>218</v>
      </c>
      <c r="CB184" s="256" t="str">
        <f t="shared" si="698"/>
        <v>29</v>
      </c>
      <c r="CC184" s="256" t="str">
        <f t="shared" si="698"/>
        <v>158</v>
      </c>
      <c r="CD184" s="256" t="str">
        <f t="shared" si="698"/>
        <v>177,000</v>
      </c>
      <c r="CE184" s="256" t="str">
        <f t="shared" si="698"/>
        <v>111</v>
      </c>
      <c r="CF184" s="256" t="str">
        <f t="shared" si="698"/>
        <v>962,000</v>
      </c>
      <c r="CG184" s="256" t="str">
        <f t="shared" si="698"/>
        <v>281,118</v>
      </c>
      <c r="CH184" s="256" t="str">
        <f t="shared" si="698"/>
        <v>281,342</v>
      </c>
      <c r="CI184" s="256" t="str">
        <f t="shared" si="698"/>
        <v>81,546</v>
      </c>
      <c r="CJ184" s="256" t="str">
        <f t="shared" si="698"/>
        <v>982,730</v>
      </c>
      <c r="CK184" s="256" t="str">
        <f t="shared" si="698"/>
        <v>1,093,151</v>
      </c>
      <c r="CL184" s="256" t="str">
        <f t="shared" si="698"/>
        <v>$24,361,290</v>
      </c>
      <c r="CM184" s="256" t="str">
        <f t="shared" si="698"/>
        <v>$7,250,323</v>
      </c>
      <c r="CN184" s="256" t="str">
        <f t="shared" si="698"/>
        <v>$24,361,290</v>
      </c>
      <c r="CO184" s="256" t="str">
        <f t="shared" si="698"/>
        <v>$55,630,318</v>
      </c>
      <c r="CP184" s="256" t="str">
        <f t="shared" si="698"/>
        <v>$65</v>
      </c>
      <c r="CQ184" s="265" t="s">
        <v>275</v>
      </c>
      <c r="CR184" s="265" t="s">
        <v>275</v>
      </c>
      <c r="CS184" s="245" t="str">
        <f t="shared" ref="CS184:DL184" si="699">CS84</f>
        <v>75,000</v>
      </c>
      <c r="CT184" s="256" t="str">
        <f t="shared" si="699"/>
        <v>4,500</v>
      </c>
      <c r="CU184" s="256" t="str">
        <f t="shared" si="699"/>
        <v>125</v>
      </c>
      <c r="CV184" s="256" t="str">
        <f t="shared" si="699"/>
        <v>1,371</v>
      </c>
      <c r="CW184" s="256" t="str">
        <f t="shared" si="699"/>
        <v>246</v>
      </c>
      <c r="CX184" s="256" t="str">
        <f t="shared" si="699"/>
        <v>29</v>
      </c>
      <c r="CY184" s="256" t="str">
        <f t="shared" si="699"/>
        <v>158</v>
      </c>
      <c r="CZ184" s="256" t="str">
        <f t="shared" si="699"/>
        <v>177,000</v>
      </c>
      <c r="DA184" s="256" t="str">
        <f t="shared" si="699"/>
        <v>111</v>
      </c>
      <c r="DB184" s="256" t="str">
        <f t="shared" si="699"/>
        <v>962,000</v>
      </c>
      <c r="DC184" s="256" t="str">
        <f t="shared" si="699"/>
        <v>156,355</v>
      </c>
      <c r="DD184" s="256" t="str">
        <f t="shared" si="699"/>
        <v>156,426</v>
      </c>
      <c r="DE184" s="256" t="str">
        <f t="shared" si="699"/>
        <v>194,427</v>
      </c>
      <c r="DF184" s="256" t="str">
        <f t="shared" si="699"/>
        <v>595,485</v>
      </c>
      <c r="DG184" s="256" t="str">
        <f t="shared" si="699"/>
        <v>666,694</v>
      </c>
      <c r="DH184" s="256" t="str">
        <f t="shared" si="699"/>
        <v>-</v>
      </c>
      <c r="DI184" s="256" t="str">
        <f t="shared" si="699"/>
        <v>-</v>
      </c>
      <c r="DJ184" s="256" t="str">
        <f t="shared" si="699"/>
        <v>-</v>
      </c>
      <c r="DK184" s="256" t="str">
        <f t="shared" si="699"/>
        <v>$20,504,626</v>
      </c>
      <c r="DL184" s="256" t="str">
        <f t="shared" si="699"/>
        <v>$75</v>
      </c>
      <c r="DM184" s="265" t="s">
        <v>275</v>
      </c>
      <c r="DN184" s="265" t="s">
        <v>275</v>
      </c>
      <c r="DO184" s="245" t="str">
        <f t="shared" ref="DO184:EH184" si="700">DO84</f>
        <v>75,000</v>
      </c>
      <c r="DP184" s="256" t="str">
        <f t="shared" si="700"/>
        <v>4,500</v>
      </c>
      <c r="DQ184" s="256" t="str">
        <f t="shared" si="700"/>
        <v>125</v>
      </c>
      <c r="DR184" s="256" t="str">
        <f t="shared" si="700"/>
        <v>1,371</v>
      </c>
      <c r="DS184" s="256" t="str">
        <f t="shared" si="700"/>
        <v>246</v>
      </c>
      <c r="DT184" s="256" t="str">
        <f t="shared" si="700"/>
        <v>29</v>
      </c>
      <c r="DU184" s="256" t="str">
        <f t="shared" si="700"/>
        <v>158</v>
      </c>
      <c r="DV184" s="256" t="str">
        <f t="shared" si="700"/>
        <v>177,000</v>
      </c>
      <c r="DW184" s="256" t="str">
        <f t="shared" si="700"/>
        <v>111</v>
      </c>
      <c r="DX184" s="256" t="str">
        <f t="shared" si="700"/>
        <v>961,400</v>
      </c>
      <c r="DY184" s="256" t="str">
        <f t="shared" si="700"/>
        <v>199,642</v>
      </c>
      <c r="DZ184" s="256" t="str">
        <f t="shared" si="700"/>
        <v>199,954</v>
      </c>
      <c r="EA184" s="256" t="str">
        <f t="shared" si="700"/>
        <v>265,363</v>
      </c>
      <c r="EB184" s="256" t="str">
        <f t="shared" si="700"/>
        <v>525,051</v>
      </c>
      <c r="EC184" s="256" t="str">
        <f t="shared" si="700"/>
        <v>628,093</v>
      </c>
      <c r="ED184" s="256" t="str">
        <f t="shared" si="700"/>
        <v>-</v>
      </c>
      <c r="EE184" s="256" t="str">
        <f t="shared" si="700"/>
        <v>-</v>
      </c>
      <c r="EF184" s="256" t="str">
        <f t="shared" si="700"/>
        <v>-</v>
      </c>
      <c r="EG184" s="256" t="str">
        <f t="shared" si="700"/>
        <v>$48,358,696</v>
      </c>
      <c r="EH184" s="256" t="str">
        <f t="shared" si="700"/>
        <v>$79</v>
      </c>
      <c r="EI184" s="265" t="s">
        <v>275</v>
      </c>
      <c r="EJ184" s="265" t="s">
        <v>275</v>
      </c>
      <c r="EK184" s="245" t="str">
        <f t="shared" ref="EK184:FD184" si="701">EK84</f>
        <v>75,000</v>
      </c>
      <c r="EL184" s="256" t="str">
        <f t="shared" si="701"/>
        <v>4,500</v>
      </c>
      <c r="EM184" s="256" t="str">
        <f t="shared" si="701"/>
        <v>125</v>
      </c>
      <c r="EN184" s="256" t="str">
        <f t="shared" si="701"/>
        <v>1,020</v>
      </c>
      <c r="EO184" s="256" t="str">
        <f t="shared" si="701"/>
        <v>137</v>
      </c>
      <c r="EP184" s="256" t="str">
        <f t="shared" si="701"/>
        <v>29</v>
      </c>
      <c r="EQ184" s="256" t="str">
        <f t="shared" si="701"/>
        <v>158</v>
      </c>
      <c r="ER184" s="256" t="str">
        <f t="shared" si="701"/>
        <v>177,000</v>
      </c>
      <c r="ES184" s="256" t="str">
        <f t="shared" si="701"/>
        <v>75</v>
      </c>
      <c r="ET184" s="256" t="str">
        <f t="shared" si="701"/>
        <v>450,000</v>
      </c>
      <c r="EU184" s="256" t="str">
        <f t="shared" si="701"/>
        <v>253,575</v>
      </c>
      <c r="EV184" s="256" t="str">
        <f t="shared" si="701"/>
        <v>253,775</v>
      </c>
      <c r="EW184" s="256" t="str">
        <f t="shared" si="701"/>
        <v>381,425</v>
      </c>
      <c r="EX184" s="256" t="str">
        <f t="shared" si="701"/>
        <v>681,000</v>
      </c>
      <c r="EY184" s="256" t="str">
        <f t="shared" si="701"/>
        <v>781,000</v>
      </c>
      <c r="EZ184" s="256" t="str">
        <f t="shared" si="701"/>
        <v>-</v>
      </c>
      <c r="FA184" s="256" t="str">
        <f t="shared" si="701"/>
        <v>-</v>
      </c>
      <c r="FB184" s="256" t="str">
        <f t="shared" si="701"/>
        <v>-</v>
      </c>
      <c r="FC184" s="256" t="str">
        <f t="shared" si="701"/>
        <v>$61,530,000</v>
      </c>
      <c r="FD184" s="256" t="str">
        <f t="shared" si="701"/>
        <v>$81</v>
      </c>
      <c r="FE184" s="265" t="s">
        <v>275</v>
      </c>
      <c r="FF184" s="265" t="s">
        <v>275</v>
      </c>
      <c r="FG184" s="245" t="str">
        <f t="shared" ref="FG184:FZ184" si="702">FG84</f>
        <v>75,000</v>
      </c>
      <c r="FH184" s="256" t="str">
        <f t="shared" si="702"/>
        <v>4,500</v>
      </c>
      <c r="FI184" s="256" t="str">
        <f t="shared" si="702"/>
        <v>140</v>
      </c>
      <c r="FJ184" s="256" t="str">
        <f t="shared" si="702"/>
        <v>1,291</v>
      </c>
      <c r="FK184" s="256" t="str">
        <f t="shared" si="702"/>
        <v>229</v>
      </c>
      <c r="FL184" s="256" t="str">
        <f t="shared" si="702"/>
        <v>29</v>
      </c>
      <c r="FM184" s="256" t="str">
        <f t="shared" si="702"/>
        <v>158</v>
      </c>
      <c r="FN184" s="256" t="str">
        <f t="shared" si="702"/>
        <v>177,000</v>
      </c>
      <c r="FO184" s="256" t="str">
        <f t="shared" si="702"/>
        <v>111</v>
      </c>
      <c r="FP184" s="256" t="str">
        <f t="shared" si="702"/>
        <v>961,880</v>
      </c>
      <c r="FQ184" s="256" t="str">
        <f t="shared" si="702"/>
        <v>223,616</v>
      </c>
      <c r="FR184" s="256" t="str">
        <f t="shared" si="702"/>
        <v>224,114</v>
      </c>
      <c r="FS184" s="256" t="str">
        <f t="shared" si="702"/>
        <v>128,911</v>
      </c>
      <c r="FT184" s="256" t="str">
        <f t="shared" si="702"/>
        <v>804,485</v>
      </c>
      <c r="FU184" s="256" t="str">
        <f t="shared" si="702"/>
        <v>876,200</v>
      </c>
      <c r="FV184" s="256" t="str">
        <f t="shared" si="702"/>
        <v>$19,637,674</v>
      </c>
      <c r="FW184" s="256" t="str">
        <f t="shared" si="702"/>
        <v>$6,185,339</v>
      </c>
      <c r="FX184" s="256" t="str">
        <f t="shared" si="702"/>
        <v>$17,962,828</v>
      </c>
      <c r="FY184" s="256" t="str">
        <f t="shared" si="702"/>
        <v>$39,975,652</v>
      </c>
      <c r="FZ184" s="256" t="str">
        <f t="shared" si="702"/>
        <v>$79</v>
      </c>
      <c r="GA184" s="265" t="s">
        <v>275</v>
      </c>
      <c r="GB184" s="265" t="s">
        <v>275</v>
      </c>
      <c r="GC184" s="245" t="str">
        <f t="shared" ref="GC184:GV184" si="703">GC84</f>
        <v>0</v>
      </c>
      <c r="GD184" s="256" t="str">
        <f t="shared" si="703"/>
        <v>0</v>
      </c>
      <c r="GE184" s="256" t="str">
        <f t="shared" si="703"/>
        <v>0</v>
      </c>
      <c r="GF184" s="256" t="str">
        <f t="shared" si="703"/>
        <v>27</v>
      </c>
      <c r="GG184" s="256" t="str">
        <f t="shared" si="703"/>
        <v>-9</v>
      </c>
      <c r="GH184" s="256" t="str">
        <f t="shared" si="703"/>
        <v>-2</v>
      </c>
      <c r="GI184" s="256" t="str">
        <f t="shared" si="703"/>
        <v>0</v>
      </c>
      <c r="GJ184" s="256" t="str">
        <f t="shared" si="703"/>
        <v>0</v>
      </c>
      <c r="GK184" s="256" t="str">
        <f t="shared" si="703"/>
        <v>0</v>
      </c>
      <c r="GL184" s="256" t="str">
        <f t="shared" si="703"/>
        <v>0</v>
      </c>
      <c r="GM184" s="256" t="str">
        <f t="shared" si="703"/>
        <v>55,750</v>
      </c>
      <c r="GN184" s="256" t="str">
        <f t="shared" si="703"/>
        <v>57,482</v>
      </c>
      <c r="GO184" s="256" t="str">
        <f t="shared" si="703"/>
        <v>-42,255</v>
      </c>
      <c r="GP184" s="256" t="str">
        <f t="shared" si="703"/>
        <v>-647,979</v>
      </c>
      <c r="GQ184" s="256" t="str">
        <f t="shared" si="703"/>
        <v>-689,720</v>
      </c>
      <c r="GR184" s="256" t="str">
        <f t="shared" si="703"/>
        <v>-$9,524,191</v>
      </c>
      <c r="GS184" s="256" t="str">
        <f t="shared" si="703"/>
        <v>-$1,010,890</v>
      </c>
      <c r="GT184" s="256" t="str">
        <f t="shared" si="703"/>
        <v>-$7,696,876</v>
      </c>
      <c r="GU184" s="256" t="str">
        <f t="shared" si="703"/>
        <v>-$18,231,957</v>
      </c>
      <c r="GV184" s="256" t="str">
        <f t="shared" si="703"/>
        <v>-$1</v>
      </c>
      <c r="GW184" s="265" t="s">
        <v>275</v>
      </c>
      <c r="GX184" s="265" t="s">
        <v>275</v>
      </c>
      <c r="GY184" s="245" t="str">
        <f t="shared" ref="GY184:HR184" si="704">GY84</f>
        <v>0</v>
      </c>
      <c r="GZ184" s="256" t="str">
        <f t="shared" si="704"/>
        <v>0</v>
      </c>
      <c r="HA184" s="256" t="str">
        <f t="shared" si="704"/>
        <v>0</v>
      </c>
      <c r="HB184" s="256" t="str">
        <f t="shared" si="704"/>
        <v>-353</v>
      </c>
      <c r="HC184" s="256" t="str">
        <f t="shared" si="704"/>
        <v>3</v>
      </c>
      <c r="HD184" s="256" t="str">
        <f t="shared" si="704"/>
        <v>0</v>
      </c>
      <c r="HE184" s="256" t="str">
        <f t="shared" si="704"/>
        <v>0</v>
      </c>
      <c r="HF184" s="256" t="str">
        <f t="shared" si="704"/>
        <v>0</v>
      </c>
      <c r="HG184" s="256" t="str">
        <f t="shared" si="704"/>
        <v>0</v>
      </c>
      <c r="HH184" s="256" t="str">
        <f t="shared" si="704"/>
        <v>0</v>
      </c>
      <c r="HI184" s="256" t="str">
        <f t="shared" si="704"/>
        <v>-68,510</v>
      </c>
      <c r="HJ184" s="256" t="str">
        <f t="shared" si="704"/>
        <v>-68,658</v>
      </c>
      <c r="HK184" s="256" t="str">
        <f t="shared" si="704"/>
        <v>-8,810</v>
      </c>
      <c r="HL184" s="256" t="str">
        <f t="shared" si="704"/>
        <v>300,838</v>
      </c>
      <c r="HM184" s="256" t="str">
        <f t="shared" si="704"/>
        <v>248,240</v>
      </c>
      <c r="HN184" s="256" t="str">
        <f t="shared" si="704"/>
        <v>-$2,323,329</v>
      </c>
      <c r="HO184" s="256" t="str">
        <f t="shared" si="704"/>
        <v>-$1,092,031</v>
      </c>
      <c r="HP184" s="256" t="str">
        <f t="shared" si="704"/>
        <v>-$5,749,255</v>
      </c>
      <c r="HQ184" s="256" t="str">
        <f t="shared" si="704"/>
        <v>-$8,822,030</v>
      </c>
      <c r="HR184" s="256" t="str">
        <f t="shared" si="704"/>
        <v>$23</v>
      </c>
      <c r="HS184" s="265" t="s">
        <v>275</v>
      </c>
      <c r="HT184" s="265" t="s">
        <v>275</v>
      </c>
      <c r="HU184" s="245" t="str">
        <f t="shared" ref="HU184:IN184" si="705">HU84</f>
        <v>0</v>
      </c>
      <c r="HV184" s="256" t="str">
        <f t="shared" si="705"/>
        <v>0</v>
      </c>
      <c r="HW184" s="256" t="str">
        <f t="shared" si="705"/>
        <v>25</v>
      </c>
      <c r="HX184" s="256" t="str">
        <f t="shared" si="705"/>
        <v>93</v>
      </c>
      <c r="HY184" s="256" t="str">
        <f t="shared" si="705"/>
        <v>-28</v>
      </c>
      <c r="HZ184" s="256" t="str">
        <f t="shared" si="705"/>
        <v>0</v>
      </c>
      <c r="IA184" s="256" t="str">
        <f t="shared" si="705"/>
        <v>0</v>
      </c>
      <c r="IB184" s="256" t="str">
        <f t="shared" si="705"/>
        <v>0</v>
      </c>
      <c r="IC184" s="256" t="str">
        <f t="shared" si="705"/>
        <v>0</v>
      </c>
      <c r="ID184" s="256" t="str">
        <f t="shared" si="705"/>
        <v>0</v>
      </c>
      <c r="IE184" s="256" t="str">
        <f t="shared" si="705"/>
        <v>124,763</v>
      </c>
      <c r="IF184" s="256" t="str">
        <f t="shared" si="705"/>
        <v>124,916</v>
      </c>
      <c r="IG184" s="256" t="str">
        <f t="shared" si="705"/>
        <v>-112,881</v>
      </c>
      <c r="IH184" s="256" t="str">
        <f t="shared" si="705"/>
        <v>387,245</v>
      </c>
      <c r="II184" s="256" t="str">
        <f t="shared" si="705"/>
        <v>426,457</v>
      </c>
      <c r="IJ184" s="256" t="str">
        <f t="shared" si="705"/>
        <v>-</v>
      </c>
      <c r="IK184" s="256" t="str">
        <f t="shared" si="705"/>
        <v>-</v>
      </c>
      <c r="IL184" s="256" t="str">
        <f t="shared" si="705"/>
        <v>-</v>
      </c>
      <c r="IM184" s="256" t="str">
        <f t="shared" si="705"/>
        <v>$35,125,692</v>
      </c>
      <c r="IN184" s="256" t="str">
        <f t="shared" si="705"/>
        <v>-$9</v>
      </c>
      <c r="IO184" s="265" t="s">
        <v>275</v>
      </c>
      <c r="IP184" s="265" t="s">
        <v>275</v>
      </c>
      <c r="IQ184" s="245" t="str">
        <f t="shared" ref="IQ184:JJ184" si="706">IQ84</f>
        <v>0</v>
      </c>
      <c r="IR184" s="256" t="str">
        <f t="shared" si="706"/>
        <v>0</v>
      </c>
      <c r="IS184" s="256" t="str">
        <f t="shared" si="706"/>
        <v>0</v>
      </c>
      <c r="IT184" s="256" t="str">
        <f t="shared" si="706"/>
        <v>0</v>
      </c>
      <c r="IU184" s="256" t="str">
        <f t="shared" si="706"/>
        <v>0</v>
      </c>
      <c r="IV184" s="256" t="str">
        <f t="shared" si="706"/>
        <v>0</v>
      </c>
      <c r="IW184" s="256" t="str">
        <f t="shared" si="706"/>
        <v>0</v>
      </c>
      <c r="IX184" s="256" t="str">
        <f t="shared" si="706"/>
        <v>0</v>
      </c>
      <c r="IY184" s="256" t="str">
        <f t="shared" si="706"/>
        <v>0</v>
      </c>
      <c r="IZ184" s="256" t="str">
        <f t="shared" si="706"/>
        <v>600</v>
      </c>
      <c r="JA184" s="256" t="str">
        <f t="shared" si="706"/>
        <v>-43,287</v>
      </c>
      <c r="JB184" s="256" t="str">
        <f t="shared" si="706"/>
        <v>-43,528</v>
      </c>
      <c r="JC184" s="256" t="str">
        <f t="shared" si="706"/>
        <v>-70,936</v>
      </c>
      <c r="JD184" s="256" t="str">
        <f t="shared" si="706"/>
        <v>70,434</v>
      </c>
      <c r="JE184" s="256" t="str">
        <f t="shared" si="706"/>
        <v>38,601</v>
      </c>
      <c r="JF184" s="256" t="str">
        <f t="shared" si="706"/>
        <v>-</v>
      </c>
      <c r="JG184" s="256" t="str">
        <f t="shared" si="706"/>
        <v>-</v>
      </c>
      <c r="JH184" s="256" t="str">
        <f t="shared" si="706"/>
        <v>-</v>
      </c>
      <c r="JI184" s="256" t="str">
        <f t="shared" si="706"/>
        <v>-$27,854,070</v>
      </c>
      <c r="JJ184" s="256" t="str">
        <f t="shared" si="706"/>
        <v>-$4</v>
      </c>
      <c r="JK184" s="265" t="s">
        <v>275</v>
      </c>
      <c r="JL184" s="265" t="s">
        <v>275</v>
      </c>
      <c r="JM184" s="245" t="str">
        <f t="shared" ref="JM184:KF184" si="707">JM84</f>
        <v>0</v>
      </c>
      <c r="JN184" s="256" t="str">
        <f t="shared" si="707"/>
        <v>0</v>
      </c>
      <c r="JO184" s="256" t="str">
        <f t="shared" si="707"/>
        <v>0</v>
      </c>
      <c r="JP184" s="256" t="str">
        <f t="shared" si="707"/>
        <v>351</v>
      </c>
      <c r="JQ184" s="256" t="str">
        <f t="shared" si="707"/>
        <v>109</v>
      </c>
      <c r="JR184" s="256" t="str">
        <f t="shared" si="707"/>
        <v>0</v>
      </c>
      <c r="JS184" s="256" t="str">
        <f t="shared" si="707"/>
        <v>0</v>
      </c>
      <c r="JT184" s="256" t="str">
        <f t="shared" si="707"/>
        <v>0</v>
      </c>
      <c r="JU184" s="256" t="str">
        <f t="shared" si="707"/>
        <v>36</v>
      </c>
      <c r="JV184" s="256" t="str">
        <f t="shared" si="707"/>
        <v>511,400</v>
      </c>
      <c r="JW184" s="256" t="str">
        <f t="shared" si="707"/>
        <v>-53,933</v>
      </c>
      <c r="JX184" s="256" t="str">
        <f t="shared" si="707"/>
        <v>-53,821</v>
      </c>
      <c r="JY184" s="256" t="str">
        <f t="shared" si="707"/>
        <v>-116,062</v>
      </c>
      <c r="JZ184" s="256" t="str">
        <f t="shared" si="707"/>
        <v>-155,949</v>
      </c>
      <c r="KA184" s="256" t="str">
        <f t="shared" si="707"/>
        <v>-152,907</v>
      </c>
      <c r="KB184" s="256" t="str">
        <f t="shared" si="707"/>
        <v>-</v>
      </c>
      <c r="KC184" s="256" t="str">
        <f t="shared" si="707"/>
        <v>-</v>
      </c>
      <c r="KD184" s="256" t="str">
        <f t="shared" si="707"/>
        <v>-</v>
      </c>
      <c r="KE184" s="256" t="str">
        <f t="shared" si="707"/>
        <v>-$13,171,304</v>
      </c>
      <c r="KF184" s="256" t="str">
        <f t="shared" si="707"/>
        <v>-$2</v>
      </c>
      <c r="KG184" s="265" t="s">
        <v>275</v>
      </c>
      <c r="KH184" s="265" t="s">
        <v>275</v>
      </c>
    </row>
    <row r="185" spans="1:294" s="2" customFormat="1" ht="12.75" customHeight="1" x14ac:dyDescent="0.2">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245" t="s">
        <v>75</v>
      </c>
      <c r="AD185" s="254" t="str">
        <f t="shared" ca="1" si="500"/>
        <v>$77</v>
      </c>
      <c r="AE185" s="256" t="str">
        <f t="shared" si="526"/>
        <v>34,859</v>
      </c>
      <c r="AF185" s="256" t="str">
        <f t="shared" ref="AF185:AS185" si="708">AF85</f>
        <v>0</v>
      </c>
      <c r="AG185" s="256" t="str">
        <f t="shared" si="708"/>
        <v>0</v>
      </c>
      <c r="AH185" s="256" t="str">
        <f t="shared" si="708"/>
        <v>3,170</v>
      </c>
      <c r="AI185" s="256" t="str">
        <f t="shared" si="708"/>
        <v>362</v>
      </c>
      <c r="AJ185" s="256" t="str">
        <f t="shared" si="708"/>
        <v>47</v>
      </c>
      <c r="AK185" s="256" t="str">
        <f t="shared" si="708"/>
        <v>330</v>
      </c>
      <c r="AL185" s="256" t="str">
        <f t="shared" si="708"/>
        <v>643,033</v>
      </c>
      <c r="AM185" s="256" t="str">
        <f t="shared" si="708"/>
        <v>279</v>
      </c>
      <c r="AN185" s="256" t="str">
        <f t="shared" si="708"/>
        <v>1,146,150</v>
      </c>
      <c r="AO185" s="256" t="str">
        <f t="shared" si="708"/>
        <v>425,557</v>
      </c>
      <c r="AP185" s="256" t="str">
        <f t="shared" si="708"/>
        <v>425,557</v>
      </c>
      <c r="AQ185" s="256" t="str">
        <f t="shared" si="708"/>
        <v>11,491</v>
      </c>
      <c r="AR185" s="256" t="str">
        <f t="shared" si="708"/>
        <v>11,106,374</v>
      </c>
      <c r="AS185" s="256" t="str">
        <f t="shared" si="708"/>
        <v>11,398,968</v>
      </c>
      <c r="AT185" s="256" t="str">
        <f t="shared" si="624"/>
        <v>$23,083,950</v>
      </c>
      <c r="AU185" s="256" t="str">
        <f t="shared" si="624"/>
        <v>$26,274,127</v>
      </c>
      <c r="AV185" s="256" t="str">
        <f t="shared" si="624"/>
        <v>$35,281,164</v>
      </c>
      <c r="AW185" s="256" t="str">
        <f t="shared" si="624"/>
        <v>$84,369,241</v>
      </c>
      <c r="AX185" s="256" t="str">
        <f t="shared" si="624"/>
        <v>$77</v>
      </c>
      <c r="AY185" s="265" t="s">
        <v>275</v>
      </c>
      <c r="AZ185" s="265"/>
      <c r="BA185" s="245" t="str">
        <f t="shared" ref="BA185:BT185" si="709">BA85</f>
        <v>34,774</v>
      </c>
      <c r="BB185" s="256" t="str">
        <f t="shared" si="709"/>
        <v>0</v>
      </c>
      <c r="BC185" s="256" t="str">
        <f t="shared" si="709"/>
        <v>0</v>
      </c>
      <c r="BD185" s="256" t="str">
        <f t="shared" si="709"/>
        <v>2,984</v>
      </c>
      <c r="BE185" s="256" t="str">
        <f t="shared" si="709"/>
        <v>357</v>
      </c>
      <c r="BF185" s="256" t="str">
        <f t="shared" si="709"/>
        <v>35</v>
      </c>
      <c r="BG185" s="256" t="str">
        <f t="shared" si="709"/>
        <v>280</v>
      </c>
      <c r="BH185" s="256" t="str">
        <f t="shared" si="709"/>
        <v>577,479</v>
      </c>
      <c r="BI185" s="256" t="str">
        <f t="shared" si="709"/>
        <v>178</v>
      </c>
      <c r="BJ185" s="256" t="str">
        <f t="shared" si="709"/>
        <v>905,255</v>
      </c>
      <c r="BK185" s="256" t="str">
        <f t="shared" si="709"/>
        <v>553,443</v>
      </c>
      <c r="BL185" s="256" t="str">
        <f t="shared" si="709"/>
        <v>553,501</v>
      </c>
      <c r="BM185" s="256" t="str">
        <f t="shared" si="709"/>
        <v>29,427</v>
      </c>
      <c r="BN185" s="256" t="str">
        <f t="shared" si="709"/>
        <v>8,847,535</v>
      </c>
      <c r="BO185" s="256" t="str">
        <f t="shared" si="709"/>
        <v>9,397,208</v>
      </c>
      <c r="BP185" s="256" t="str">
        <f t="shared" si="709"/>
        <v>$31,284,061</v>
      </c>
      <c r="BQ185" s="256" t="str">
        <f t="shared" si="709"/>
        <v>$36,302,768</v>
      </c>
      <c r="BR185" s="256" t="str">
        <f t="shared" si="709"/>
        <v>$44,094,647</v>
      </c>
      <c r="BS185" s="256" t="str">
        <f t="shared" si="709"/>
        <v>$111,681,476</v>
      </c>
      <c r="BT185" s="256" t="str">
        <f t="shared" si="709"/>
        <v>$74</v>
      </c>
      <c r="BU185" s="265" t="s">
        <v>275</v>
      </c>
      <c r="BV185" s="265" t="s">
        <v>275</v>
      </c>
      <c r="BW185" s="245" t="str">
        <f t="shared" ref="BW185:CP185" si="710">BW85</f>
        <v>34,678</v>
      </c>
      <c r="BX185" s="256" t="str">
        <f t="shared" si="710"/>
        <v>0</v>
      </c>
      <c r="BY185" s="256" t="str">
        <f t="shared" si="710"/>
        <v>0</v>
      </c>
      <c r="BZ185" s="256" t="str">
        <f t="shared" si="710"/>
        <v>3,052</v>
      </c>
      <c r="CA185" s="256" t="str">
        <f t="shared" si="710"/>
        <v>360</v>
      </c>
      <c r="CB185" s="256" t="str">
        <f t="shared" si="710"/>
        <v>33</v>
      </c>
      <c r="CC185" s="256" t="str">
        <f t="shared" si="710"/>
        <v>269</v>
      </c>
      <c r="CD185" s="256" t="str">
        <f t="shared" si="710"/>
        <v>545,496</v>
      </c>
      <c r="CE185" s="256" t="str">
        <f t="shared" si="710"/>
        <v>310</v>
      </c>
      <c r="CF185" s="256" t="str">
        <f t="shared" si="710"/>
        <v>1,147,952</v>
      </c>
      <c r="CG185" s="256" t="str">
        <f t="shared" si="710"/>
        <v>567,600</v>
      </c>
      <c r="CH185" s="256" t="str">
        <f t="shared" si="710"/>
        <v>567,696</v>
      </c>
      <c r="CI185" s="256" t="str">
        <f t="shared" si="710"/>
        <v>19,955</v>
      </c>
      <c r="CJ185" s="256" t="str">
        <f t="shared" si="710"/>
        <v>5,742,575</v>
      </c>
      <c r="CK185" s="256" t="str">
        <f t="shared" si="710"/>
        <v>6,480,667</v>
      </c>
      <c r="CL185" s="256" t="str">
        <f t="shared" si="710"/>
        <v>$26,868,058</v>
      </c>
      <c r="CM185" s="256" t="str">
        <f t="shared" si="710"/>
        <v>$29,216,884</v>
      </c>
      <c r="CN185" s="256" t="str">
        <f t="shared" si="710"/>
        <v>$41,746,145</v>
      </c>
      <c r="CO185" s="256" t="str">
        <f t="shared" si="710"/>
        <v>$97,831,087</v>
      </c>
      <c r="CP185" s="256" t="str">
        <f t="shared" si="710"/>
        <v>$68</v>
      </c>
      <c r="CQ185" s="265" t="s">
        <v>275</v>
      </c>
      <c r="CR185" s="265" t="s">
        <v>275</v>
      </c>
      <c r="CS185" s="245" t="str">
        <f t="shared" ref="CS185:DL185" si="711">CS85</f>
        <v>34,621</v>
      </c>
      <c r="CT185" s="256" t="str">
        <f t="shared" si="711"/>
        <v>0</v>
      </c>
      <c r="CU185" s="256" t="str">
        <f t="shared" si="711"/>
        <v>0</v>
      </c>
      <c r="CV185" s="256" t="str">
        <f t="shared" si="711"/>
        <v>0</v>
      </c>
      <c r="CW185" s="256" t="str">
        <f t="shared" si="711"/>
        <v>0</v>
      </c>
      <c r="CX185" s="256" t="str">
        <f t="shared" si="711"/>
        <v>0</v>
      </c>
      <c r="CY185" s="256" t="str">
        <f t="shared" si="711"/>
        <v>282</v>
      </c>
      <c r="CZ185" s="256" t="str">
        <f t="shared" si="711"/>
        <v>562,471</v>
      </c>
      <c r="DA185" s="256" t="str">
        <f t="shared" si="711"/>
        <v>277</v>
      </c>
      <c r="DB185" s="256" t="str">
        <f t="shared" si="711"/>
        <v>3,316,619</v>
      </c>
      <c r="DC185" s="256" t="str">
        <f t="shared" si="711"/>
        <v>525,276</v>
      </c>
      <c r="DD185" s="256" t="str">
        <f t="shared" si="711"/>
        <v>525,306</v>
      </c>
      <c r="DE185" s="256" t="str">
        <f t="shared" si="711"/>
        <v>14,467</v>
      </c>
      <c r="DF185" s="256" t="str">
        <f t="shared" si="711"/>
        <v>4,629,484</v>
      </c>
      <c r="DG185" s="256" t="str">
        <f t="shared" si="711"/>
        <v>4,764,506</v>
      </c>
      <c r="DH185" s="256" t="str">
        <f t="shared" si="711"/>
        <v>$23,226,685</v>
      </c>
      <c r="DI185" s="256" t="str">
        <f t="shared" si="711"/>
        <v>$24,913,706</v>
      </c>
      <c r="DJ185" s="256" t="str">
        <f t="shared" si="711"/>
        <v>$39,696,302</v>
      </c>
      <c r="DK185" s="256" t="str">
        <f t="shared" si="711"/>
        <v>$87,836,693</v>
      </c>
      <c r="DL185" s="256" t="str">
        <f t="shared" si="711"/>
        <v>$69</v>
      </c>
      <c r="DM185" s="265" t="s">
        <v>275</v>
      </c>
      <c r="DN185" s="265" t="s">
        <v>275</v>
      </c>
      <c r="DO185" s="245" t="str">
        <f t="shared" ref="DO185:EH185" si="712">DO85</f>
        <v>34,486</v>
      </c>
      <c r="DP185" s="256">
        <f t="shared" si="712"/>
        <v>0</v>
      </c>
      <c r="DQ185" s="256">
        <f t="shared" si="712"/>
        <v>0</v>
      </c>
      <c r="DR185" s="256" t="str">
        <f t="shared" si="712"/>
        <v>3,006</v>
      </c>
      <c r="DS185" s="256" t="str">
        <f t="shared" si="712"/>
        <v>366</v>
      </c>
      <c r="DT185" s="256" t="str">
        <f t="shared" si="712"/>
        <v>31</v>
      </c>
      <c r="DU185" s="256" t="str">
        <f t="shared" si="712"/>
        <v>322</v>
      </c>
      <c r="DV185" s="256" t="str">
        <f t="shared" si="712"/>
        <v>525,456</v>
      </c>
      <c r="DW185" s="256" t="str">
        <f t="shared" si="712"/>
        <v>227</v>
      </c>
      <c r="DX185" s="256" t="str">
        <f t="shared" si="712"/>
        <v>853,700</v>
      </c>
      <c r="DY185" s="256" t="str">
        <f t="shared" si="712"/>
        <v>399,046</v>
      </c>
      <c r="DZ185" s="256" t="str">
        <f t="shared" si="712"/>
        <v>399,076</v>
      </c>
      <c r="EA185" s="256" t="str">
        <f t="shared" si="712"/>
        <v>9,255</v>
      </c>
      <c r="EB185" s="256" t="str">
        <f t="shared" si="712"/>
        <v>3,822,077</v>
      </c>
      <c r="EC185" s="256" t="str">
        <f t="shared" si="712"/>
        <v>4,018,330</v>
      </c>
      <c r="ED185" s="256" t="str">
        <f t="shared" si="712"/>
        <v>$20,077,541</v>
      </c>
      <c r="EE185" s="256" t="str">
        <f t="shared" si="712"/>
        <v>$20,770,104</v>
      </c>
      <c r="EF185" s="256" t="str">
        <f t="shared" si="712"/>
        <v>$31,140,663</v>
      </c>
      <c r="EG185" s="256" t="str">
        <f t="shared" si="712"/>
        <v>$71,988,308</v>
      </c>
      <c r="EH185" s="256" t="str">
        <f t="shared" si="712"/>
        <v>$71</v>
      </c>
      <c r="EI185" s="265" t="s">
        <v>275</v>
      </c>
      <c r="EJ185" s="265" t="s">
        <v>275</v>
      </c>
      <c r="EK185" s="245" t="str">
        <f t="shared" ref="EK185:FD185" si="713">EK85</f>
        <v>34,535</v>
      </c>
      <c r="EL185" s="256">
        <f t="shared" si="713"/>
        <v>0</v>
      </c>
      <c r="EM185" s="256">
        <f t="shared" si="713"/>
        <v>0</v>
      </c>
      <c r="EN185" s="256" t="str">
        <f t="shared" si="713"/>
        <v>1,517</v>
      </c>
      <c r="EO185" s="256" t="str">
        <f t="shared" si="713"/>
        <v>762</v>
      </c>
      <c r="EP185" s="256" t="str">
        <f t="shared" si="713"/>
        <v>31</v>
      </c>
      <c r="EQ185" s="256" t="str">
        <f t="shared" si="713"/>
        <v>262</v>
      </c>
      <c r="ER185" s="256" t="str">
        <f t="shared" si="713"/>
        <v>525,456</v>
      </c>
      <c r="ES185" s="256" t="str">
        <f t="shared" si="713"/>
        <v>-</v>
      </c>
      <c r="ET185" s="256" t="str">
        <f t="shared" si="713"/>
        <v>-</v>
      </c>
      <c r="EU185" s="256" t="str">
        <f t="shared" si="713"/>
        <v>388,797</v>
      </c>
      <c r="EV185" s="256" t="str">
        <f t="shared" si="713"/>
        <v>388,917</v>
      </c>
      <c r="EW185" s="256" t="str">
        <f t="shared" si="713"/>
        <v>31,221</v>
      </c>
      <c r="EX185" s="256" t="str">
        <f t="shared" si="713"/>
        <v>3,300,471</v>
      </c>
      <c r="EY185" s="256" t="str">
        <f t="shared" si="713"/>
        <v>3,567,774</v>
      </c>
      <c r="EZ185" s="256" t="str">
        <f t="shared" si="713"/>
        <v>$19,007,154</v>
      </c>
      <c r="FA185" s="256" t="str">
        <f t="shared" si="713"/>
        <v>$23,767,883</v>
      </c>
      <c r="FB185" s="256" t="str">
        <f t="shared" si="713"/>
        <v>$31,419,463</v>
      </c>
      <c r="FC185" s="256" t="str">
        <f t="shared" si="713"/>
        <v>$74,194,500</v>
      </c>
      <c r="FD185" s="256" t="str">
        <f t="shared" si="713"/>
        <v>$69</v>
      </c>
      <c r="FE185" s="265" t="s">
        <v>275</v>
      </c>
      <c r="FF185" s="265" t="s">
        <v>275</v>
      </c>
      <c r="FG185" s="245" t="str">
        <f t="shared" ref="FG185:FZ185" si="714">FG85</f>
        <v>34,684</v>
      </c>
      <c r="FH185" s="256" t="str">
        <f t="shared" si="714"/>
        <v>0</v>
      </c>
      <c r="FI185" s="256" t="str">
        <f t="shared" si="714"/>
        <v>0</v>
      </c>
      <c r="FJ185" s="256" t="str">
        <f t="shared" si="714"/>
        <v>2,442</v>
      </c>
      <c r="FK185" s="256" t="str">
        <f t="shared" si="714"/>
        <v>289</v>
      </c>
      <c r="FL185" s="256" t="str">
        <f t="shared" si="714"/>
        <v>29</v>
      </c>
      <c r="FM185" s="256" t="str">
        <f t="shared" si="714"/>
        <v>297</v>
      </c>
      <c r="FN185" s="256" t="str">
        <f t="shared" si="714"/>
        <v>570,787</v>
      </c>
      <c r="FO185" s="256" t="str">
        <f t="shared" si="714"/>
        <v>254</v>
      </c>
      <c r="FP185" s="256" t="str">
        <f t="shared" si="714"/>
        <v>1,473,935</v>
      </c>
      <c r="FQ185" s="256" t="str">
        <f t="shared" si="714"/>
        <v>494,184</v>
      </c>
      <c r="FR185" s="256" t="str">
        <f t="shared" si="714"/>
        <v>494,227</v>
      </c>
      <c r="FS185" s="256" t="str">
        <f t="shared" si="714"/>
        <v>16,919</v>
      </c>
      <c r="FT185" s="256" t="str">
        <f t="shared" si="714"/>
        <v>6,829,609</v>
      </c>
      <c r="FU185" s="256" t="str">
        <f t="shared" si="714"/>
        <v>7,211,936</v>
      </c>
      <c r="FV185" s="256" t="str">
        <f t="shared" si="714"/>
        <v>$24,908,059</v>
      </c>
      <c r="FW185" s="256" t="str">
        <f t="shared" si="714"/>
        <v>$27,495,518</v>
      </c>
      <c r="FX185" s="256" t="str">
        <f t="shared" si="714"/>
        <v>$38,391,784</v>
      </c>
      <c r="FY185" s="256" t="str">
        <f t="shared" si="714"/>
        <v>$90,741,361</v>
      </c>
      <c r="FZ185" s="256" t="str">
        <f t="shared" si="714"/>
        <v>$72</v>
      </c>
      <c r="GA185" s="265" t="s">
        <v>275</v>
      </c>
      <c r="GB185" s="265" t="s">
        <v>275</v>
      </c>
      <c r="GC185" s="245" t="str">
        <f t="shared" ref="GC185:GV185" si="715">GC85</f>
        <v>85</v>
      </c>
      <c r="GD185" s="256" t="str">
        <f t="shared" si="715"/>
        <v>0</v>
      </c>
      <c r="GE185" s="256" t="str">
        <f t="shared" si="715"/>
        <v>0</v>
      </c>
      <c r="GF185" s="256" t="str">
        <f t="shared" si="715"/>
        <v>186</v>
      </c>
      <c r="GG185" s="256" t="str">
        <f t="shared" si="715"/>
        <v>5</v>
      </c>
      <c r="GH185" s="256" t="str">
        <f t="shared" si="715"/>
        <v>12</v>
      </c>
      <c r="GI185" s="256" t="str">
        <f t="shared" si="715"/>
        <v>50</v>
      </c>
      <c r="GJ185" s="256" t="str">
        <f t="shared" si="715"/>
        <v>65,554</v>
      </c>
      <c r="GK185" s="256" t="str">
        <f t="shared" si="715"/>
        <v>101</v>
      </c>
      <c r="GL185" s="256" t="str">
        <f t="shared" si="715"/>
        <v>240,895</v>
      </c>
      <c r="GM185" s="256" t="str">
        <f t="shared" si="715"/>
        <v>-127,886</v>
      </c>
      <c r="GN185" s="256" t="str">
        <f t="shared" si="715"/>
        <v>-127,944</v>
      </c>
      <c r="GO185" s="256" t="str">
        <f t="shared" si="715"/>
        <v>-17,936</v>
      </c>
      <c r="GP185" s="256" t="str">
        <f t="shared" si="715"/>
        <v>2,258,839</v>
      </c>
      <c r="GQ185" s="256" t="str">
        <f t="shared" si="715"/>
        <v>2,001,760</v>
      </c>
      <c r="GR185" s="256" t="str">
        <f t="shared" si="715"/>
        <v>-$8,200,111</v>
      </c>
      <c r="GS185" s="256" t="str">
        <f t="shared" si="715"/>
        <v>-$10,028,641</v>
      </c>
      <c r="GT185" s="256" t="str">
        <f t="shared" si="715"/>
        <v>-$8,813,483</v>
      </c>
      <c r="GU185" s="256" t="str">
        <f t="shared" si="715"/>
        <v>-$27,312,235</v>
      </c>
      <c r="GV185" s="256" t="str">
        <f t="shared" si="715"/>
        <v>$3</v>
      </c>
      <c r="GW185" s="265" t="s">
        <v>275</v>
      </c>
      <c r="GX185" s="265" t="s">
        <v>275</v>
      </c>
      <c r="GY185" s="245" t="str">
        <f t="shared" ref="GY185:HR185" si="716">GY85</f>
        <v>96</v>
      </c>
      <c r="GZ185" s="256" t="str">
        <f t="shared" si="716"/>
        <v>0</v>
      </c>
      <c r="HA185" s="256" t="str">
        <f t="shared" si="716"/>
        <v>0</v>
      </c>
      <c r="HB185" s="256" t="str">
        <f t="shared" si="716"/>
        <v>-68</v>
      </c>
      <c r="HC185" s="256" t="str">
        <f t="shared" si="716"/>
        <v>-3</v>
      </c>
      <c r="HD185" s="256" t="str">
        <f t="shared" si="716"/>
        <v>2</v>
      </c>
      <c r="HE185" s="256" t="str">
        <f t="shared" si="716"/>
        <v>11</v>
      </c>
      <c r="HF185" s="256" t="str">
        <f t="shared" si="716"/>
        <v>31,983</v>
      </c>
      <c r="HG185" s="256" t="str">
        <f t="shared" si="716"/>
        <v>-132</v>
      </c>
      <c r="HH185" s="256" t="str">
        <f t="shared" si="716"/>
        <v>-242,697</v>
      </c>
      <c r="HI185" s="256" t="str">
        <f t="shared" si="716"/>
        <v>-14,157</v>
      </c>
      <c r="HJ185" s="256" t="str">
        <f t="shared" si="716"/>
        <v>-14,195</v>
      </c>
      <c r="HK185" s="256" t="str">
        <f t="shared" si="716"/>
        <v>9,472</v>
      </c>
      <c r="HL185" s="256" t="str">
        <f t="shared" si="716"/>
        <v>3,104,960</v>
      </c>
      <c r="HM185" s="256" t="str">
        <f t="shared" si="716"/>
        <v>2,916,541</v>
      </c>
      <c r="HN185" s="256" t="str">
        <f t="shared" si="716"/>
        <v>$4,416,003</v>
      </c>
      <c r="HO185" s="256" t="str">
        <f t="shared" si="716"/>
        <v>$7,085,884</v>
      </c>
      <c r="HP185" s="256" t="str">
        <f t="shared" si="716"/>
        <v>$2,348,502</v>
      </c>
      <c r="HQ185" s="256" t="str">
        <f t="shared" si="716"/>
        <v>$13,850,389</v>
      </c>
      <c r="HR185" s="256" t="str">
        <f t="shared" si="716"/>
        <v>$6</v>
      </c>
      <c r="HS185" s="265" t="s">
        <v>275</v>
      </c>
      <c r="HT185" s="265" t="s">
        <v>275</v>
      </c>
      <c r="HU185" s="245" t="str">
        <f t="shared" ref="HU185:IN185" si="717">HU85</f>
        <v>57</v>
      </c>
      <c r="HV185" s="256" t="str">
        <f t="shared" si="717"/>
        <v>0</v>
      </c>
      <c r="HW185" s="256" t="str">
        <f t="shared" si="717"/>
        <v>0</v>
      </c>
      <c r="HX185" s="256" t="str">
        <f t="shared" si="717"/>
        <v>-8</v>
      </c>
      <c r="HY185" s="256" t="str">
        <f t="shared" si="717"/>
        <v>0</v>
      </c>
      <c r="HZ185" s="256" t="str">
        <f t="shared" si="717"/>
        <v>2</v>
      </c>
      <c r="IA185" s="256" t="str">
        <f t="shared" si="717"/>
        <v>-13</v>
      </c>
      <c r="IB185" s="256" t="str">
        <f t="shared" si="717"/>
        <v>-16,975</v>
      </c>
      <c r="IC185" s="256" t="str">
        <f t="shared" si="717"/>
        <v>33</v>
      </c>
      <c r="ID185" s="256" t="str">
        <f t="shared" si="717"/>
        <v>-2,168,667</v>
      </c>
      <c r="IE185" s="256" t="str">
        <f t="shared" si="717"/>
        <v>42,324</v>
      </c>
      <c r="IF185" s="256" t="str">
        <f t="shared" si="717"/>
        <v>42,390</v>
      </c>
      <c r="IG185" s="256" t="str">
        <f t="shared" si="717"/>
        <v>5,488</v>
      </c>
      <c r="IH185" s="256" t="str">
        <f t="shared" si="717"/>
        <v>1,113,091</v>
      </c>
      <c r="II185" s="256" t="str">
        <f t="shared" si="717"/>
        <v>1,288,823</v>
      </c>
      <c r="IJ185" s="256" t="str">
        <f t="shared" si="717"/>
        <v>$3,641,373</v>
      </c>
      <c r="IK185" s="256" t="str">
        <f t="shared" si="717"/>
        <v>$4,303,178</v>
      </c>
      <c r="IL185" s="256" t="str">
        <f t="shared" si="717"/>
        <v>$2,049,843</v>
      </c>
      <c r="IM185" s="256" t="str">
        <f t="shared" si="717"/>
        <v>$9,994,394</v>
      </c>
      <c r="IN185" s="256" t="str">
        <f t="shared" si="717"/>
        <v>-$1</v>
      </c>
      <c r="IO185" s="265" t="s">
        <v>275</v>
      </c>
      <c r="IP185" s="265" t="s">
        <v>275</v>
      </c>
      <c r="IQ185" s="245" t="str">
        <f t="shared" ref="IQ185:JJ185" si="718">IQ85</f>
        <v>135</v>
      </c>
      <c r="IR185" s="256" t="str">
        <f t="shared" si="718"/>
        <v>0</v>
      </c>
      <c r="IS185" s="256" t="str">
        <f t="shared" si="718"/>
        <v>0</v>
      </c>
      <c r="IT185" s="256" t="str">
        <f t="shared" si="718"/>
        <v>0</v>
      </c>
      <c r="IU185" s="256" t="str">
        <f t="shared" si="718"/>
        <v>0</v>
      </c>
      <c r="IV185" s="256" t="str">
        <f t="shared" si="718"/>
        <v>0</v>
      </c>
      <c r="IW185" s="256" t="str">
        <f t="shared" si="718"/>
        <v>-40</v>
      </c>
      <c r="IX185" s="256" t="str">
        <f t="shared" si="718"/>
        <v>37,015</v>
      </c>
      <c r="IY185" s="256" t="str">
        <f t="shared" si="718"/>
        <v>50</v>
      </c>
      <c r="IZ185" s="256" t="str">
        <f t="shared" si="718"/>
        <v>2,462,919</v>
      </c>
      <c r="JA185" s="256" t="str">
        <f t="shared" si="718"/>
        <v>126,230</v>
      </c>
      <c r="JB185" s="256" t="str">
        <f t="shared" si="718"/>
        <v>126,230</v>
      </c>
      <c r="JC185" s="256" t="str">
        <f t="shared" si="718"/>
        <v>5,212</v>
      </c>
      <c r="JD185" s="256" t="str">
        <f t="shared" si="718"/>
        <v>807,407</v>
      </c>
      <c r="JE185" s="256" t="str">
        <f t="shared" si="718"/>
        <v>746,176</v>
      </c>
      <c r="JF185" s="256" t="str">
        <f t="shared" si="718"/>
        <v>$3,149,144</v>
      </c>
      <c r="JG185" s="256" t="str">
        <f t="shared" si="718"/>
        <v>$4,143,602</v>
      </c>
      <c r="JH185" s="256" t="str">
        <f t="shared" si="718"/>
        <v>$8,555,639</v>
      </c>
      <c r="JI185" s="256" t="str">
        <f t="shared" si="718"/>
        <v>$15,848,385</v>
      </c>
      <c r="JJ185" s="256" t="str">
        <f t="shared" si="718"/>
        <v>-$3</v>
      </c>
      <c r="JK185" s="265" t="s">
        <v>275</v>
      </c>
      <c r="JL185" s="265" t="s">
        <v>275</v>
      </c>
      <c r="JM185" s="245" t="str">
        <f t="shared" ref="JM185:KF185" si="719">JM85</f>
        <v>-49</v>
      </c>
      <c r="JN185" s="256" t="str">
        <f t="shared" si="719"/>
        <v>0</v>
      </c>
      <c r="JO185" s="256" t="str">
        <f t="shared" si="719"/>
        <v>0</v>
      </c>
      <c r="JP185" s="256" t="str">
        <f t="shared" si="719"/>
        <v>1,489</v>
      </c>
      <c r="JQ185" s="256" t="str">
        <f t="shared" si="719"/>
        <v>-396</v>
      </c>
      <c r="JR185" s="256" t="str">
        <f t="shared" si="719"/>
        <v>0</v>
      </c>
      <c r="JS185" s="256" t="str">
        <f t="shared" si="719"/>
        <v>60</v>
      </c>
      <c r="JT185" s="256" t="str">
        <f t="shared" si="719"/>
        <v>0</v>
      </c>
      <c r="JU185" s="256" t="str">
        <f t="shared" si="719"/>
        <v>-</v>
      </c>
      <c r="JV185" s="256" t="str">
        <f t="shared" si="719"/>
        <v>-</v>
      </c>
      <c r="JW185" s="256" t="str">
        <f t="shared" si="719"/>
        <v>10,249</v>
      </c>
      <c r="JX185" s="256" t="str">
        <f t="shared" si="719"/>
        <v>10,159</v>
      </c>
      <c r="JY185" s="256" t="str">
        <f t="shared" si="719"/>
        <v>-21,966</v>
      </c>
      <c r="JZ185" s="256" t="str">
        <f t="shared" si="719"/>
        <v>521,606</v>
      </c>
      <c r="KA185" s="256" t="str">
        <f t="shared" si="719"/>
        <v>450,556</v>
      </c>
      <c r="KB185" s="256" t="str">
        <f t="shared" si="719"/>
        <v>$1,070,387</v>
      </c>
      <c r="KC185" s="256" t="str">
        <f t="shared" si="719"/>
        <v>-$2,997,779</v>
      </c>
      <c r="KD185" s="256" t="str">
        <f t="shared" si="719"/>
        <v>-$278,800</v>
      </c>
      <c r="KE185" s="256" t="str">
        <f t="shared" si="719"/>
        <v>-$2,206,192</v>
      </c>
      <c r="KF185" s="256" t="str">
        <f t="shared" si="719"/>
        <v>$2</v>
      </c>
      <c r="KG185" s="265" t="s">
        <v>275</v>
      </c>
      <c r="KH185" s="265" t="s">
        <v>275</v>
      </c>
    </row>
    <row r="186" spans="1:294" s="2" customFormat="1" ht="12.75" customHeight="1" x14ac:dyDescent="0.2">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245" t="s">
        <v>361</v>
      </c>
      <c r="AD186" s="254" t="str">
        <f t="shared" ca="1" si="500"/>
        <v>$72</v>
      </c>
      <c r="AE186" s="256" t="str">
        <f t="shared" si="526"/>
        <v>15,606</v>
      </c>
      <c r="AF186" s="256" t="str">
        <f t="shared" ref="AF186:AS186" si="720">AF86</f>
        <v>580</v>
      </c>
      <c r="AG186" s="256" t="str">
        <f t="shared" si="720"/>
        <v>425</v>
      </c>
      <c r="AH186" s="256" t="str">
        <f t="shared" si="720"/>
        <v>390</v>
      </c>
      <c r="AI186" s="256" t="str">
        <f t="shared" si="720"/>
        <v>31</v>
      </c>
      <c r="AJ186" s="256" t="str">
        <f t="shared" si="720"/>
        <v>18</v>
      </c>
      <c r="AK186" s="256" t="str">
        <f t="shared" si="720"/>
        <v>125</v>
      </c>
      <c r="AL186" s="256" t="str">
        <f t="shared" si="720"/>
        <v>12,000</v>
      </c>
      <c r="AM186" s="256" t="str">
        <f t="shared" si="720"/>
        <v>100</v>
      </c>
      <c r="AN186" s="256" t="str">
        <f t="shared" si="720"/>
        <v>100,000</v>
      </c>
      <c r="AO186" s="256" t="str">
        <f t="shared" si="720"/>
        <v>9,444</v>
      </c>
      <c r="AP186" s="256" t="str">
        <f t="shared" si="720"/>
        <v>9,444</v>
      </c>
      <c r="AQ186" s="256" t="str">
        <f t="shared" si="720"/>
        <v>283,830</v>
      </c>
      <c r="AR186" s="256" t="str">
        <f t="shared" si="720"/>
        <v>1,497,736</v>
      </c>
      <c r="AS186" s="256" t="str">
        <f t="shared" si="720"/>
        <v>2,443,241</v>
      </c>
      <c r="AT186" s="256" t="str">
        <f t="shared" si="624"/>
        <v>$9,698,413</v>
      </c>
      <c r="AU186" s="256" t="str">
        <f t="shared" si="624"/>
        <v>$14,169,334</v>
      </c>
      <c r="AV186" s="256" t="str">
        <f t="shared" si="624"/>
        <v>$11,865,031</v>
      </c>
      <c r="AW186" s="256" t="str">
        <f t="shared" si="624"/>
        <v>$36,038,894</v>
      </c>
      <c r="AX186" s="256" t="str">
        <f t="shared" si="624"/>
        <v>$72</v>
      </c>
      <c r="AY186" s="265" t="s">
        <v>275</v>
      </c>
      <c r="AZ186" s="265"/>
      <c r="BA186" s="245" t="str">
        <f t="shared" ref="BA186:BT186" si="721">BA86</f>
        <v>15,606</v>
      </c>
      <c r="BB186" s="256" t="str">
        <f t="shared" si="721"/>
        <v>585</v>
      </c>
      <c r="BC186" s="256" t="str">
        <f t="shared" si="721"/>
        <v>456</v>
      </c>
      <c r="BD186" s="256" t="str">
        <f t="shared" si="721"/>
        <v>393</v>
      </c>
      <c r="BE186" s="256" t="str">
        <f t="shared" si="721"/>
        <v>15</v>
      </c>
      <c r="BF186" s="256" t="str">
        <f t="shared" si="721"/>
        <v>7</v>
      </c>
      <c r="BG186" s="256" t="str">
        <f t="shared" si="721"/>
        <v>125</v>
      </c>
      <c r="BH186" s="256" t="str">
        <f t="shared" si="721"/>
        <v>12,000</v>
      </c>
      <c r="BI186" s="256" t="str">
        <f t="shared" si="721"/>
        <v>100</v>
      </c>
      <c r="BJ186" s="256" t="str">
        <f t="shared" si="721"/>
        <v>100,000</v>
      </c>
      <c r="BK186" s="256" t="str">
        <f t="shared" si="721"/>
        <v>5,249</v>
      </c>
      <c r="BL186" s="256" t="str">
        <f t="shared" si="721"/>
        <v>5,249</v>
      </c>
      <c r="BM186" s="256" t="str">
        <f t="shared" si="721"/>
        <v>259,760</v>
      </c>
      <c r="BN186" s="256" t="str">
        <f t="shared" si="721"/>
        <v>1,290,986</v>
      </c>
      <c r="BO186" s="256" t="str">
        <f t="shared" si="721"/>
        <v>2,232,608</v>
      </c>
      <c r="BP186" s="256" t="str">
        <f t="shared" si="721"/>
        <v>$8,915,505</v>
      </c>
      <c r="BQ186" s="256" t="str">
        <f t="shared" si="721"/>
        <v>$8,918,746</v>
      </c>
      <c r="BR186" s="256" t="str">
        <f t="shared" si="721"/>
        <v>$9,612,614</v>
      </c>
      <c r="BS186" s="256" t="str">
        <f t="shared" si="721"/>
        <v>$27,674,678</v>
      </c>
      <c r="BT186" s="256" t="str">
        <f t="shared" si="721"/>
        <v>$86</v>
      </c>
      <c r="BU186" s="265" t="s">
        <v>275</v>
      </c>
      <c r="BV186" s="265" t="s">
        <v>275</v>
      </c>
      <c r="BW186" s="245" t="str">
        <f t="shared" ref="BW186:CP186" si="722">BW86</f>
        <v>-</v>
      </c>
      <c r="BX186" s="256" t="str">
        <f t="shared" si="722"/>
        <v>-</v>
      </c>
      <c r="BY186" s="256" t="str">
        <f t="shared" si="722"/>
        <v>-</v>
      </c>
      <c r="BZ186" s="256" t="str">
        <f t="shared" si="722"/>
        <v>-</v>
      </c>
      <c r="CA186" s="256" t="str">
        <f t="shared" si="722"/>
        <v>-</v>
      </c>
      <c r="CB186" s="256" t="str">
        <f t="shared" si="722"/>
        <v>-</v>
      </c>
      <c r="CC186" s="256" t="str">
        <f t="shared" si="722"/>
        <v>-</v>
      </c>
      <c r="CD186" s="256" t="str">
        <f t="shared" si="722"/>
        <v>-</v>
      </c>
      <c r="CE186" s="256" t="str">
        <f t="shared" si="722"/>
        <v>-</v>
      </c>
      <c r="CF186" s="256" t="str">
        <f t="shared" si="722"/>
        <v>-</v>
      </c>
      <c r="CG186" s="256" t="str">
        <f t="shared" si="722"/>
        <v>-</v>
      </c>
      <c r="CH186" s="256" t="str">
        <f t="shared" si="722"/>
        <v>-</v>
      </c>
      <c r="CI186" s="256" t="str">
        <f t="shared" si="722"/>
        <v>-</v>
      </c>
      <c r="CJ186" s="256" t="str">
        <f t="shared" si="722"/>
        <v>-</v>
      </c>
      <c r="CK186" s="256" t="str">
        <f t="shared" si="722"/>
        <v>-</v>
      </c>
      <c r="CL186" s="256" t="str">
        <f t="shared" si="722"/>
        <v>-</v>
      </c>
      <c r="CM186" s="256" t="str">
        <f t="shared" si="722"/>
        <v>-</v>
      </c>
      <c r="CN186" s="256" t="str">
        <f t="shared" si="722"/>
        <v>-</v>
      </c>
      <c r="CO186" s="256" t="str">
        <f t="shared" si="722"/>
        <v>-</v>
      </c>
      <c r="CP186" s="256" t="str">
        <f t="shared" si="722"/>
        <v>-</v>
      </c>
      <c r="CQ186" s="265" t="s">
        <v>275</v>
      </c>
      <c r="CR186" s="265" t="s">
        <v>275</v>
      </c>
      <c r="CS186" s="245" t="str">
        <f t="shared" ref="CS186:DL186" si="723">CS86</f>
        <v>-</v>
      </c>
      <c r="CT186" s="256" t="str">
        <f t="shared" si="723"/>
        <v>-</v>
      </c>
      <c r="CU186" s="256" t="str">
        <f t="shared" si="723"/>
        <v>-</v>
      </c>
      <c r="CV186" s="256" t="str">
        <f t="shared" si="723"/>
        <v>-</v>
      </c>
      <c r="CW186" s="256" t="str">
        <f t="shared" si="723"/>
        <v>-</v>
      </c>
      <c r="CX186" s="256" t="str">
        <f t="shared" si="723"/>
        <v>-</v>
      </c>
      <c r="CY186" s="256" t="str">
        <f t="shared" si="723"/>
        <v>-</v>
      </c>
      <c r="CZ186" s="256" t="str">
        <f t="shared" si="723"/>
        <v>-</v>
      </c>
      <c r="DA186" s="256" t="str">
        <f t="shared" si="723"/>
        <v>-</v>
      </c>
      <c r="DB186" s="256" t="str">
        <f t="shared" si="723"/>
        <v>-</v>
      </c>
      <c r="DC186" s="256" t="str">
        <f t="shared" si="723"/>
        <v>-</v>
      </c>
      <c r="DD186" s="256" t="str">
        <f t="shared" si="723"/>
        <v>-</v>
      </c>
      <c r="DE186" s="256" t="str">
        <f t="shared" si="723"/>
        <v>-</v>
      </c>
      <c r="DF186" s="256" t="str">
        <f t="shared" si="723"/>
        <v>-</v>
      </c>
      <c r="DG186" s="256" t="str">
        <f t="shared" si="723"/>
        <v>-</v>
      </c>
      <c r="DH186" s="256" t="str">
        <f t="shared" si="723"/>
        <v>-</v>
      </c>
      <c r="DI186" s="256" t="str">
        <f t="shared" si="723"/>
        <v>-</v>
      </c>
      <c r="DJ186" s="256" t="str">
        <f t="shared" si="723"/>
        <v>-</v>
      </c>
      <c r="DK186" s="256" t="str">
        <f t="shared" si="723"/>
        <v>-</v>
      </c>
      <c r="DL186" s="256" t="str">
        <f t="shared" si="723"/>
        <v>-</v>
      </c>
      <c r="DM186" s="265" t="s">
        <v>275</v>
      </c>
      <c r="DN186" s="265" t="s">
        <v>275</v>
      </c>
      <c r="DO186" s="245" t="str">
        <f t="shared" ref="DO186:EH186" si="724">DO86</f>
        <v>-</v>
      </c>
      <c r="DP186" s="256" t="str">
        <f t="shared" si="724"/>
        <v>-</v>
      </c>
      <c r="DQ186" s="256" t="str">
        <f t="shared" si="724"/>
        <v>-</v>
      </c>
      <c r="DR186" s="256" t="str">
        <f t="shared" si="724"/>
        <v>-</v>
      </c>
      <c r="DS186" s="256" t="str">
        <f t="shared" si="724"/>
        <v>-</v>
      </c>
      <c r="DT186" s="256" t="str">
        <f t="shared" si="724"/>
        <v>-</v>
      </c>
      <c r="DU186" s="256" t="str">
        <f t="shared" si="724"/>
        <v>-</v>
      </c>
      <c r="DV186" s="256" t="str">
        <f t="shared" si="724"/>
        <v>-</v>
      </c>
      <c r="DW186" s="256" t="str">
        <f t="shared" si="724"/>
        <v>-</v>
      </c>
      <c r="DX186" s="256" t="str">
        <f t="shared" si="724"/>
        <v>-</v>
      </c>
      <c r="DY186" s="256" t="str">
        <f t="shared" si="724"/>
        <v>-</v>
      </c>
      <c r="DZ186" s="256" t="str">
        <f t="shared" si="724"/>
        <v>-</v>
      </c>
      <c r="EA186" s="256" t="str">
        <f t="shared" si="724"/>
        <v>-</v>
      </c>
      <c r="EB186" s="256" t="str">
        <f t="shared" si="724"/>
        <v>-</v>
      </c>
      <c r="EC186" s="256" t="str">
        <f t="shared" si="724"/>
        <v>-</v>
      </c>
      <c r="ED186" s="256" t="str">
        <f t="shared" si="724"/>
        <v>-</v>
      </c>
      <c r="EE186" s="256" t="str">
        <f t="shared" si="724"/>
        <v>-</v>
      </c>
      <c r="EF186" s="256" t="str">
        <f t="shared" si="724"/>
        <v>-</v>
      </c>
      <c r="EG186" s="256" t="str">
        <f t="shared" si="724"/>
        <v>-</v>
      </c>
      <c r="EH186" s="256" t="str">
        <f t="shared" si="724"/>
        <v>-</v>
      </c>
      <c r="EI186" s="265" t="s">
        <v>275</v>
      </c>
      <c r="EJ186" s="265" t="s">
        <v>275</v>
      </c>
      <c r="EK186" s="245" t="str">
        <f t="shared" ref="EK186:FD186" si="725">EK86</f>
        <v>-</v>
      </c>
      <c r="EL186" s="256" t="str">
        <f t="shared" si="725"/>
        <v>-</v>
      </c>
      <c r="EM186" s="256" t="str">
        <f t="shared" si="725"/>
        <v>-</v>
      </c>
      <c r="EN186" s="256" t="str">
        <f t="shared" si="725"/>
        <v>-</v>
      </c>
      <c r="EO186" s="256" t="str">
        <f t="shared" si="725"/>
        <v>-</v>
      </c>
      <c r="EP186" s="256" t="str">
        <f t="shared" si="725"/>
        <v>-</v>
      </c>
      <c r="EQ186" s="256" t="str">
        <f t="shared" si="725"/>
        <v>-</v>
      </c>
      <c r="ER186" s="256" t="str">
        <f t="shared" si="725"/>
        <v>-</v>
      </c>
      <c r="ES186" s="256" t="str">
        <f t="shared" si="725"/>
        <v>-</v>
      </c>
      <c r="ET186" s="256" t="str">
        <f t="shared" si="725"/>
        <v>-</v>
      </c>
      <c r="EU186" s="256" t="str">
        <f t="shared" si="725"/>
        <v>-</v>
      </c>
      <c r="EV186" s="256" t="str">
        <f t="shared" si="725"/>
        <v>-</v>
      </c>
      <c r="EW186" s="256" t="str">
        <f t="shared" si="725"/>
        <v>-</v>
      </c>
      <c r="EX186" s="256" t="str">
        <f t="shared" si="725"/>
        <v>-</v>
      </c>
      <c r="EY186" s="256" t="str">
        <f t="shared" si="725"/>
        <v>-</v>
      </c>
      <c r="EZ186" s="256" t="str">
        <f t="shared" si="725"/>
        <v>-</v>
      </c>
      <c r="FA186" s="256" t="str">
        <f t="shared" si="725"/>
        <v>-</v>
      </c>
      <c r="FB186" s="256" t="str">
        <f t="shared" si="725"/>
        <v>-</v>
      </c>
      <c r="FC186" s="256" t="str">
        <f t="shared" si="725"/>
        <v>-</v>
      </c>
      <c r="FD186" s="256" t="str">
        <f t="shared" si="725"/>
        <v>-</v>
      </c>
      <c r="FE186" s="265" t="s">
        <v>275</v>
      </c>
      <c r="FF186" s="265" t="s">
        <v>275</v>
      </c>
      <c r="FG186" s="245" t="str">
        <f t="shared" ref="FG186:FZ186" si="726">FG86</f>
        <v>15,606</v>
      </c>
      <c r="FH186" s="256" t="str">
        <f t="shared" si="726"/>
        <v>583</v>
      </c>
      <c r="FI186" s="256" t="str">
        <f t="shared" si="726"/>
        <v>441</v>
      </c>
      <c r="FJ186" s="256" t="str">
        <f t="shared" si="726"/>
        <v>392</v>
      </c>
      <c r="FK186" s="256" t="str">
        <f t="shared" si="726"/>
        <v>23</v>
      </c>
      <c r="FL186" s="256" t="str">
        <f t="shared" si="726"/>
        <v>13</v>
      </c>
      <c r="FM186" s="256" t="str">
        <f t="shared" si="726"/>
        <v>125</v>
      </c>
      <c r="FN186" s="256" t="str">
        <f t="shared" si="726"/>
        <v>12,000</v>
      </c>
      <c r="FO186" s="256" t="str">
        <f t="shared" si="726"/>
        <v>100</v>
      </c>
      <c r="FP186" s="256" t="str">
        <f t="shared" si="726"/>
        <v>100,000</v>
      </c>
      <c r="FQ186" s="256" t="str">
        <f t="shared" si="726"/>
        <v>7,347</v>
      </c>
      <c r="FR186" s="256" t="str">
        <f t="shared" si="726"/>
        <v>7,347</v>
      </c>
      <c r="FS186" s="256" t="str">
        <f t="shared" si="726"/>
        <v>271,795</v>
      </c>
      <c r="FT186" s="256" t="str">
        <f t="shared" si="726"/>
        <v>1,394,361</v>
      </c>
      <c r="FU186" s="256" t="str">
        <f t="shared" si="726"/>
        <v>2,337,925</v>
      </c>
      <c r="FV186" s="256" t="str">
        <f t="shared" si="726"/>
        <v>$9,306,959</v>
      </c>
      <c r="FW186" s="256" t="str">
        <f t="shared" si="726"/>
        <v>$11,544,040</v>
      </c>
      <c r="FX186" s="256" t="str">
        <f t="shared" si="726"/>
        <v>$10,738,823</v>
      </c>
      <c r="FY186" s="256" t="str">
        <f t="shared" si="726"/>
        <v>$31,856,786</v>
      </c>
      <c r="FZ186" s="256" t="str">
        <f t="shared" si="726"/>
        <v>$79</v>
      </c>
      <c r="GA186" s="265" t="s">
        <v>275</v>
      </c>
      <c r="GB186" s="265" t="s">
        <v>275</v>
      </c>
      <c r="GC186" s="245" t="str">
        <f t="shared" ref="GC186:GV186" si="727">GC86</f>
        <v>0</v>
      </c>
      <c r="GD186" s="256" t="str">
        <f t="shared" si="727"/>
        <v>-5</v>
      </c>
      <c r="GE186" s="256" t="str">
        <f t="shared" si="727"/>
        <v>-31</v>
      </c>
      <c r="GF186" s="256" t="str">
        <f t="shared" si="727"/>
        <v>-3</v>
      </c>
      <c r="GG186" s="256" t="str">
        <f t="shared" si="727"/>
        <v>16</v>
      </c>
      <c r="GH186" s="256" t="str">
        <f t="shared" si="727"/>
        <v>11</v>
      </c>
      <c r="GI186" s="256" t="str">
        <f t="shared" si="727"/>
        <v>0</v>
      </c>
      <c r="GJ186" s="256" t="str">
        <f t="shared" si="727"/>
        <v>0</v>
      </c>
      <c r="GK186" s="256" t="str">
        <f t="shared" si="727"/>
        <v>0</v>
      </c>
      <c r="GL186" s="256" t="str">
        <f t="shared" si="727"/>
        <v>0</v>
      </c>
      <c r="GM186" s="256" t="str">
        <f t="shared" si="727"/>
        <v>4,195</v>
      </c>
      <c r="GN186" s="256" t="str">
        <f t="shared" si="727"/>
        <v>4,195</v>
      </c>
      <c r="GO186" s="256" t="str">
        <f t="shared" si="727"/>
        <v>24,070</v>
      </c>
      <c r="GP186" s="256" t="str">
        <f t="shared" si="727"/>
        <v>206,750</v>
      </c>
      <c r="GQ186" s="256" t="str">
        <f t="shared" si="727"/>
        <v>210,633</v>
      </c>
      <c r="GR186" s="256" t="str">
        <f t="shared" si="727"/>
        <v>$782,908</v>
      </c>
      <c r="GS186" s="256" t="str">
        <f t="shared" si="727"/>
        <v>$5,250,588</v>
      </c>
      <c r="GT186" s="256" t="str">
        <f t="shared" si="727"/>
        <v>$2,252,417</v>
      </c>
      <c r="GU186" s="256" t="str">
        <f t="shared" si="727"/>
        <v>$8,364,216</v>
      </c>
      <c r="GV186" s="256" t="str">
        <f t="shared" si="727"/>
        <v>-$14</v>
      </c>
      <c r="GW186" s="265" t="s">
        <v>275</v>
      </c>
      <c r="GX186" s="265" t="s">
        <v>275</v>
      </c>
      <c r="GY186" s="245" t="str">
        <f t="shared" ref="GY186:HR186" si="728">GY86</f>
        <v>-</v>
      </c>
      <c r="GZ186" s="256" t="str">
        <f t="shared" si="728"/>
        <v>-</v>
      </c>
      <c r="HA186" s="256" t="str">
        <f t="shared" si="728"/>
        <v>-</v>
      </c>
      <c r="HB186" s="256" t="str">
        <f t="shared" si="728"/>
        <v>-</v>
      </c>
      <c r="HC186" s="256" t="str">
        <f t="shared" si="728"/>
        <v>-</v>
      </c>
      <c r="HD186" s="256" t="str">
        <f t="shared" si="728"/>
        <v>-</v>
      </c>
      <c r="HE186" s="256" t="str">
        <f t="shared" si="728"/>
        <v>-</v>
      </c>
      <c r="HF186" s="256" t="str">
        <f t="shared" si="728"/>
        <v>-</v>
      </c>
      <c r="HG186" s="256" t="str">
        <f t="shared" si="728"/>
        <v>-</v>
      </c>
      <c r="HH186" s="256" t="str">
        <f t="shared" si="728"/>
        <v>-</v>
      </c>
      <c r="HI186" s="256" t="str">
        <f t="shared" si="728"/>
        <v>-</v>
      </c>
      <c r="HJ186" s="256" t="str">
        <f t="shared" si="728"/>
        <v>-</v>
      </c>
      <c r="HK186" s="256" t="str">
        <f t="shared" si="728"/>
        <v>-</v>
      </c>
      <c r="HL186" s="256" t="str">
        <f t="shared" si="728"/>
        <v>-</v>
      </c>
      <c r="HM186" s="256" t="str">
        <f t="shared" si="728"/>
        <v>-</v>
      </c>
      <c r="HN186" s="256" t="str">
        <f t="shared" si="728"/>
        <v>-</v>
      </c>
      <c r="HO186" s="256" t="str">
        <f t="shared" si="728"/>
        <v>-</v>
      </c>
      <c r="HP186" s="256" t="str">
        <f t="shared" si="728"/>
        <v>-</v>
      </c>
      <c r="HQ186" s="256" t="str">
        <f t="shared" si="728"/>
        <v>-</v>
      </c>
      <c r="HR186" s="256" t="str">
        <f t="shared" si="728"/>
        <v>-</v>
      </c>
      <c r="HS186" s="265" t="s">
        <v>275</v>
      </c>
      <c r="HT186" s="265" t="s">
        <v>275</v>
      </c>
      <c r="HU186" s="245" t="str">
        <f t="shared" ref="HU186:IN186" si="729">HU86</f>
        <v>-</v>
      </c>
      <c r="HV186" s="256" t="str">
        <f t="shared" si="729"/>
        <v>-</v>
      </c>
      <c r="HW186" s="256" t="str">
        <f t="shared" si="729"/>
        <v>-</v>
      </c>
      <c r="HX186" s="256" t="str">
        <f t="shared" si="729"/>
        <v>-</v>
      </c>
      <c r="HY186" s="256" t="str">
        <f t="shared" si="729"/>
        <v>-</v>
      </c>
      <c r="HZ186" s="256" t="str">
        <f t="shared" si="729"/>
        <v>-</v>
      </c>
      <c r="IA186" s="256" t="str">
        <f t="shared" si="729"/>
        <v>-</v>
      </c>
      <c r="IB186" s="256" t="str">
        <f t="shared" si="729"/>
        <v>-</v>
      </c>
      <c r="IC186" s="256" t="str">
        <f t="shared" si="729"/>
        <v>-</v>
      </c>
      <c r="ID186" s="256" t="str">
        <f t="shared" si="729"/>
        <v>-</v>
      </c>
      <c r="IE186" s="256" t="str">
        <f t="shared" si="729"/>
        <v>-</v>
      </c>
      <c r="IF186" s="256" t="str">
        <f t="shared" si="729"/>
        <v>-</v>
      </c>
      <c r="IG186" s="256" t="str">
        <f t="shared" si="729"/>
        <v>-</v>
      </c>
      <c r="IH186" s="256" t="str">
        <f t="shared" si="729"/>
        <v>-</v>
      </c>
      <c r="II186" s="256" t="str">
        <f t="shared" si="729"/>
        <v>-</v>
      </c>
      <c r="IJ186" s="256" t="str">
        <f t="shared" si="729"/>
        <v>-</v>
      </c>
      <c r="IK186" s="256" t="str">
        <f t="shared" si="729"/>
        <v>-</v>
      </c>
      <c r="IL186" s="256" t="str">
        <f t="shared" si="729"/>
        <v>-</v>
      </c>
      <c r="IM186" s="256" t="str">
        <f t="shared" si="729"/>
        <v>-</v>
      </c>
      <c r="IN186" s="256" t="str">
        <f t="shared" si="729"/>
        <v>-</v>
      </c>
      <c r="IO186" s="265" t="s">
        <v>275</v>
      </c>
      <c r="IP186" s="265" t="s">
        <v>275</v>
      </c>
      <c r="IQ186" s="245" t="str">
        <f t="shared" ref="IQ186:JJ186" si="730">IQ86</f>
        <v>-</v>
      </c>
      <c r="IR186" s="256" t="str">
        <f t="shared" si="730"/>
        <v>-</v>
      </c>
      <c r="IS186" s="256" t="str">
        <f t="shared" si="730"/>
        <v>-</v>
      </c>
      <c r="IT186" s="256" t="str">
        <f t="shared" si="730"/>
        <v>-</v>
      </c>
      <c r="IU186" s="256" t="str">
        <f t="shared" si="730"/>
        <v>-</v>
      </c>
      <c r="IV186" s="256" t="str">
        <f t="shared" si="730"/>
        <v>-</v>
      </c>
      <c r="IW186" s="256" t="str">
        <f t="shared" si="730"/>
        <v>-</v>
      </c>
      <c r="IX186" s="256" t="str">
        <f t="shared" si="730"/>
        <v>-</v>
      </c>
      <c r="IY186" s="256" t="str">
        <f t="shared" si="730"/>
        <v>-</v>
      </c>
      <c r="IZ186" s="256" t="str">
        <f t="shared" si="730"/>
        <v>-</v>
      </c>
      <c r="JA186" s="256" t="str">
        <f t="shared" si="730"/>
        <v>-</v>
      </c>
      <c r="JB186" s="256" t="str">
        <f t="shared" si="730"/>
        <v>-</v>
      </c>
      <c r="JC186" s="256" t="str">
        <f t="shared" si="730"/>
        <v>-</v>
      </c>
      <c r="JD186" s="256" t="str">
        <f t="shared" si="730"/>
        <v>-</v>
      </c>
      <c r="JE186" s="256" t="str">
        <f t="shared" si="730"/>
        <v>-</v>
      </c>
      <c r="JF186" s="256" t="str">
        <f t="shared" si="730"/>
        <v>-</v>
      </c>
      <c r="JG186" s="256" t="str">
        <f t="shared" si="730"/>
        <v>-</v>
      </c>
      <c r="JH186" s="256" t="str">
        <f t="shared" si="730"/>
        <v>-</v>
      </c>
      <c r="JI186" s="256" t="str">
        <f t="shared" si="730"/>
        <v>-</v>
      </c>
      <c r="JJ186" s="256" t="str">
        <f t="shared" si="730"/>
        <v>-</v>
      </c>
      <c r="JK186" s="265" t="s">
        <v>275</v>
      </c>
      <c r="JL186" s="265" t="s">
        <v>275</v>
      </c>
      <c r="JM186" s="245" t="str">
        <f t="shared" ref="JM186:KF186" si="731">JM86</f>
        <v>-</v>
      </c>
      <c r="JN186" s="256" t="str">
        <f t="shared" si="731"/>
        <v>-</v>
      </c>
      <c r="JO186" s="256" t="str">
        <f t="shared" si="731"/>
        <v>-</v>
      </c>
      <c r="JP186" s="256" t="str">
        <f t="shared" si="731"/>
        <v>-</v>
      </c>
      <c r="JQ186" s="256" t="str">
        <f t="shared" si="731"/>
        <v>-</v>
      </c>
      <c r="JR186" s="256" t="str">
        <f t="shared" si="731"/>
        <v>-</v>
      </c>
      <c r="JS186" s="256" t="str">
        <f t="shared" si="731"/>
        <v>-</v>
      </c>
      <c r="JT186" s="256" t="str">
        <f t="shared" si="731"/>
        <v>-</v>
      </c>
      <c r="JU186" s="256" t="str">
        <f t="shared" si="731"/>
        <v>-</v>
      </c>
      <c r="JV186" s="256" t="str">
        <f t="shared" si="731"/>
        <v>-</v>
      </c>
      <c r="JW186" s="256" t="str">
        <f t="shared" si="731"/>
        <v>-</v>
      </c>
      <c r="JX186" s="256" t="str">
        <f t="shared" si="731"/>
        <v>-</v>
      </c>
      <c r="JY186" s="256" t="str">
        <f t="shared" si="731"/>
        <v>-</v>
      </c>
      <c r="JZ186" s="256" t="str">
        <f t="shared" si="731"/>
        <v>-</v>
      </c>
      <c r="KA186" s="256" t="str">
        <f t="shared" si="731"/>
        <v>-</v>
      </c>
      <c r="KB186" s="256" t="str">
        <f t="shared" si="731"/>
        <v>-</v>
      </c>
      <c r="KC186" s="256" t="str">
        <f t="shared" si="731"/>
        <v>-</v>
      </c>
      <c r="KD186" s="256" t="str">
        <f t="shared" si="731"/>
        <v>-</v>
      </c>
      <c r="KE186" s="256" t="str">
        <f t="shared" si="731"/>
        <v>-</v>
      </c>
      <c r="KF186" s="256" t="str">
        <f t="shared" si="731"/>
        <v>-</v>
      </c>
      <c r="KG186" s="265" t="s">
        <v>275</v>
      </c>
      <c r="KH186" s="265" t="s">
        <v>275</v>
      </c>
    </row>
  </sheetData>
  <mergeCells count="10">
    <mergeCell ref="U30:V30"/>
    <mergeCell ref="U10:V11"/>
    <mergeCell ref="U13:V14"/>
    <mergeCell ref="U7:V8"/>
    <mergeCell ref="U22:V23"/>
    <mergeCell ref="U5:V5"/>
    <mergeCell ref="U27:V27"/>
    <mergeCell ref="U28:V28"/>
    <mergeCell ref="U16:V17"/>
    <mergeCell ref="U19:V20"/>
  </mergeCells>
  <conditionalFormatting sqref="AK89:AK102 AK87">
    <cfRule type="expression" dxfId="66" priority="87">
      <formula>$AF$6=1</formula>
    </cfRule>
  </conditionalFormatting>
  <conditionalFormatting sqref="AK136 AK138:AK143">
    <cfRule type="expression" dxfId="65" priority="82">
      <formula>$AF$6=1</formula>
    </cfRule>
  </conditionalFormatting>
  <conditionalFormatting sqref="AK144:AK185">
    <cfRule type="expression" dxfId="64" priority="79">
      <formula>$AF$6=1</formula>
    </cfRule>
  </conditionalFormatting>
  <conditionalFormatting sqref="AK186">
    <cfRule type="expression" dxfId="63" priority="77">
      <formula>$AF$6=1</formula>
    </cfRule>
  </conditionalFormatting>
  <conditionalFormatting sqref="BG138:BG143">
    <cfRule type="expression" dxfId="62" priority="70">
      <formula>$AF$6=1</formula>
    </cfRule>
  </conditionalFormatting>
  <conditionalFormatting sqref="BG144:BG185">
    <cfRule type="expression" dxfId="61" priority="69">
      <formula>$AF$6=1</formula>
    </cfRule>
  </conditionalFormatting>
  <conditionalFormatting sqref="BG186">
    <cfRule type="expression" dxfId="60" priority="68">
      <formula>$AF$6=1</formula>
    </cfRule>
  </conditionalFormatting>
  <conditionalFormatting sqref="CC144:CC185">
    <cfRule type="expression" dxfId="59" priority="65">
      <formula>$AF$6=1</formula>
    </cfRule>
  </conditionalFormatting>
  <conditionalFormatting sqref="CC136:CC143">
    <cfRule type="expression" dxfId="58" priority="66">
      <formula>$AF$6=1</formula>
    </cfRule>
  </conditionalFormatting>
  <conditionalFormatting sqref="CC186">
    <cfRule type="expression" dxfId="57" priority="64">
      <formula>$AF$6=1</formula>
    </cfRule>
  </conditionalFormatting>
  <conditionalFormatting sqref="CY136:CY143">
    <cfRule type="expression" dxfId="56" priority="62">
      <formula>$AF$6=1</formula>
    </cfRule>
  </conditionalFormatting>
  <conditionalFormatting sqref="CY144:CY185">
    <cfRule type="expression" dxfId="55" priority="61">
      <formula>$AF$6=1</formula>
    </cfRule>
  </conditionalFormatting>
  <conditionalFormatting sqref="CY186">
    <cfRule type="expression" dxfId="54" priority="60">
      <formula>$AF$6=1</formula>
    </cfRule>
  </conditionalFormatting>
  <conditionalFormatting sqref="BG137">
    <cfRule type="expression" dxfId="53" priority="55">
      <formula>$AF$6=1</formula>
    </cfRule>
  </conditionalFormatting>
  <conditionalFormatting sqref="BG136">
    <cfRule type="expression" dxfId="52" priority="54">
      <formula>$AF$6=1</formula>
    </cfRule>
  </conditionalFormatting>
  <conditionalFormatting sqref="AK137">
    <cfRule type="expression" dxfId="51" priority="53">
      <formula>$AF$6=1</formula>
    </cfRule>
  </conditionalFormatting>
  <conditionalFormatting sqref="DU136:DU143">
    <cfRule type="expression" dxfId="50" priority="52">
      <formula>$AF$6=1</formula>
    </cfRule>
  </conditionalFormatting>
  <conditionalFormatting sqref="DU144:DU185">
    <cfRule type="expression" dxfId="49" priority="51">
      <formula>$AF$6=1</formula>
    </cfRule>
  </conditionalFormatting>
  <conditionalFormatting sqref="DU186">
    <cfRule type="expression" dxfId="48" priority="50">
      <formula>$AF$6=1</formula>
    </cfRule>
  </conditionalFormatting>
  <conditionalFormatting sqref="EQ136:EQ143">
    <cfRule type="expression" dxfId="47" priority="49">
      <formula>$AF$6=1</formula>
    </cfRule>
  </conditionalFormatting>
  <conditionalFormatting sqref="EQ144:EQ185">
    <cfRule type="expression" dxfId="46" priority="48">
      <formula>$AF$6=1</formula>
    </cfRule>
  </conditionalFormatting>
  <conditionalFormatting sqref="EQ186">
    <cfRule type="expression" dxfId="45" priority="47">
      <formula>$AF$6=1</formula>
    </cfRule>
  </conditionalFormatting>
  <conditionalFormatting sqref="BG36">
    <cfRule type="expression" dxfId="44" priority="46">
      <formula>$AF$6=1</formula>
    </cfRule>
  </conditionalFormatting>
  <conditionalFormatting sqref="BG37:BG86">
    <cfRule type="expression" dxfId="43" priority="45">
      <formula>$AF$6=1</formula>
    </cfRule>
  </conditionalFormatting>
  <conditionalFormatting sqref="CC36:CC86">
    <cfRule type="expression" dxfId="42" priority="44">
      <formula>$AF$6=1</formula>
    </cfRule>
  </conditionalFormatting>
  <conditionalFormatting sqref="FM136:FM143">
    <cfRule type="expression" dxfId="41" priority="42">
      <formula>$AF$6=1</formula>
    </cfRule>
  </conditionalFormatting>
  <conditionalFormatting sqref="FM144:FM185">
    <cfRule type="expression" dxfId="40" priority="41">
      <formula>$AF$6=1</formula>
    </cfRule>
  </conditionalFormatting>
  <conditionalFormatting sqref="FM186">
    <cfRule type="expression" dxfId="39" priority="40">
      <formula>$AF$6=1</formula>
    </cfRule>
  </conditionalFormatting>
  <conditionalFormatting sqref="GI136:GI143">
    <cfRule type="expression" dxfId="38" priority="39">
      <formula>$AF$6=1</formula>
    </cfRule>
  </conditionalFormatting>
  <conditionalFormatting sqref="GI144:GI185">
    <cfRule type="expression" dxfId="37" priority="38">
      <formula>$AF$6=1</formula>
    </cfRule>
  </conditionalFormatting>
  <conditionalFormatting sqref="GI186">
    <cfRule type="expression" dxfId="36" priority="37">
      <formula>$AF$6=1</formula>
    </cfRule>
  </conditionalFormatting>
  <conditionalFormatting sqref="CC36">
    <cfRule type="expression" dxfId="35" priority="36">
      <formula>$AF$6=1</formula>
    </cfRule>
  </conditionalFormatting>
  <conditionalFormatting sqref="CC37:CC86">
    <cfRule type="expression" dxfId="34" priority="35">
      <formula>$AF$6=1</formula>
    </cfRule>
  </conditionalFormatting>
  <conditionalFormatting sqref="CY36:CY86">
    <cfRule type="expression" dxfId="33" priority="34">
      <formula>$AF$6=1</formula>
    </cfRule>
  </conditionalFormatting>
  <conditionalFormatting sqref="HE136:HE143">
    <cfRule type="expression" dxfId="32" priority="33">
      <formula>$AF$6=1</formula>
    </cfRule>
  </conditionalFormatting>
  <conditionalFormatting sqref="HE144:HE185">
    <cfRule type="expression" dxfId="31" priority="32">
      <formula>$AF$6=1</formula>
    </cfRule>
  </conditionalFormatting>
  <conditionalFormatting sqref="HE186">
    <cfRule type="expression" dxfId="30" priority="31">
      <formula>$AF$6=1</formula>
    </cfRule>
  </conditionalFormatting>
  <conditionalFormatting sqref="IA136:IA143">
    <cfRule type="expression" dxfId="29" priority="30">
      <formula>$AF$6=1</formula>
    </cfRule>
  </conditionalFormatting>
  <conditionalFormatting sqref="IA144:IA185">
    <cfRule type="expression" dxfId="28" priority="29">
      <formula>$AF$6=1</formula>
    </cfRule>
  </conditionalFormatting>
  <conditionalFormatting sqref="IA186">
    <cfRule type="expression" dxfId="27" priority="28">
      <formula>$AF$6=1</formula>
    </cfRule>
  </conditionalFormatting>
  <conditionalFormatting sqref="CC36">
    <cfRule type="expression" dxfId="26" priority="27">
      <formula>$AF$6=1</formula>
    </cfRule>
  </conditionalFormatting>
  <conditionalFormatting sqref="CC37:CC86">
    <cfRule type="expression" dxfId="25" priority="26">
      <formula>$AF$6=1</formula>
    </cfRule>
  </conditionalFormatting>
  <conditionalFormatting sqref="CY36:CY86">
    <cfRule type="expression" dxfId="24" priority="25">
      <formula>$AF$6=1</formula>
    </cfRule>
  </conditionalFormatting>
  <conditionalFormatting sqref="CY36">
    <cfRule type="expression" dxfId="23" priority="24">
      <formula>$AF$6=1</formula>
    </cfRule>
  </conditionalFormatting>
  <conditionalFormatting sqref="CY37:CY86">
    <cfRule type="expression" dxfId="22" priority="23">
      <formula>$AF$6=1</formula>
    </cfRule>
  </conditionalFormatting>
  <conditionalFormatting sqref="DU36:DU86">
    <cfRule type="expression" dxfId="21" priority="22">
      <formula>$AF$6=1</formula>
    </cfRule>
  </conditionalFormatting>
  <conditionalFormatting sqref="IW136:IW143">
    <cfRule type="expression" dxfId="20" priority="18">
      <formula>$AF$6=1</formula>
    </cfRule>
  </conditionalFormatting>
  <conditionalFormatting sqref="IW144:IW185">
    <cfRule type="expression" dxfId="19" priority="17">
      <formula>$AF$6=1</formula>
    </cfRule>
  </conditionalFormatting>
  <conditionalFormatting sqref="IW186">
    <cfRule type="expression" dxfId="18" priority="16">
      <formula>$AF$6=1</formula>
    </cfRule>
  </conditionalFormatting>
  <conditionalFormatting sqref="JS136:JS143">
    <cfRule type="expression" dxfId="17" priority="15">
      <formula>$AF$6=1</formula>
    </cfRule>
  </conditionalFormatting>
  <conditionalFormatting sqref="JS144:JS185">
    <cfRule type="expression" dxfId="16" priority="14">
      <formula>$AF$6=1</formula>
    </cfRule>
  </conditionalFormatting>
  <conditionalFormatting sqref="JS186">
    <cfRule type="expression" dxfId="15" priority="13">
      <formula>$AF$6=1</formula>
    </cfRule>
  </conditionalFormatting>
  <conditionalFormatting sqref="CC36">
    <cfRule type="expression" dxfId="14" priority="12">
      <formula>$AF$6=1</formula>
    </cfRule>
  </conditionalFormatting>
  <conditionalFormatting sqref="CC37:CC86">
    <cfRule type="expression" dxfId="13" priority="11">
      <formula>$AF$6=1</formula>
    </cfRule>
  </conditionalFormatting>
  <conditionalFormatting sqref="CY36:CY86">
    <cfRule type="expression" dxfId="12" priority="10">
      <formula>$AF$6=1</formula>
    </cfRule>
  </conditionalFormatting>
  <conditionalFormatting sqref="CY36">
    <cfRule type="expression" dxfId="11" priority="9">
      <formula>$AF$6=1</formula>
    </cfRule>
  </conditionalFormatting>
  <conditionalFormatting sqref="CY37:CY86">
    <cfRule type="expression" dxfId="10" priority="8">
      <formula>$AF$6=1</formula>
    </cfRule>
  </conditionalFormatting>
  <conditionalFormatting sqref="DU36:DU86">
    <cfRule type="expression" dxfId="9" priority="7">
      <formula>$AF$6=1</formula>
    </cfRule>
  </conditionalFormatting>
  <conditionalFormatting sqref="CY36">
    <cfRule type="expression" dxfId="8" priority="6">
      <formula>$AF$6=1</formula>
    </cfRule>
  </conditionalFormatting>
  <conditionalFormatting sqref="CY37:CY86">
    <cfRule type="expression" dxfId="7" priority="5">
      <formula>$AF$6=1</formula>
    </cfRule>
  </conditionalFormatting>
  <conditionalFormatting sqref="DU36:DU86">
    <cfRule type="expression" dxfId="6" priority="4">
      <formula>$AF$6=1</formula>
    </cfRule>
  </conditionalFormatting>
  <conditionalFormatting sqref="DU36">
    <cfRule type="expression" dxfId="5" priority="3">
      <formula>$AF$6=1</formula>
    </cfRule>
  </conditionalFormatting>
  <conditionalFormatting sqref="DU37:DU86">
    <cfRule type="expression" dxfId="4" priority="2">
      <formula>$AF$6=1</formula>
    </cfRule>
  </conditionalFormatting>
  <conditionalFormatting sqref="EQ36:EQ86">
    <cfRule type="expression" dxfId="3" priority="1">
      <formula>$AF$6=1</formula>
    </cfRule>
  </conditionalFormatting>
  <printOptions horizontalCentered="1" verticalCentered="1"/>
  <pageMargins left="0.28999999999999998" right="0.16" top="0.75" bottom="0.42" header="0.3" footer="0.3"/>
  <pageSetup scale="80"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111" r:id="rId4" name="List Box 39">
              <controlPr locked="0" defaultSize="0" autoLine="0" autoPict="0">
                <anchor moveWithCells="1">
                  <from>
                    <xdr:col>19</xdr:col>
                    <xdr:colOff>95250</xdr:colOff>
                    <xdr:row>1</xdr:row>
                    <xdr:rowOff>190500</xdr:rowOff>
                  </from>
                  <to>
                    <xdr:col>25</xdr:col>
                    <xdr:colOff>66675</xdr:colOff>
                    <xdr:row>10</xdr:row>
                    <xdr:rowOff>76200</xdr:rowOff>
                  </to>
                </anchor>
              </controlPr>
            </control>
          </mc:Choice>
        </mc:AlternateContent>
        <mc:AlternateContent xmlns:mc="http://schemas.openxmlformats.org/markup-compatibility/2006">
          <mc:Choice Requires="x14">
            <control shapeId="3115" r:id="rId5" name="List Box 43">
              <controlPr locked="0" defaultSize="0" autoLine="0" autoPict="0">
                <anchor moveWithCells="1">
                  <from>
                    <xdr:col>19</xdr:col>
                    <xdr:colOff>95250</xdr:colOff>
                    <xdr:row>14</xdr:row>
                    <xdr:rowOff>76200</xdr:rowOff>
                  </from>
                  <to>
                    <xdr:col>25</xdr:col>
                    <xdr:colOff>95250</xdr:colOff>
                    <xdr:row>29</xdr:row>
                    <xdr:rowOff>114300</xdr:rowOff>
                  </to>
                </anchor>
              </controlPr>
            </control>
          </mc:Choice>
        </mc:AlternateContent>
        <mc:AlternateContent xmlns:mc="http://schemas.openxmlformats.org/markup-compatibility/2006">
          <mc:Choice Requires="x14">
            <control shapeId="3116" r:id="rId6" name="List Box 44">
              <controlPr locked="0" defaultSize="0" autoLine="0" autoPict="0">
                <anchor moveWithCells="1">
                  <from>
                    <xdr:col>25</xdr:col>
                    <xdr:colOff>266700</xdr:colOff>
                    <xdr:row>14</xdr:row>
                    <xdr:rowOff>76200</xdr:rowOff>
                  </from>
                  <to>
                    <xdr:col>27</xdr:col>
                    <xdr:colOff>2695575</xdr:colOff>
                    <xdr:row>29</xdr:row>
                    <xdr:rowOff>123825</xdr:rowOff>
                  </to>
                </anchor>
              </controlPr>
            </control>
          </mc:Choice>
        </mc:AlternateContent>
        <mc:AlternateContent xmlns:mc="http://schemas.openxmlformats.org/markup-compatibility/2006">
          <mc:Choice Requires="x14">
            <control shapeId="3122" r:id="rId7" name="List Box 50">
              <controlPr defaultSize="0" autoLine="0" autoPict="0">
                <anchor moveWithCells="1">
                  <from>
                    <xdr:col>25</xdr:col>
                    <xdr:colOff>266700</xdr:colOff>
                    <xdr:row>1</xdr:row>
                    <xdr:rowOff>190500</xdr:rowOff>
                  </from>
                  <to>
                    <xdr:col>27</xdr:col>
                    <xdr:colOff>2676525</xdr:colOff>
                    <xdr:row>10</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CEADC"/>
    <pageSetUpPr fitToPage="1"/>
  </sheetPr>
  <dimension ref="A1:BJ1510"/>
  <sheetViews>
    <sheetView showGridLines="0" zoomScaleNormal="100" workbookViewId="0">
      <pane xSplit="1" topLeftCell="B1" activePane="topRight" state="frozen"/>
      <selection pane="topRight" activeCell="A2" sqref="A2"/>
    </sheetView>
  </sheetViews>
  <sheetFormatPr defaultColWidth="14.42578125" defaultRowHeight="15.75" customHeight="1" x14ac:dyDescent="0.2"/>
  <cols>
    <col min="1" max="1" width="17.42578125" style="29" customWidth="1"/>
    <col min="2" max="2" width="18.28515625" style="29" bestFit="1" customWidth="1"/>
    <col min="3" max="3" width="41.5703125" style="29" bestFit="1" customWidth="1"/>
    <col min="4" max="4" width="26.5703125" style="29" bestFit="1" customWidth="1"/>
    <col min="5" max="5" width="15.28515625" style="29" customWidth="1"/>
    <col min="6" max="6" width="11.28515625" style="29" customWidth="1"/>
    <col min="7" max="46" width="17.140625" style="29" customWidth="1"/>
    <col min="47" max="47" width="17.140625" style="81" customWidth="1"/>
    <col min="48" max="62" width="17.140625" style="29" customWidth="1"/>
    <col min="63" max="16384" width="14.42578125" style="29"/>
  </cols>
  <sheetData>
    <row r="1" spans="1:62" ht="63" customHeight="1" x14ac:dyDescent="0.2">
      <c r="A1" s="28"/>
      <c r="C1" s="28"/>
      <c r="D1" s="30"/>
      <c r="E1" s="28"/>
      <c r="F1" s="28"/>
      <c r="G1" s="31"/>
      <c r="H1" s="31"/>
      <c r="I1" s="28"/>
      <c r="J1" s="28"/>
      <c r="K1" s="28"/>
      <c r="L1" s="28"/>
      <c r="M1" s="28"/>
      <c r="N1" s="28"/>
      <c r="O1" s="28"/>
      <c r="P1" s="28"/>
      <c r="Q1" s="28"/>
      <c r="R1" s="28"/>
      <c r="S1" s="28"/>
      <c r="T1" s="28"/>
      <c r="U1" s="28"/>
    </row>
    <row r="2" spans="1:62" ht="9" customHeight="1" x14ac:dyDescent="0.2">
      <c r="A2" s="33"/>
      <c r="C2" s="28"/>
      <c r="D2" s="31"/>
      <c r="E2" s="28"/>
      <c r="F2" s="28"/>
      <c r="G2" s="34"/>
      <c r="H2" s="34"/>
      <c r="I2" s="28"/>
      <c r="J2" s="28"/>
      <c r="K2" s="28"/>
      <c r="L2" s="28"/>
      <c r="M2" s="28"/>
      <c r="N2" s="28"/>
      <c r="O2" s="28"/>
      <c r="P2" s="28"/>
      <c r="Q2" s="28"/>
      <c r="R2" s="28"/>
      <c r="S2" s="28"/>
      <c r="T2" s="28"/>
      <c r="U2" s="28"/>
    </row>
    <row r="3" spans="1:62" ht="3.75" hidden="1" customHeight="1" x14ac:dyDescent="0.2">
      <c r="A3" s="33"/>
      <c r="C3" s="28"/>
      <c r="D3" s="31"/>
      <c r="E3" s="28"/>
      <c r="F3" s="28"/>
      <c r="G3" s="34"/>
      <c r="H3" s="34"/>
      <c r="I3" s="28"/>
      <c r="J3" s="28"/>
      <c r="K3" s="28"/>
      <c r="L3" s="28"/>
      <c r="M3" s="28"/>
      <c r="N3" s="28"/>
      <c r="O3" s="28"/>
      <c r="P3" s="28"/>
      <c r="Q3" s="28"/>
      <c r="R3" s="28"/>
      <c r="S3" s="28"/>
      <c r="T3" s="28"/>
      <c r="U3" s="28"/>
    </row>
    <row r="4" spans="1:62" ht="3.75" hidden="1" customHeight="1" x14ac:dyDescent="0.2">
      <c r="G4" s="28"/>
      <c r="H4" s="28"/>
    </row>
    <row r="5" spans="1:62" ht="15" x14ac:dyDescent="0.2">
      <c r="A5" s="32" t="s">
        <v>750</v>
      </c>
      <c r="C5" s="28"/>
      <c r="D5" s="28"/>
      <c r="E5" s="28"/>
      <c r="F5" s="28"/>
      <c r="G5" s="31"/>
      <c r="H5" s="31"/>
      <c r="I5" s="28"/>
      <c r="J5" s="28"/>
      <c r="K5" s="28"/>
      <c r="L5" s="28"/>
      <c r="M5" s="28"/>
      <c r="N5" s="28"/>
      <c r="O5" s="28"/>
      <c r="R5" s="28"/>
      <c r="S5" s="28"/>
      <c r="T5" s="28"/>
      <c r="U5" s="28"/>
    </row>
    <row r="6" spans="1:62" ht="12" customHeight="1" x14ac:dyDescent="0.2">
      <c r="A6" s="33" t="s">
        <v>752</v>
      </c>
      <c r="C6" s="28"/>
      <c r="D6" s="31"/>
      <c r="E6" s="28"/>
      <c r="F6" s="28"/>
      <c r="G6" s="34"/>
      <c r="H6" s="34"/>
      <c r="I6" s="28"/>
      <c r="J6" s="28"/>
      <c r="K6" s="28"/>
      <c r="L6" s="28"/>
      <c r="M6" s="28"/>
      <c r="N6" s="28"/>
      <c r="O6" s="28"/>
      <c r="Q6" s="28"/>
      <c r="R6" s="28"/>
      <c r="S6" s="28"/>
      <c r="T6" s="28"/>
      <c r="U6" s="28"/>
    </row>
    <row r="7" spans="1:62" ht="12" customHeight="1" x14ac:dyDescent="0.2">
      <c r="A7" s="33"/>
      <c r="C7" s="28"/>
      <c r="D7" s="31"/>
      <c r="E7" s="28"/>
      <c r="F7" s="28"/>
      <c r="G7" s="34"/>
      <c r="H7" s="34"/>
      <c r="I7" s="28"/>
      <c r="J7" s="28"/>
      <c r="K7" s="28"/>
      <c r="L7" s="28"/>
      <c r="M7" s="28"/>
      <c r="N7" s="28"/>
      <c r="O7" s="28"/>
      <c r="P7" s="28"/>
      <c r="Q7" s="28"/>
      <c r="R7" s="28"/>
      <c r="S7" s="28"/>
      <c r="T7" s="28"/>
      <c r="U7" s="28"/>
    </row>
    <row r="8" spans="1:62" s="35" customFormat="1" ht="21" x14ac:dyDescent="0.25">
      <c r="A8" s="178" t="s">
        <v>4012</v>
      </c>
      <c r="B8" s="464"/>
      <c r="C8" s="465"/>
      <c r="D8" s="466"/>
      <c r="E8" s="467"/>
      <c r="F8" s="94" t="s">
        <v>247</v>
      </c>
      <c r="G8" s="468" t="s">
        <v>246</v>
      </c>
      <c r="H8" s="469"/>
      <c r="I8" s="470" t="s">
        <v>4051</v>
      </c>
      <c r="J8" s="471"/>
      <c r="K8" s="471"/>
      <c r="L8" s="471"/>
      <c r="M8" s="441"/>
      <c r="N8" s="441"/>
      <c r="O8" s="441"/>
      <c r="P8" s="441"/>
      <c r="Q8" s="441"/>
      <c r="R8" s="441"/>
      <c r="S8" s="441"/>
      <c r="T8" s="441"/>
      <c r="U8" s="441"/>
      <c r="V8" s="441"/>
      <c r="W8" s="441"/>
      <c r="X8" s="441"/>
      <c r="Y8" s="441"/>
      <c r="Z8" s="441"/>
      <c r="AA8" s="441"/>
      <c r="AB8" s="441"/>
      <c r="AC8" s="441"/>
      <c r="AD8" s="441"/>
      <c r="AE8" s="441"/>
      <c r="AF8" s="441"/>
      <c r="AG8" s="441"/>
      <c r="AH8" s="95"/>
      <c r="AI8" s="470" t="s">
        <v>4052</v>
      </c>
      <c r="AJ8" s="472"/>
      <c r="AK8" s="472"/>
      <c r="AL8" s="472"/>
      <c r="AM8" s="472"/>
      <c r="AN8" s="472"/>
      <c r="AO8" s="472"/>
      <c r="AP8" s="441"/>
      <c r="AQ8" s="441"/>
      <c r="AR8" s="441"/>
      <c r="AS8" s="441"/>
      <c r="AT8" s="441"/>
      <c r="AU8" s="96"/>
      <c r="AV8" s="441"/>
      <c r="AW8" s="441"/>
      <c r="AX8" s="441"/>
      <c r="AY8" s="441"/>
      <c r="AZ8" s="441"/>
      <c r="BA8" s="95"/>
      <c r="BB8" s="473" t="s">
        <v>296</v>
      </c>
      <c r="BC8" s="471"/>
      <c r="BD8" s="471"/>
      <c r="BE8" s="471"/>
      <c r="BF8" s="471"/>
      <c r="BG8" s="471"/>
      <c r="BH8" s="471"/>
      <c r="BI8" s="474"/>
      <c r="BJ8" s="97" t="s">
        <v>291</v>
      </c>
    </row>
    <row r="9" spans="1:62" s="36" customFormat="1" ht="42.75" customHeight="1" x14ac:dyDescent="0.25">
      <c r="A9" s="179" t="s">
        <v>236</v>
      </c>
      <c r="B9" s="475" t="s">
        <v>161</v>
      </c>
      <c r="C9" s="476"/>
      <c r="D9" s="477"/>
      <c r="E9" s="478"/>
      <c r="F9" s="94" t="s">
        <v>245</v>
      </c>
      <c r="G9" s="479" t="s">
        <v>248</v>
      </c>
      <c r="H9" s="479"/>
      <c r="I9" s="99" t="s">
        <v>6</v>
      </c>
      <c r="J9" s="100"/>
      <c r="K9" s="100"/>
      <c r="L9" s="100"/>
      <c r="M9" s="100"/>
      <c r="N9" s="100"/>
      <c r="O9" s="100"/>
      <c r="P9" s="101"/>
      <c r="Q9" s="102" t="s">
        <v>7</v>
      </c>
      <c r="R9" s="100"/>
      <c r="S9" s="100"/>
      <c r="T9" s="100"/>
      <c r="U9" s="100"/>
      <c r="V9" s="100"/>
      <c r="W9" s="100"/>
      <c r="X9" s="101"/>
      <c r="Y9" s="480" t="s">
        <v>8</v>
      </c>
      <c r="Z9" s="481"/>
      <c r="AA9" s="480" t="s">
        <v>9</v>
      </c>
      <c r="AB9" s="481"/>
      <c r="AC9" s="482"/>
      <c r="AD9" s="480" t="s">
        <v>10</v>
      </c>
      <c r="AE9" s="482"/>
      <c r="AF9" s="480" t="s">
        <v>11</v>
      </c>
      <c r="AG9" s="481"/>
      <c r="AH9" s="463" t="s">
        <v>259</v>
      </c>
      <c r="AI9" s="483" t="s">
        <v>260</v>
      </c>
      <c r="AJ9" s="483"/>
      <c r="AK9" s="483"/>
      <c r="AL9" s="483"/>
      <c r="AM9" s="483"/>
      <c r="AN9" s="483"/>
      <c r="AO9" s="484" t="s">
        <v>276</v>
      </c>
      <c r="AP9" s="483"/>
      <c r="AQ9" s="483"/>
      <c r="AR9" s="483"/>
      <c r="AS9" s="483"/>
      <c r="AT9" s="483"/>
      <c r="AU9" s="483"/>
      <c r="AV9" s="483"/>
      <c r="AW9" s="484" t="s">
        <v>13</v>
      </c>
      <c r="AX9" s="483"/>
      <c r="AY9" s="480" t="s">
        <v>14</v>
      </c>
      <c r="AZ9" s="481"/>
      <c r="BA9" s="485" t="s">
        <v>279</v>
      </c>
      <c r="BB9" s="487" t="s">
        <v>4053</v>
      </c>
      <c r="BC9" s="488"/>
      <c r="BD9" s="488"/>
      <c r="BE9" s="488"/>
      <c r="BF9" s="488"/>
      <c r="BG9" s="489" t="s">
        <v>4054</v>
      </c>
      <c r="BH9" s="481"/>
      <c r="BI9" s="463" t="s">
        <v>294</v>
      </c>
      <c r="BJ9" s="453" t="s">
        <v>293</v>
      </c>
    </row>
    <row r="10" spans="1:62" s="37" customFormat="1" ht="63" x14ac:dyDescent="0.25">
      <c r="A10" s="103"/>
      <c r="B10" s="455" t="s">
        <v>15</v>
      </c>
      <c r="C10" s="457" t="s">
        <v>16</v>
      </c>
      <c r="D10" s="457" t="s">
        <v>159</v>
      </c>
      <c r="E10" s="459" t="s">
        <v>160</v>
      </c>
      <c r="F10" s="104" t="s">
        <v>125</v>
      </c>
      <c r="G10" s="105" t="s">
        <v>17</v>
      </c>
      <c r="H10" s="105" t="s">
        <v>18</v>
      </c>
      <c r="I10" s="106" t="s">
        <v>19</v>
      </c>
      <c r="J10" s="107" t="s">
        <v>20</v>
      </c>
      <c r="K10" s="107" t="s">
        <v>21</v>
      </c>
      <c r="L10" s="107" t="s">
        <v>22</v>
      </c>
      <c r="M10" s="107" t="s">
        <v>23</v>
      </c>
      <c r="N10" s="107" t="s">
        <v>24</v>
      </c>
      <c r="O10" s="107" t="s">
        <v>25</v>
      </c>
      <c r="P10" s="107" t="s">
        <v>26</v>
      </c>
      <c r="Q10" s="107" t="s">
        <v>19</v>
      </c>
      <c r="R10" s="107" t="s">
        <v>20</v>
      </c>
      <c r="S10" s="107" t="s">
        <v>21</v>
      </c>
      <c r="T10" s="107" t="s">
        <v>22</v>
      </c>
      <c r="U10" s="107" t="s">
        <v>23</v>
      </c>
      <c r="V10" s="107" t="s">
        <v>24</v>
      </c>
      <c r="W10" s="107" t="s">
        <v>25</v>
      </c>
      <c r="X10" s="107" t="s">
        <v>26</v>
      </c>
      <c r="Y10" s="106" t="s">
        <v>343</v>
      </c>
      <c r="Z10" s="108" t="s">
        <v>344</v>
      </c>
      <c r="AA10" s="106" t="s">
        <v>256</v>
      </c>
      <c r="AB10" s="107" t="s">
        <v>257</v>
      </c>
      <c r="AC10" s="107" t="s">
        <v>258</v>
      </c>
      <c r="AD10" s="107" t="s">
        <v>27</v>
      </c>
      <c r="AE10" s="107" t="s">
        <v>254</v>
      </c>
      <c r="AF10" s="107" t="s">
        <v>28</v>
      </c>
      <c r="AG10" s="109" t="s">
        <v>255</v>
      </c>
      <c r="AH10" s="453"/>
      <c r="AI10" s="118" t="s">
        <v>261</v>
      </c>
      <c r="AJ10" s="119" t="s">
        <v>262</v>
      </c>
      <c r="AK10" s="119" t="s">
        <v>263</v>
      </c>
      <c r="AL10" s="119" t="s">
        <v>264</v>
      </c>
      <c r="AM10" s="119" t="s">
        <v>29</v>
      </c>
      <c r="AN10" s="461" t="s">
        <v>2928</v>
      </c>
      <c r="AO10" s="110" t="s">
        <v>30</v>
      </c>
      <c r="AP10" s="109" t="s">
        <v>31</v>
      </c>
      <c r="AQ10" s="109" t="s">
        <v>32</v>
      </c>
      <c r="AR10" s="109" t="s">
        <v>33</v>
      </c>
      <c r="AS10" s="109" t="s">
        <v>34</v>
      </c>
      <c r="AT10" s="109" t="s">
        <v>35</v>
      </c>
      <c r="AU10" s="108" t="s">
        <v>29</v>
      </c>
      <c r="AV10" s="463" t="s">
        <v>12</v>
      </c>
      <c r="AW10" s="111" t="s">
        <v>277</v>
      </c>
      <c r="AX10" s="109" t="s">
        <v>278</v>
      </c>
      <c r="AY10" s="107" t="s">
        <v>36</v>
      </c>
      <c r="AZ10" s="109" t="s">
        <v>37</v>
      </c>
      <c r="BA10" s="486"/>
      <c r="BB10" s="108" t="s">
        <v>4190</v>
      </c>
      <c r="BC10" s="108" t="s">
        <v>341</v>
      </c>
      <c r="BD10" s="109" t="s">
        <v>287</v>
      </c>
      <c r="BE10" s="109" t="s">
        <v>290</v>
      </c>
      <c r="BF10" s="108" t="s">
        <v>342</v>
      </c>
      <c r="BG10" s="109" t="s">
        <v>299</v>
      </c>
      <c r="BH10" s="108" t="s">
        <v>4189</v>
      </c>
      <c r="BI10" s="453"/>
      <c r="BJ10" s="454"/>
    </row>
    <row r="11" spans="1:62" s="38" customFormat="1" ht="12.75" x14ac:dyDescent="0.25">
      <c r="A11" s="112"/>
      <c r="B11" s="456"/>
      <c r="C11" s="458"/>
      <c r="D11" s="458"/>
      <c r="E11" s="460"/>
      <c r="F11" s="310" t="s">
        <v>126</v>
      </c>
      <c r="G11" s="311" t="s">
        <v>127</v>
      </c>
      <c r="H11" s="312" t="s">
        <v>127</v>
      </c>
      <c r="I11" s="312" t="s">
        <v>128</v>
      </c>
      <c r="J11" s="312" t="s">
        <v>128</v>
      </c>
      <c r="K11" s="312" t="s">
        <v>128</v>
      </c>
      <c r="L11" s="312" t="s">
        <v>128</v>
      </c>
      <c r="M11" s="312" t="s">
        <v>128</v>
      </c>
      <c r="N11" s="312" t="s">
        <v>128</v>
      </c>
      <c r="O11" s="312" t="s">
        <v>128</v>
      </c>
      <c r="P11" s="312" t="s">
        <v>128</v>
      </c>
      <c r="Q11" s="312" t="s">
        <v>128</v>
      </c>
      <c r="R11" s="312" t="s">
        <v>128</v>
      </c>
      <c r="S11" s="312" t="s">
        <v>128</v>
      </c>
      <c r="T11" s="312" t="s">
        <v>128</v>
      </c>
      <c r="U11" s="312" t="s">
        <v>128</v>
      </c>
      <c r="V11" s="312" t="s">
        <v>128</v>
      </c>
      <c r="W11" s="312" t="s">
        <v>128</v>
      </c>
      <c r="X11" s="312" t="s">
        <v>128</v>
      </c>
      <c r="Y11" s="312" t="s">
        <v>128</v>
      </c>
      <c r="Z11" s="312" t="s">
        <v>128</v>
      </c>
      <c r="AA11" s="312" t="s">
        <v>252</v>
      </c>
      <c r="AB11" s="312" t="s">
        <v>252</v>
      </c>
      <c r="AC11" s="312" t="s">
        <v>252</v>
      </c>
      <c r="AD11" s="312" t="s">
        <v>128</v>
      </c>
      <c r="AE11" s="312" t="s">
        <v>129</v>
      </c>
      <c r="AF11" s="312" t="s">
        <v>128</v>
      </c>
      <c r="AG11" s="313" t="s">
        <v>253</v>
      </c>
      <c r="AH11" s="462"/>
      <c r="AI11" s="314" t="s">
        <v>129</v>
      </c>
      <c r="AJ11" s="313" t="s">
        <v>129</v>
      </c>
      <c r="AK11" s="313" t="s">
        <v>129</v>
      </c>
      <c r="AL11" s="313" t="s">
        <v>129</v>
      </c>
      <c r="AM11" s="313" t="s">
        <v>129</v>
      </c>
      <c r="AN11" s="462"/>
      <c r="AO11" s="315" t="s">
        <v>253</v>
      </c>
      <c r="AP11" s="313" t="s">
        <v>253</v>
      </c>
      <c r="AQ11" s="313" t="s">
        <v>253</v>
      </c>
      <c r="AR11" s="313" t="s">
        <v>253</v>
      </c>
      <c r="AS11" s="313" t="s">
        <v>253</v>
      </c>
      <c r="AT11" s="313" t="s">
        <v>253</v>
      </c>
      <c r="AU11" s="313" t="s">
        <v>253</v>
      </c>
      <c r="AV11" s="462"/>
      <c r="AW11" s="316" t="s">
        <v>252</v>
      </c>
      <c r="AX11" s="313" t="s">
        <v>252</v>
      </c>
      <c r="AY11" s="312"/>
      <c r="AZ11" s="313"/>
      <c r="BA11" s="484"/>
      <c r="BB11" s="313" t="s">
        <v>286</v>
      </c>
      <c r="BC11" s="313" t="s">
        <v>130</v>
      </c>
      <c r="BD11" s="313" t="s">
        <v>130</v>
      </c>
      <c r="BE11" s="313" t="s">
        <v>130</v>
      </c>
      <c r="BF11" s="313" t="s">
        <v>130</v>
      </c>
      <c r="BG11" s="313"/>
      <c r="BH11" s="313" t="s">
        <v>130</v>
      </c>
      <c r="BI11" s="462"/>
      <c r="BJ11" s="115"/>
    </row>
    <row r="12" spans="1:62" ht="11.25" customHeight="1" x14ac:dyDescent="0.2">
      <c r="A12" s="180"/>
      <c r="B12" s="25"/>
      <c r="C12" s="39"/>
      <c r="D12" s="39"/>
      <c r="E12" s="39"/>
      <c r="F12" s="40"/>
      <c r="G12" s="39"/>
      <c r="H12" s="25"/>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307"/>
      <c r="AH12" s="93"/>
      <c r="AI12" s="308"/>
      <c r="AJ12" s="42"/>
      <c r="AK12" s="42"/>
      <c r="AL12" s="42"/>
      <c r="AM12" s="42"/>
      <c r="AN12" s="120"/>
      <c r="AO12" s="42"/>
      <c r="AP12" s="42"/>
      <c r="AQ12" s="42"/>
      <c r="AR12" s="42"/>
      <c r="AS12" s="42"/>
      <c r="AT12" s="42"/>
      <c r="AU12" s="307"/>
      <c r="AV12" s="93"/>
      <c r="AW12" s="42"/>
      <c r="AX12" s="42"/>
      <c r="AY12" s="42"/>
      <c r="AZ12" s="309"/>
      <c r="BA12" s="93"/>
      <c r="BB12" s="42"/>
      <c r="BC12" s="42"/>
      <c r="BD12" s="42"/>
      <c r="BE12" s="42"/>
      <c r="BF12" s="42"/>
      <c r="BG12" s="43"/>
      <c r="BH12" s="42"/>
      <c r="BI12" s="142"/>
      <c r="BJ12" s="317"/>
    </row>
    <row r="13" spans="1:62" s="176" customFormat="1" ht="11.25" customHeight="1" x14ac:dyDescent="0.15">
      <c r="A13" s="331" t="s">
        <v>346</v>
      </c>
      <c r="B13" s="350" t="s">
        <v>1722</v>
      </c>
      <c r="C13" s="351" t="s">
        <v>1723</v>
      </c>
      <c r="D13" s="351" t="s">
        <v>1724</v>
      </c>
      <c r="E13" s="351" t="s">
        <v>1725</v>
      </c>
      <c r="F13" s="352"/>
      <c r="G13" s="351">
        <v>30278</v>
      </c>
      <c r="H13" s="350">
        <v>10925</v>
      </c>
      <c r="I13" s="353">
        <v>110</v>
      </c>
      <c r="J13" s="353">
        <v>39</v>
      </c>
      <c r="K13" s="353">
        <v>19</v>
      </c>
      <c r="L13" s="353">
        <v>6</v>
      </c>
      <c r="M13" s="353">
        <v>0</v>
      </c>
      <c r="N13" s="353">
        <v>0</v>
      </c>
      <c r="O13" s="353">
        <v>41</v>
      </c>
      <c r="P13" s="353">
        <v>2</v>
      </c>
      <c r="Q13" s="353">
        <v>0</v>
      </c>
      <c r="R13" s="353">
        <v>0</v>
      </c>
      <c r="S13" s="353">
        <v>0</v>
      </c>
      <c r="T13" s="353">
        <v>0</v>
      </c>
      <c r="U13" s="353">
        <v>0</v>
      </c>
      <c r="V13" s="353">
        <v>0</v>
      </c>
      <c r="W13" s="353">
        <v>0</v>
      </c>
      <c r="X13" s="353">
        <v>0</v>
      </c>
      <c r="Y13" s="353">
        <v>1130</v>
      </c>
      <c r="Z13" s="353">
        <v>0</v>
      </c>
      <c r="AA13" s="354">
        <v>1</v>
      </c>
      <c r="AB13" s="354">
        <v>0</v>
      </c>
      <c r="AC13" s="354">
        <v>0</v>
      </c>
      <c r="AD13" s="353">
        <v>25</v>
      </c>
      <c r="AE13" s="353">
        <v>20000</v>
      </c>
      <c r="AF13" s="353">
        <v>35</v>
      </c>
      <c r="AG13" s="355">
        <v>772000</v>
      </c>
      <c r="AH13" s="356"/>
      <c r="AI13" s="357">
        <v>1265</v>
      </c>
      <c r="AJ13" s="353">
        <v>345</v>
      </c>
      <c r="AK13" s="353">
        <v>5</v>
      </c>
      <c r="AL13" s="353">
        <v>1100</v>
      </c>
      <c r="AM13" s="353">
        <v>0</v>
      </c>
      <c r="AN13" s="358"/>
      <c r="AO13" s="353">
        <v>129000</v>
      </c>
      <c r="AP13" s="353">
        <v>28000</v>
      </c>
      <c r="AQ13" s="353">
        <v>225</v>
      </c>
      <c r="AR13" s="353">
        <v>750</v>
      </c>
      <c r="AS13" s="353">
        <v>0</v>
      </c>
      <c r="AT13" s="353">
        <v>0</v>
      </c>
      <c r="AU13" s="355">
        <v>0</v>
      </c>
      <c r="AV13" s="356"/>
      <c r="AW13" s="354">
        <v>1</v>
      </c>
      <c r="AX13" s="354">
        <v>0</v>
      </c>
      <c r="AY13" s="359" t="s">
        <v>41</v>
      </c>
      <c r="AZ13" s="360" t="s">
        <v>41</v>
      </c>
      <c r="BA13" s="356" t="s">
        <v>4055</v>
      </c>
      <c r="BB13" s="361">
        <v>134</v>
      </c>
      <c r="BC13" s="362">
        <v>108971</v>
      </c>
      <c r="BD13" s="362">
        <v>345694</v>
      </c>
      <c r="BE13" s="362">
        <v>287825</v>
      </c>
      <c r="BF13" s="362">
        <v>742490</v>
      </c>
      <c r="BG13" s="359" t="s">
        <v>46</v>
      </c>
      <c r="BH13" s="361"/>
      <c r="BI13" s="363"/>
      <c r="BJ13" s="359" t="s">
        <v>46</v>
      </c>
    </row>
    <row r="14" spans="1:62" s="288" customFormat="1" ht="11.25" customHeight="1" x14ac:dyDescent="0.15">
      <c r="A14" s="377" t="s">
        <v>345</v>
      </c>
      <c r="B14" s="404"/>
      <c r="C14" s="405"/>
      <c r="D14" s="405"/>
      <c r="E14" s="405"/>
      <c r="F14" s="406"/>
      <c r="G14" s="405"/>
      <c r="H14" s="404"/>
      <c r="I14" s="407"/>
      <c r="J14" s="407"/>
      <c r="K14" s="407"/>
      <c r="L14" s="407"/>
      <c r="M14" s="407"/>
      <c r="N14" s="407"/>
      <c r="O14" s="407"/>
      <c r="P14" s="407"/>
      <c r="Q14" s="407"/>
      <c r="R14" s="407"/>
      <c r="S14" s="407"/>
      <c r="T14" s="407"/>
      <c r="U14" s="407"/>
      <c r="V14" s="407"/>
      <c r="W14" s="407"/>
      <c r="X14" s="407"/>
      <c r="Y14" s="407"/>
      <c r="Z14" s="407"/>
      <c r="AA14" s="408"/>
      <c r="AB14" s="408"/>
      <c r="AC14" s="408"/>
      <c r="AD14" s="407"/>
      <c r="AE14" s="407"/>
      <c r="AF14" s="407"/>
      <c r="AG14" s="188"/>
      <c r="AH14" s="409"/>
      <c r="AI14" s="410"/>
      <c r="AJ14" s="407"/>
      <c r="AK14" s="407"/>
      <c r="AL14" s="407"/>
      <c r="AM14" s="407"/>
      <c r="AN14" s="411"/>
      <c r="AO14" s="407"/>
      <c r="AP14" s="407"/>
      <c r="AQ14" s="407"/>
      <c r="AR14" s="407"/>
      <c r="AS14" s="407"/>
      <c r="AT14" s="407"/>
      <c r="AU14" s="188"/>
      <c r="AV14" s="409"/>
      <c r="AW14" s="408"/>
      <c r="AX14" s="408"/>
      <c r="AY14" s="412"/>
      <c r="AZ14" s="413"/>
      <c r="BA14" s="409"/>
      <c r="BB14" s="414"/>
      <c r="BC14" s="415"/>
      <c r="BD14" s="415"/>
      <c r="BE14" s="415"/>
      <c r="BF14" s="415"/>
      <c r="BG14" s="412"/>
      <c r="BH14" s="414"/>
      <c r="BI14" s="416"/>
      <c r="BJ14" s="412"/>
    </row>
    <row r="15" spans="1:62" s="176" customFormat="1" ht="11.25" customHeight="1" x14ac:dyDescent="0.15">
      <c r="A15" s="331" t="s">
        <v>153</v>
      </c>
      <c r="B15" s="350" t="s">
        <v>4013</v>
      </c>
      <c r="C15" s="351" t="s">
        <v>4014</v>
      </c>
      <c r="D15" s="351" t="s">
        <v>2519</v>
      </c>
      <c r="E15" s="351" t="s">
        <v>4015</v>
      </c>
      <c r="F15" s="352"/>
      <c r="G15" s="351">
        <v>14000</v>
      </c>
      <c r="H15" s="350"/>
      <c r="I15" s="353">
        <v>193</v>
      </c>
      <c r="J15" s="353">
        <v>6</v>
      </c>
      <c r="K15" s="353">
        <v>2</v>
      </c>
      <c r="L15" s="353">
        <v>2</v>
      </c>
      <c r="M15" s="353">
        <v>51</v>
      </c>
      <c r="N15" s="353">
        <v>0</v>
      </c>
      <c r="O15" s="353">
        <v>193</v>
      </c>
      <c r="P15" s="353">
        <v>0</v>
      </c>
      <c r="Q15" s="353">
        <v>0</v>
      </c>
      <c r="R15" s="353">
        <v>0</v>
      </c>
      <c r="S15" s="353">
        <v>0</v>
      </c>
      <c r="T15" s="353">
        <v>0</v>
      </c>
      <c r="U15" s="353">
        <v>0</v>
      </c>
      <c r="V15" s="353">
        <v>0</v>
      </c>
      <c r="W15" s="353">
        <v>0</v>
      </c>
      <c r="X15" s="353">
        <v>0</v>
      </c>
      <c r="Y15" s="353">
        <v>525</v>
      </c>
      <c r="Z15" s="353">
        <v>0</v>
      </c>
      <c r="AA15" s="354">
        <v>1</v>
      </c>
      <c r="AB15" s="354">
        <v>0</v>
      </c>
      <c r="AC15" s="354">
        <v>0</v>
      </c>
      <c r="AD15" s="353">
        <v>41</v>
      </c>
      <c r="AE15" s="353">
        <v>80250</v>
      </c>
      <c r="AF15" s="353">
        <v>37</v>
      </c>
      <c r="AG15" s="355">
        <v>391000</v>
      </c>
      <c r="AH15" s="356"/>
      <c r="AI15" s="357">
        <v>18000</v>
      </c>
      <c r="AJ15" s="353">
        <v>7</v>
      </c>
      <c r="AK15" s="353"/>
      <c r="AL15" s="353">
        <v>20</v>
      </c>
      <c r="AM15" s="353"/>
      <c r="AN15" s="358"/>
      <c r="AO15" s="353">
        <v>150000</v>
      </c>
      <c r="AP15" s="353">
        <v>0</v>
      </c>
      <c r="AQ15" s="353">
        <v>37000</v>
      </c>
      <c r="AR15" s="353">
        <v>0</v>
      </c>
      <c r="AS15" s="353">
        <v>0</v>
      </c>
      <c r="AT15" s="353">
        <v>0</v>
      </c>
      <c r="AU15" s="355">
        <v>0</v>
      </c>
      <c r="AV15" s="356"/>
      <c r="AW15" s="354">
        <v>0.8</v>
      </c>
      <c r="AX15" s="354">
        <v>0.2</v>
      </c>
      <c r="AY15" s="359" t="s">
        <v>50</v>
      </c>
      <c r="AZ15" s="360" t="s">
        <v>50</v>
      </c>
      <c r="BA15" s="356"/>
      <c r="BB15" s="361">
        <v>81</v>
      </c>
      <c r="BC15" s="362">
        <v>1000000</v>
      </c>
      <c r="BD15" s="362">
        <v>1500000</v>
      </c>
      <c r="BE15" s="362">
        <v>1300000</v>
      </c>
      <c r="BF15" s="362">
        <v>4000000</v>
      </c>
      <c r="BG15" s="359" t="s">
        <v>42</v>
      </c>
      <c r="BH15" s="361">
        <v>81</v>
      </c>
      <c r="BI15" s="363"/>
      <c r="BJ15" s="359" t="s">
        <v>46</v>
      </c>
    </row>
    <row r="16" spans="1:62" s="288" customFormat="1" ht="11.25" customHeight="1" x14ac:dyDescent="0.15">
      <c r="A16" s="332" t="s">
        <v>154</v>
      </c>
      <c r="B16" s="407"/>
      <c r="C16" s="417"/>
      <c r="D16" s="417"/>
      <c r="E16" s="417"/>
      <c r="F16" s="418"/>
      <c r="G16" s="417"/>
      <c r="H16" s="407"/>
      <c r="I16" s="407"/>
      <c r="J16" s="407"/>
      <c r="K16" s="407"/>
      <c r="L16" s="407"/>
      <c r="M16" s="407"/>
      <c r="N16" s="407"/>
      <c r="O16" s="407"/>
      <c r="P16" s="407"/>
      <c r="Q16" s="407"/>
      <c r="R16" s="407"/>
      <c r="S16" s="407"/>
      <c r="T16" s="407"/>
      <c r="U16" s="407"/>
      <c r="V16" s="407"/>
      <c r="W16" s="407"/>
      <c r="X16" s="407"/>
      <c r="Y16" s="407"/>
      <c r="Z16" s="407"/>
      <c r="AA16" s="408"/>
      <c r="AB16" s="408"/>
      <c r="AC16" s="408"/>
      <c r="AD16" s="407"/>
      <c r="AE16" s="407"/>
      <c r="AF16" s="407"/>
      <c r="AG16" s="188"/>
      <c r="AH16" s="409"/>
      <c r="AI16" s="410"/>
      <c r="AJ16" s="407"/>
      <c r="AK16" s="407"/>
      <c r="AL16" s="407"/>
      <c r="AM16" s="407"/>
      <c r="AN16" s="411"/>
      <c r="AO16" s="407"/>
      <c r="AP16" s="407"/>
      <c r="AQ16" s="407"/>
      <c r="AR16" s="407"/>
      <c r="AS16" s="407"/>
      <c r="AT16" s="407"/>
      <c r="AU16" s="188"/>
      <c r="AV16" s="409"/>
      <c r="AW16" s="408"/>
      <c r="AX16" s="408"/>
      <c r="AY16" s="412"/>
      <c r="AZ16" s="413"/>
      <c r="BA16" s="409"/>
      <c r="BB16" s="414"/>
      <c r="BC16" s="415"/>
      <c r="BD16" s="415"/>
      <c r="BE16" s="415"/>
      <c r="BF16" s="415"/>
      <c r="BG16" s="412"/>
      <c r="BH16" s="414"/>
      <c r="BI16" s="416"/>
      <c r="BJ16" s="412"/>
    </row>
    <row r="17" spans="1:62" s="176" customFormat="1" ht="11.25" customHeight="1" x14ac:dyDescent="0.15">
      <c r="A17" s="331" t="s">
        <v>131</v>
      </c>
      <c r="B17" s="353" t="s">
        <v>3232</v>
      </c>
      <c r="C17" s="364" t="s">
        <v>3233</v>
      </c>
      <c r="D17" s="364" t="s">
        <v>3234</v>
      </c>
      <c r="E17" s="364" t="s">
        <v>4016</v>
      </c>
      <c r="F17" s="365"/>
      <c r="G17" s="364">
        <v>50697</v>
      </c>
      <c r="H17" s="353">
        <v>14863</v>
      </c>
      <c r="I17" s="353">
        <v>1081</v>
      </c>
      <c r="J17" s="353">
        <v>193</v>
      </c>
      <c r="K17" s="353">
        <v>77</v>
      </c>
      <c r="L17" s="353">
        <v>2</v>
      </c>
      <c r="M17" s="353">
        <v>238</v>
      </c>
      <c r="N17" s="353">
        <v>0</v>
      </c>
      <c r="O17" s="353">
        <v>23</v>
      </c>
      <c r="P17" s="353">
        <v>0</v>
      </c>
      <c r="Q17" s="353">
        <v>0</v>
      </c>
      <c r="R17" s="353">
        <v>0</v>
      </c>
      <c r="S17" s="353">
        <v>0</v>
      </c>
      <c r="T17" s="353">
        <v>0</v>
      </c>
      <c r="U17" s="353">
        <v>0</v>
      </c>
      <c r="V17" s="353">
        <v>0</v>
      </c>
      <c r="W17" s="353">
        <v>0</v>
      </c>
      <c r="X17" s="353">
        <v>0</v>
      </c>
      <c r="Y17" s="353">
        <v>6014</v>
      </c>
      <c r="Z17" s="353">
        <v>600</v>
      </c>
      <c r="AA17" s="354">
        <v>1</v>
      </c>
      <c r="AB17" s="354">
        <v>0</v>
      </c>
      <c r="AC17" s="354">
        <v>0</v>
      </c>
      <c r="AD17" s="353">
        <v>58</v>
      </c>
      <c r="AE17" s="353">
        <v>11500</v>
      </c>
      <c r="AF17" s="353">
        <v>19</v>
      </c>
      <c r="AG17" s="355">
        <v>9500</v>
      </c>
      <c r="AH17" s="356"/>
      <c r="AI17" s="357">
        <v>18000</v>
      </c>
      <c r="AJ17" s="353">
        <v>0</v>
      </c>
      <c r="AK17" s="353">
        <v>4000</v>
      </c>
      <c r="AL17" s="353">
        <v>95000</v>
      </c>
      <c r="AM17" s="353"/>
      <c r="AN17" s="358"/>
      <c r="AO17" s="353">
        <v>1230000</v>
      </c>
      <c r="AP17" s="353">
        <v>0</v>
      </c>
      <c r="AQ17" s="353">
        <v>0</v>
      </c>
      <c r="AR17" s="353">
        <v>0</v>
      </c>
      <c r="AS17" s="353">
        <v>0</v>
      </c>
      <c r="AT17" s="353">
        <v>0</v>
      </c>
      <c r="AU17" s="355"/>
      <c r="AV17" s="356"/>
      <c r="AW17" s="354">
        <v>1</v>
      </c>
      <c r="AX17" s="354">
        <v>0</v>
      </c>
      <c r="AY17" s="359" t="s">
        <v>50</v>
      </c>
      <c r="AZ17" s="360" t="s">
        <v>50</v>
      </c>
      <c r="BA17" s="356"/>
      <c r="BB17" s="361">
        <v>125</v>
      </c>
      <c r="BC17" s="362">
        <v>45000</v>
      </c>
      <c r="BD17" s="362">
        <v>7000</v>
      </c>
      <c r="BE17" s="362">
        <v>5639485</v>
      </c>
      <c r="BF17" s="362">
        <v>29445000</v>
      </c>
      <c r="BG17" s="359" t="s">
        <v>42</v>
      </c>
      <c r="BH17" s="361">
        <v>125</v>
      </c>
      <c r="BI17" s="363"/>
      <c r="BJ17" s="359" t="s">
        <v>46</v>
      </c>
    </row>
    <row r="18" spans="1:62" s="176" customFormat="1" ht="11.25" customHeight="1" x14ac:dyDescent="0.15">
      <c r="A18" s="331" t="s">
        <v>132</v>
      </c>
      <c r="B18" s="353" t="s">
        <v>4017</v>
      </c>
      <c r="C18" s="364" t="s">
        <v>4018</v>
      </c>
      <c r="D18" s="364" t="s">
        <v>4019</v>
      </c>
      <c r="E18" s="364" t="s">
        <v>4020</v>
      </c>
      <c r="F18" s="365"/>
      <c r="G18" s="364">
        <v>23000</v>
      </c>
      <c r="H18" s="353">
        <v>9134</v>
      </c>
      <c r="I18" s="353">
        <v>892</v>
      </c>
      <c r="J18" s="353">
        <v>88</v>
      </c>
      <c r="K18" s="353">
        <v>31</v>
      </c>
      <c r="L18" s="353">
        <v>33</v>
      </c>
      <c r="M18" s="353">
        <v>506</v>
      </c>
      <c r="N18" s="353">
        <v>0</v>
      </c>
      <c r="O18" s="353">
        <v>393</v>
      </c>
      <c r="P18" s="353">
        <v>0</v>
      </c>
      <c r="Q18" s="353"/>
      <c r="R18" s="353"/>
      <c r="S18" s="353"/>
      <c r="T18" s="353"/>
      <c r="U18" s="353"/>
      <c r="V18" s="353"/>
      <c r="W18" s="353"/>
      <c r="X18" s="353"/>
      <c r="Y18" s="353">
        <v>1246</v>
      </c>
      <c r="Z18" s="353">
        <v>112</v>
      </c>
      <c r="AA18" s="354">
        <v>0.98</v>
      </c>
      <c r="AB18" s="354">
        <v>0.01</v>
      </c>
      <c r="AC18" s="354">
        <v>0.01</v>
      </c>
      <c r="AD18" s="353">
        <v>194</v>
      </c>
      <c r="AE18" s="353">
        <v>203050</v>
      </c>
      <c r="AF18" s="353">
        <v>552</v>
      </c>
      <c r="AG18" s="355">
        <v>7743642</v>
      </c>
      <c r="AH18" s="356"/>
      <c r="AI18" s="357">
        <v>266853</v>
      </c>
      <c r="AJ18" s="353">
        <v>11</v>
      </c>
      <c r="AK18" s="353">
        <v>106</v>
      </c>
      <c r="AL18" s="353">
        <v>207</v>
      </c>
      <c r="AM18" s="353"/>
      <c r="AN18" s="358"/>
      <c r="AO18" s="353">
        <v>1588897</v>
      </c>
      <c r="AP18" s="353">
        <v>0</v>
      </c>
      <c r="AQ18" s="353">
        <v>15586700</v>
      </c>
      <c r="AR18" s="353">
        <v>0</v>
      </c>
      <c r="AS18" s="353">
        <v>0</v>
      </c>
      <c r="AT18" s="353">
        <v>0</v>
      </c>
      <c r="AU18" s="355">
        <v>0</v>
      </c>
      <c r="AV18" s="356"/>
      <c r="AW18" s="354">
        <v>0.11</v>
      </c>
      <c r="AX18" s="354">
        <v>0.89</v>
      </c>
      <c r="AY18" s="359" t="s">
        <v>41</v>
      </c>
      <c r="AZ18" s="360" t="s">
        <v>95</v>
      </c>
      <c r="BA18" s="356"/>
      <c r="BB18" s="361">
        <v>117</v>
      </c>
      <c r="BC18" s="362">
        <v>24611640</v>
      </c>
      <c r="BD18" s="362">
        <v>18959137</v>
      </c>
      <c r="BE18" s="362">
        <v>36055823</v>
      </c>
      <c r="BF18" s="362">
        <v>101561017</v>
      </c>
      <c r="BG18" s="359" t="s">
        <v>42</v>
      </c>
      <c r="BH18" s="361">
        <v>115.58</v>
      </c>
      <c r="BI18" s="363"/>
      <c r="BJ18" s="359" t="s">
        <v>42</v>
      </c>
    </row>
    <row r="19" spans="1:62" s="176" customFormat="1" ht="11.25" customHeight="1" x14ac:dyDescent="0.15">
      <c r="A19" s="331" t="s">
        <v>133</v>
      </c>
      <c r="B19" s="353" t="s">
        <v>166</v>
      </c>
      <c r="C19" s="364" t="s">
        <v>183</v>
      </c>
      <c r="D19" s="364" t="s">
        <v>201</v>
      </c>
      <c r="E19" s="364" t="s">
        <v>219</v>
      </c>
      <c r="F19" s="365"/>
      <c r="G19" s="364">
        <v>10870</v>
      </c>
      <c r="H19" s="353">
        <v>4135</v>
      </c>
      <c r="I19" s="353">
        <v>634</v>
      </c>
      <c r="J19" s="353">
        <v>2</v>
      </c>
      <c r="K19" s="353">
        <v>17</v>
      </c>
      <c r="L19" s="353">
        <v>15</v>
      </c>
      <c r="M19" s="353">
        <v>171</v>
      </c>
      <c r="N19" s="353">
        <v>8</v>
      </c>
      <c r="O19" s="353">
        <v>634</v>
      </c>
      <c r="P19" s="353">
        <v>3</v>
      </c>
      <c r="Q19" s="353">
        <v>250</v>
      </c>
      <c r="R19" s="353">
        <v>0</v>
      </c>
      <c r="S19" s="353">
        <v>0</v>
      </c>
      <c r="T19" s="353">
        <v>0</v>
      </c>
      <c r="U19" s="353">
        <v>0</v>
      </c>
      <c r="V19" s="353">
        <v>0</v>
      </c>
      <c r="W19" s="353">
        <v>0</v>
      </c>
      <c r="X19" s="353">
        <v>0</v>
      </c>
      <c r="Y19" s="353">
        <v>1380</v>
      </c>
      <c r="Z19" s="353">
        <v>0</v>
      </c>
      <c r="AA19" s="354">
        <v>1</v>
      </c>
      <c r="AB19" s="354">
        <v>0</v>
      </c>
      <c r="AC19" s="354">
        <v>0</v>
      </c>
      <c r="AD19" s="353">
        <v>99</v>
      </c>
      <c r="AE19" s="353">
        <v>150000</v>
      </c>
      <c r="AF19" s="353">
        <v>88</v>
      </c>
      <c r="AG19" s="355">
        <v>595000</v>
      </c>
      <c r="AH19" s="356" t="s">
        <v>4056</v>
      </c>
      <c r="AI19" s="357">
        <v>107981</v>
      </c>
      <c r="AJ19" s="353">
        <v>0</v>
      </c>
      <c r="AK19" s="353">
        <v>0</v>
      </c>
      <c r="AL19" s="353">
        <v>0</v>
      </c>
      <c r="AM19" s="353">
        <v>0</v>
      </c>
      <c r="AN19" s="358"/>
      <c r="AO19" s="353">
        <v>144249</v>
      </c>
      <c r="AP19" s="353">
        <v>0</v>
      </c>
      <c r="AQ19" s="353">
        <v>359149</v>
      </c>
      <c r="AR19" s="353">
        <v>0</v>
      </c>
      <c r="AS19" s="353">
        <v>0</v>
      </c>
      <c r="AT19" s="353">
        <v>0</v>
      </c>
      <c r="AU19" s="355">
        <v>0</v>
      </c>
      <c r="AV19" s="356"/>
      <c r="AW19" s="354">
        <v>0.28000000000000003</v>
      </c>
      <c r="AX19" s="354">
        <v>0.72</v>
      </c>
      <c r="AY19" s="359" t="s">
        <v>50</v>
      </c>
      <c r="AZ19" s="360" t="s">
        <v>50</v>
      </c>
      <c r="BA19" s="356"/>
      <c r="BB19" s="361">
        <v>61</v>
      </c>
      <c r="BC19" s="362">
        <v>11874882</v>
      </c>
      <c r="BD19" s="362">
        <v>1939731</v>
      </c>
      <c r="BE19" s="362">
        <v>7457279</v>
      </c>
      <c r="BF19" s="362">
        <v>23260950</v>
      </c>
      <c r="BG19" s="359" t="s">
        <v>46</v>
      </c>
      <c r="BH19" s="361"/>
      <c r="BI19" s="363" t="s">
        <v>4057</v>
      </c>
      <c r="BJ19" s="359" t="s">
        <v>46</v>
      </c>
    </row>
    <row r="20" spans="1:62" s="176" customFormat="1" ht="11.25" customHeight="1" x14ac:dyDescent="0.15">
      <c r="A20" s="331" t="s">
        <v>134</v>
      </c>
      <c r="B20" s="353" t="s">
        <v>167</v>
      </c>
      <c r="C20" s="364" t="s">
        <v>656</v>
      </c>
      <c r="D20" s="364" t="s">
        <v>3236</v>
      </c>
      <c r="E20" s="364" t="s">
        <v>1744</v>
      </c>
      <c r="F20" s="365"/>
      <c r="G20" s="364">
        <v>13472</v>
      </c>
      <c r="H20" s="353"/>
      <c r="I20" s="353">
        <v>346</v>
      </c>
      <c r="J20" s="353">
        <v>11</v>
      </c>
      <c r="K20" s="353"/>
      <c r="L20" s="353">
        <v>6</v>
      </c>
      <c r="M20" s="353">
        <v>53</v>
      </c>
      <c r="N20" s="353">
        <v>4</v>
      </c>
      <c r="O20" s="353">
        <v>288</v>
      </c>
      <c r="P20" s="353"/>
      <c r="Q20" s="353"/>
      <c r="R20" s="353"/>
      <c r="S20" s="353"/>
      <c r="T20" s="353"/>
      <c r="U20" s="353"/>
      <c r="V20" s="353"/>
      <c r="W20" s="353"/>
      <c r="X20" s="353"/>
      <c r="Y20" s="353">
        <v>500</v>
      </c>
      <c r="Z20" s="353">
        <v>68</v>
      </c>
      <c r="AA20" s="354">
        <v>1</v>
      </c>
      <c r="AB20" s="354"/>
      <c r="AC20" s="354"/>
      <c r="AD20" s="353">
        <v>22</v>
      </c>
      <c r="AE20" s="353">
        <v>60500</v>
      </c>
      <c r="AF20" s="353">
        <v>19</v>
      </c>
      <c r="AG20" s="355">
        <v>347500</v>
      </c>
      <c r="AH20" s="356"/>
      <c r="AI20" s="357">
        <v>6150</v>
      </c>
      <c r="AJ20" s="353"/>
      <c r="AK20" s="353"/>
      <c r="AL20" s="353"/>
      <c r="AM20" s="353"/>
      <c r="AN20" s="358"/>
      <c r="AO20" s="353">
        <v>72600</v>
      </c>
      <c r="AP20" s="353"/>
      <c r="AQ20" s="353"/>
      <c r="AR20" s="353"/>
      <c r="AS20" s="353"/>
      <c r="AT20" s="353"/>
      <c r="AU20" s="355"/>
      <c r="AV20" s="356"/>
      <c r="AW20" s="354">
        <v>1</v>
      </c>
      <c r="AX20" s="354"/>
      <c r="AY20" s="359" t="s">
        <v>50</v>
      </c>
      <c r="AZ20" s="360" t="s">
        <v>50</v>
      </c>
      <c r="BA20" s="356"/>
      <c r="BB20" s="361">
        <v>63</v>
      </c>
      <c r="BC20" s="362">
        <v>307000</v>
      </c>
      <c r="BD20" s="362">
        <v>710000</v>
      </c>
      <c r="BE20" s="362">
        <v>382000</v>
      </c>
      <c r="BF20" s="362">
        <v>1400000</v>
      </c>
      <c r="BG20" s="359" t="s">
        <v>42</v>
      </c>
      <c r="BH20" s="361">
        <v>63</v>
      </c>
      <c r="BI20" s="363"/>
      <c r="BJ20" s="359" t="s">
        <v>46</v>
      </c>
    </row>
    <row r="21" spans="1:62" s="288" customFormat="1" ht="11.25" customHeight="1" x14ac:dyDescent="0.15">
      <c r="A21" s="332" t="s">
        <v>347</v>
      </c>
      <c r="B21" s="407"/>
      <c r="C21" s="419"/>
      <c r="D21" s="417"/>
      <c r="E21" s="417"/>
      <c r="F21" s="418"/>
      <c r="G21" s="417"/>
      <c r="H21" s="407"/>
      <c r="I21" s="407"/>
      <c r="J21" s="407"/>
      <c r="K21" s="407"/>
      <c r="L21" s="407"/>
      <c r="M21" s="407"/>
      <c r="N21" s="407"/>
      <c r="O21" s="407"/>
      <c r="P21" s="407"/>
      <c r="Q21" s="407"/>
      <c r="R21" s="407"/>
      <c r="S21" s="407"/>
      <c r="T21" s="407"/>
      <c r="U21" s="407"/>
      <c r="V21" s="407"/>
      <c r="W21" s="407"/>
      <c r="X21" s="407"/>
      <c r="Y21" s="407"/>
      <c r="Z21" s="407"/>
      <c r="AA21" s="408"/>
      <c r="AB21" s="408"/>
      <c r="AC21" s="408"/>
      <c r="AD21" s="407"/>
      <c r="AE21" s="407"/>
      <c r="AF21" s="407"/>
      <c r="AG21" s="188"/>
      <c r="AH21" s="409"/>
      <c r="AI21" s="410"/>
      <c r="AJ21" s="407"/>
      <c r="AK21" s="407"/>
      <c r="AL21" s="407"/>
      <c r="AM21" s="407"/>
      <c r="AN21" s="411"/>
      <c r="AO21" s="407"/>
      <c r="AP21" s="407"/>
      <c r="AQ21" s="407"/>
      <c r="AR21" s="407"/>
      <c r="AS21" s="407"/>
      <c r="AT21" s="407"/>
      <c r="AU21" s="188"/>
      <c r="AV21" s="409"/>
      <c r="AW21" s="408"/>
      <c r="AX21" s="408"/>
      <c r="AY21" s="412"/>
      <c r="AZ21" s="413"/>
      <c r="BA21" s="409"/>
      <c r="BB21" s="414"/>
      <c r="BC21" s="415"/>
      <c r="BD21" s="415"/>
      <c r="BE21" s="415"/>
      <c r="BF21" s="415"/>
      <c r="BG21" s="412"/>
      <c r="BH21" s="414"/>
      <c r="BI21" s="416"/>
      <c r="BJ21" s="412"/>
    </row>
    <row r="22" spans="1:62" s="288" customFormat="1" ht="11.25" customHeight="1" x14ac:dyDescent="0.15">
      <c r="A22" s="332" t="s">
        <v>348</v>
      </c>
      <c r="B22" s="407"/>
      <c r="C22" s="417"/>
      <c r="D22" s="417"/>
      <c r="E22" s="417"/>
      <c r="F22" s="418"/>
      <c r="G22" s="417"/>
      <c r="H22" s="407"/>
      <c r="I22" s="407"/>
      <c r="J22" s="407"/>
      <c r="K22" s="407"/>
      <c r="L22" s="407"/>
      <c r="M22" s="407"/>
      <c r="N22" s="407"/>
      <c r="O22" s="407"/>
      <c r="P22" s="407"/>
      <c r="Q22" s="407"/>
      <c r="R22" s="407"/>
      <c r="S22" s="407"/>
      <c r="T22" s="407"/>
      <c r="U22" s="407"/>
      <c r="V22" s="407"/>
      <c r="W22" s="407"/>
      <c r="X22" s="407"/>
      <c r="Y22" s="407"/>
      <c r="Z22" s="407"/>
      <c r="AA22" s="408"/>
      <c r="AB22" s="408"/>
      <c r="AC22" s="408"/>
      <c r="AD22" s="407"/>
      <c r="AE22" s="407"/>
      <c r="AF22" s="407"/>
      <c r="AG22" s="188"/>
      <c r="AH22" s="409"/>
      <c r="AI22" s="410"/>
      <c r="AJ22" s="407"/>
      <c r="AK22" s="407"/>
      <c r="AL22" s="407"/>
      <c r="AM22" s="407"/>
      <c r="AN22" s="411"/>
      <c r="AO22" s="407"/>
      <c r="AP22" s="407"/>
      <c r="AQ22" s="407"/>
      <c r="AR22" s="407"/>
      <c r="AS22" s="407"/>
      <c r="AT22" s="407"/>
      <c r="AU22" s="188"/>
      <c r="AV22" s="409"/>
      <c r="AW22" s="408"/>
      <c r="AX22" s="408"/>
      <c r="AY22" s="412"/>
      <c r="AZ22" s="413"/>
      <c r="BA22" s="409"/>
      <c r="BB22" s="414"/>
      <c r="BC22" s="415"/>
      <c r="BD22" s="415"/>
      <c r="BE22" s="415"/>
      <c r="BF22" s="415"/>
      <c r="BG22" s="412"/>
      <c r="BH22" s="414"/>
      <c r="BI22" s="416"/>
      <c r="BJ22" s="412"/>
    </row>
    <row r="23" spans="1:62" s="176" customFormat="1" ht="11.25" customHeight="1" x14ac:dyDescent="0.15">
      <c r="A23" s="334" t="s">
        <v>349</v>
      </c>
      <c r="B23" s="353" t="s">
        <v>4021</v>
      </c>
      <c r="C23" s="364" t="s">
        <v>4022</v>
      </c>
      <c r="D23" s="364" t="s">
        <v>4023</v>
      </c>
      <c r="E23" s="364" t="s">
        <v>4024</v>
      </c>
      <c r="F23" s="365"/>
      <c r="G23" s="364">
        <v>49141</v>
      </c>
      <c r="H23" s="353">
        <v>17959</v>
      </c>
      <c r="I23" s="353">
        <v>576</v>
      </c>
      <c r="J23" s="353">
        <v>92</v>
      </c>
      <c r="K23" s="353">
        <v>253</v>
      </c>
      <c r="L23" s="353">
        <v>6</v>
      </c>
      <c r="M23" s="353">
        <v>0</v>
      </c>
      <c r="N23" s="353">
        <v>0</v>
      </c>
      <c r="O23" s="353">
        <v>84</v>
      </c>
      <c r="P23" s="353">
        <v>0</v>
      </c>
      <c r="Q23" s="353">
        <v>0</v>
      </c>
      <c r="R23" s="353">
        <v>0</v>
      </c>
      <c r="S23" s="353">
        <v>0</v>
      </c>
      <c r="T23" s="353">
        <v>0</v>
      </c>
      <c r="U23" s="353">
        <v>0</v>
      </c>
      <c r="V23" s="353">
        <v>0</v>
      </c>
      <c r="W23" s="353">
        <v>37</v>
      </c>
      <c r="X23" s="353">
        <v>0</v>
      </c>
      <c r="Y23" s="353">
        <v>1938</v>
      </c>
      <c r="Z23" s="353">
        <v>0</v>
      </c>
      <c r="AA23" s="354">
        <v>1</v>
      </c>
      <c r="AB23" s="354">
        <v>0</v>
      </c>
      <c r="AC23" s="354">
        <v>0</v>
      </c>
      <c r="AD23" s="353">
        <v>126</v>
      </c>
      <c r="AE23" s="353">
        <v>54030</v>
      </c>
      <c r="AF23" s="353">
        <v>75</v>
      </c>
      <c r="AG23" s="355">
        <v>885000</v>
      </c>
      <c r="AH23" s="356" t="s">
        <v>4058</v>
      </c>
      <c r="AI23" s="357">
        <v>3994</v>
      </c>
      <c r="AJ23" s="353">
        <v>4</v>
      </c>
      <c r="AK23" s="353">
        <v>0</v>
      </c>
      <c r="AL23" s="353">
        <v>1366</v>
      </c>
      <c r="AM23" s="353">
        <v>0</v>
      </c>
      <c r="AN23" s="358"/>
      <c r="AO23" s="353">
        <v>30100</v>
      </c>
      <c r="AP23" s="353">
        <v>0</v>
      </c>
      <c r="AQ23" s="353">
        <v>0</v>
      </c>
      <c r="AR23" s="353">
        <v>0</v>
      </c>
      <c r="AS23" s="353">
        <v>0</v>
      </c>
      <c r="AT23" s="353">
        <v>0</v>
      </c>
      <c r="AU23" s="355">
        <v>0</v>
      </c>
      <c r="AV23" s="356"/>
      <c r="AW23" s="354">
        <v>1</v>
      </c>
      <c r="AX23" s="354">
        <v>0</v>
      </c>
      <c r="AY23" s="359" t="s">
        <v>50</v>
      </c>
      <c r="AZ23" s="360" t="s">
        <v>50</v>
      </c>
      <c r="BA23" s="356" t="s">
        <v>4059</v>
      </c>
      <c r="BB23" s="361">
        <v>138.1</v>
      </c>
      <c r="BC23" s="362">
        <v>974403.31</v>
      </c>
      <c r="BD23" s="362">
        <v>928053.29</v>
      </c>
      <c r="BE23" s="362">
        <v>574786.93999999994</v>
      </c>
      <c r="BF23" s="362">
        <v>2477243.54</v>
      </c>
      <c r="BG23" s="359" t="s">
        <v>42</v>
      </c>
      <c r="BH23" s="361">
        <v>138.1</v>
      </c>
      <c r="BI23" s="363" t="s">
        <v>4060</v>
      </c>
      <c r="BJ23" s="359" t="s">
        <v>46</v>
      </c>
    </row>
    <row r="24" spans="1:62" s="288" customFormat="1" ht="11.25" customHeight="1" x14ac:dyDescent="0.15">
      <c r="A24" s="332" t="s">
        <v>350</v>
      </c>
      <c r="B24" s="407"/>
      <c r="C24" s="417"/>
      <c r="D24" s="417"/>
      <c r="E24" s="417"/>
      <c r="F24" s="418"/>
      <c r="G24" s="417"/>
      <c r="H24" s="407"/>
      <c r="I24" s="407"/>
      <c r="J24" s="407"/>
      <c r="K24" s="407"/>
      <c r="L24" s="407"/>
      <c r="M24" s="407"/>
      <c r="N24" s="407"/>
      <c r="O24" s="407"/>
      <c r="P24" s="407"/>
      <c r="Q24" s="407"/>
      <c r="R24" s="407"/>
      <c r="S24" s="407"/>
      <c r="T24" s="407"/>
      <c r="U24" s="407"/>
      <c r="V24" s="407"/>
      <c r="W24" s="407"/>
      <c r="X24" s="407"/>
      <c r="Y24" s="407"/>
      <c r="Z24" s="407"/>
      <c r="AA24" s="408"/>
      <c r="AB24" s="408"/>
      <c r="AC24" s="408"/>
      <c r="AD24" s="407"/>
      <c r="AE24" s="407"/>
      <c r="AF24" s="407"/>
      <c r="AG24" s="188"/>
      <c r="AH24" s="409"/>
      <c r="AI24" s="410"/>
      <c r="AJ24" s="407"/>
      <c r="AK24" s="407"/>
      <c r="AL24" s="407"/>
      <c r="AM24" s="407"/>
      <c r="AN24" s="411"/>
      <c r="AO24" s="407"/>
      <c r="AP24" s="407"/>
      <c r="AQ24" s="407"/>
      <c r="AR24" s="407"/>
      <c r="AS24" s="407"/>
      <c r="AT24" s="407"/>
      <c r="AU24" s="188"/>
      <c r="AV24" s="409"/>
      <c r="AW24" s="408"/>
      <c r="AX24" s="408"/>
      <c r="AY24" s="412"/>
      <c r="AZ24" s="413"/>
      <c r="BA24" s="409"/>
      <c r="BB24" s="414"/>
      <c r="BC24" s="415"/>
      <c r="BD24" s="415"/>
      <c r="BE24" s="415"/>
      <c r="BF24" s="415"/>
      <c r="BG24" s="412"/>
      <c r="BH24" s="414"/>
      <c r="BI24" s="416"/>
      <c r="BJ24" s="412"/>
    </row>
    <row r="25" spans="1:62" s="177" customFormat="1" ht="11.25" customHeight="1" x14ac:dyDescent="0.15">
      <c r="A25" s="334" t="s">
        <v>351</v>
      </c>
      <c r="B25" s="363" t="s">
        <v>630</v>
      </c>
      <c r="C25" s="367" t="s">
        <v>631</v>
      </c>
      <c r="D25" s="367" t="s">
        <v>632</v>
      </c>
      <c r="E25" s="367" t="s">
        <v>633</v>
      </c>
      <c r="F25" s="365"/>
      <c r="G25" s="367">
        <v>12330</v>
      </c>
      <c r="H25" s="363">
        <v>5898</v>
      </c>
      <c r="I25" s="363">
        <v>458</v>
      </c>
      <c r="J25" s="363">
        <v>40</v>
      </c>
      <c r="K25" s="363">
        <v>23</v>
      </c>
      <c r="L25" s="363">
        <v>2</v>
      </c>
      <c r="M25" s="363">
        <v>238</v>
      </c>
      <c r="N25" s="363">
        <v>3</v>
      </c>
      <c r="O25" s="363">
        <v>391</v>
      </c>
      <c r="P25" s="363">
        <v>0</v>
      </c>
      <c r="Q25" s="363">
        <v>0</v>
      </c>
      <c r="R25" s="363">
        <v>0</v>
      </c>
      <c r="S25" s="363">
        <v>0</v>
      </c>
      <c r="T25" s="363">
        <v>0</v>
      </c>
      <c r="U25" s="363">
        <v>0</v>
      </c>
      <c r="V25" s="363">
        <v>0</v>
      </c>
      <c r="W25" s="363">
        <v>0</v>
      </c>
      <c r="X25" s="363">
        <v>0</v>
      </c>
      <c r="Y25" s="363">
        <v>562</v>
      </c>
      <c r="Z25" s="363">
        <v>34</v>
      </c>
      <c r="AA25" s="368">
        <v>1</v>
      </c>
      <c r="AB25" s="368">
        <v>0</v>
      </c>
      <c r="AC25" s="368">
        <v>0</v>
      </c>
      <c r="AD25" s="363">
        <v>126</v>
      </c>
      <c r="AE25" s="363">
        <v>173000</v>
      </c>
      <c r="AF25" s="363">
        <v>139</v>
      </c>
      <c r="AG25" s="369">
        <v>2085000</v>
      </c>
      <c r="AH25" s="370"/>
      <c r="AI25" s="371">
        <v>128127</v>
      </c>
      <c r="AJ25" s="363">
        <v>0</v>
      </c>
      <c r="AK25" s="363">
        <v>0</v>
      </c>
      <c r="AL25" s="363">
        <v>671</v>
      </c>
      <c r="AM25" s="363">
        <v>20583</v>
      </c>
      <c r="AN25" s="372" t="s">
        <v>4061</v>
      </c>
      <c r="AO25" s="363">
        <v>5135695</v>
      </c>
      <c r="AP25" s="363">
        <v>0</v>
      </c>
      <c r="AQ25" s="363">
        <v>655926</v>
      </c>
      <c r="AR25" s="363">
        <v>0</v>
      </c>
      <c r="AS25" s="363">
        <v>125342</v>
      </c>
      <c r="AT25" s="363">
        <v>0</v>
      </c>
      <c r="AU25" s="369">
        <v>0</v>
      </c>
      <c r="AV25" s="370"/>
      <c r="AW25" s="368">
        <v>0.89</v>
      </c>
      <c r="AX25" s="368">
        <v>0.11</v>
      </c>
      <c r="AY25" s="373" t="s">
        <v>50</v>
      </c>
      <c r="AZ25" s="374" t="s">
        <v>41</v>
      </c>
      <c r="BA25" s="370"/>
      <c r="BB25" s="375">
        <v>61.76</v>
      </c>
      <c r="BC25" s="376">
        <v>3634700</v>
      </c>
      <c r="BD25" s="376">
        <v>5639365</v>
      </c>
      <c r="BE25" s="376">
        <v>9825803</v>
      </c>
      <c r="BF25" s="376">
        <v>19098868</v>
      </c>
      <c r="BG25" s="373" t="s">
        <v>42</v>
      </c>
      <c r="BH25" s="375"/>
      <c r="BI25" s="363" t="s">
        <v>4062</v>
      </c>
      <c r="BJ25" s="373" t="s">
        <v>42</v>
      </c>
    </row>
    <row r="26" spans="1:62" s="176" customFormat="1" ht="11.25" customHeight="1" x14ac:dyDescent="0.15">
      <c r="A26" s="331" t="s">
        <v>135</v>
      </c>
      <c r="B26" s="353" t="s">
        <v>4025</v>
      </c>
      <c r="C26" s="364" t="s">
        <v>4026</v>
      </c>
      <c r="D26" s="364" t="s">
        <v>4027</v>
      </c>
      <c r="E26" s="364" t="s">
        <v>4028</v>
      </c>
      <c r="F26" s="365"/>
      <c r="G26" s="364">
        <v>45304</v>
      </c>
      <c r="H26" s="353">
        <v>15900</v>
      </c>
      <c r="I26" s="353">
        <v>1756</v>
      </c>
      <c r="J26" s="353">
        <v>92</v>
      </c>
      <c r="K26" s="353">
        <v>15</v>
      </c>
      <c r="L26" s="353">
        <v>0</v>
      </c>
      <c r="M26" s="353">
        <v>488</v>
      </c>
      <c r="N26" s="353">
        <v>131</v>
      </c>
      <c r="O26" s="353">
        <v>673</v>
      </c>
      <c r="P26" s="353">
        <v>2</v>
      </c>
      <c r="Q26" s="353">
        <v>0</v>
      </c>
      <c r="R26" s="353">
        <v>0</v>
      </c>
      <c r="S26" s="353">
        <v>0</v>
      </c>
      <c r="T26" s="353">
        <v>0</v>
      </c>
      <c r="U26" s="353">
        <v>0</v>
      </c>
      <c r="V26" s="353">
        <v>0</v>
      </c>
      <c r="W26" s="353">
        <v>0</v>
      </c>
      <c r="X26" s="353">
        <v>0</v>
      </c>
      <c r="Y26" s="353">
        <v>1697</v>
      </c>
      <c r="Z26" s="353">
        <v>1902</v>
      </c>
      <c r="AA26" s="354">
        <v>0.9</v>
      </c>
      <c r="AB26" s="354">
        <v>0</v>
      </c>
      <c r="AC26" s="354">
        <v>0.1</v>
      </c>
      <c r="AD26" s="353">
        <v>169</v>
      </c>
      <c r="AE26" s="353">
        <v>511063</v>
      </c>
      <c r="AF26" s="353">
        <v>160</v>
      </c>
      <c r="AG26" s="355">
        <v>1688800</v>
      </c>
      <c r="AH26" s="356"/>
      <c r="AI26" s="357">
        <v>428143</v>
      </c>
      <c r="AJ26" s="353">
        <v>15</v>
      </c>
      <c r="AK26" s="353">
        <v>0</v>
      </c>
      <c r="AL26" s="353">
        <v>0</v>
      </c>
      <c r="AM26" s="353"/>
      <c r="AN26" s="358"/>
      <c r="AO26" s="353">
        <v>1540987</v>
      </c>
      <c r="AP26" s="353">
        <v>205511</v>
      </c>
      <c r="AQ26" s="353">
        <v>0</v>
      </c>
      <c r="AR26" s="353">
        <v>0</v>
      </c>
      <c r="AS26" s="353">
        <v>1169032</v>
      </c>
      <c r="AT26" s="353">
        <v>188019</v>
      </c>
      <c r="AU26" s="355"/>
      <c r="AV26" s="356"/>
      <c r="AW26" s="354">
        <v>0.8</v>
      </c>
      <c r="AX26" s="354">
        <v>0.2</v>
      </c>
      <c r="AY26" s="359" t="s">
        <v>50</v>
      </c>
      <c r="AZ26" s="360" t="s">
        <v>50</v>
      </c>
      <c r="BA26" s="356"/>
      <c r="BB26" s="361">
        <v>80.17</v>
      </c>
      <c r="BC26" s="362">
        <v>20075209</v>
      </c>
      <c r="BD26" s="362">
        <v>15555036</v>
      </c>
      <c r="BE26" s="362">
        <v>35118778</v>
      </c>
      <c r="BF26" s="362">
        <v>70749023</v>
      </c>
      <c r="BG26" s="359" t="s">
        <v>46</v>
      </c>
      <c r="BH26" s="361"/>
      <c r="BI26" s="363"/>
      <c r="BJ26" s="359" t="s">
        <v>46</v>
      </c>
    </row>
    <row r="27" spans="1:62" s="176" customFormat="1" ht="11.25" customHeight="1" x14ac:dyDescent="0.15">
      <c r="A27" s="334" t="s">
        <v>155</v>
      </c>
      <c r="B27" s="353" t="s">
        <v>3240</v>
      </c>
      <c r="C27" s="364" t="s">
        <v>3241</v>
      </c>
      <c r="D27" s="364" t="s">
        <v>3242</v>
      </c>
      <c r="E27" s="364" t="s">
        <v>3273</v>
      </c>
      <c r="F27" s="365"/>
      <c r="G27" s="364">
        <v>31000</v>
      </c>
      <c r="H27" s="353">
        <v>11200</v>
      </c>
      <c r="I27" s="353">
        <v>1102</v>
      </c>
      <c r="J27" s="353">
        <v>0</v>
      </c>
      <c r="K27" s="353">
        <v>0</v>
      </c>
      <c r="L27" s="353">
        <v>28</v>
      </c>
      <c r="M27" s="353">
        <v>32</v>
      </c>
      <c r="N27" s="353">
        <v>78</v>
      </c>
      <c r="O27" s="353">
        <v>1100</v>
      </c>
      <c r="P27" s="353"/>
      <c r="Q27" s="353">
        <v>45</v>
      </c>
      <c r="R27" s="353">
        <v>0</v>
      </c>
      <c r="S27" s="353">
        <v>0</v>
      </c>
      <c r="T27" s="353">
        <v>0</v>
      </c>
      <c r="U27" s="353">
        <v>0</v>
      </c>
      <c r="V27" s="353">
        <v>0</v>
      </c>
      <c r="W27" s="353">
        <v>0</v>
      </c>
      <c r="X27" s="353">
        <v>0</v>
      </c>
      <c r="Y27" s="353">
        <v>1753</v>
      </c>
      <c r="Z27" s="353">
        <v>105</v>
      </c>
      <c r="AA27" s="354">
        <v>1</v>
      </c>
      <c r="AB27" s="354">
        <v>0</v>
      </c>
      <c r="AC27" s="354">
        <v>0</v>
      </c>
      <c r="AD27" s="353">
        <v>104</v>
      </c>
      <c r="AE27" s="353">
        <v>379220</v>
      </c>
      <c r="AF27" s="353">
        <v>81</v>
      </c>
      <c r="AG27" s="355">
        <v>1718838</v>
      </c>
      <c r="AH27" s="356" t="s">
        <v>4063</v>
      </c>
      <c r="AI27" s="357">
        <v>220015</v>
      </c>
      <c r="AJ27" s="353">
        <v>0</v>
      </c>
      <c r="AK27" s="353">
        <v>0</v>
      </c>
      <c r="AL27" s="353">
        <v>0</v>
      </c>
      <c r="AM27" s="353">
        <v>0</v>
      </c>
      <c r="AN27" s="358"/>
      <c r="AO27" s="353">
        <v>3388484</v>
      </c>
      <c r="AP27" s="353"/>
      <c r="AQ27" s="353"/>
      <c r="AR27" s="353"/>
      <c r="AS27" s="353"/>
      <c r="AT27" s="353">
        <v>3000</v>
      </c>
      <c r="AU27" s="355"/>
      <c r="AV27" s="356"/>
      <c r="AW27" s="354">
        <v>1</v>
      </c>
      <c r="AX27" s="354">
        <v>0</v>
      </c>
      <c r="AY27" s="359" t="s">
        <v>41</v>
      </c>
      <c r="AZ27" s="360" t="s">
        <v>41</v>
      </c>
      <c r="BA27" s="356"/>
      <c r="BB27" s="361">
        <v>83.56</v>
      </c>
      <c r="BC27" s="362">
        <v>3349029</v>
      </c>
      <c r="BD27" s="362">
        <v>10000000</v>
      </c>
      <c r="BE27" s="362">
        <v>18618945</v>
      </c>
      <c r="BF27" s="362">
        <v>31967974</v>
      </c>
      <c r="BG27" s="359" t="s">
        <v>42</v>
      </c>
      <c r="BH27" s="361">
        <v>79.69</v>
      </c>
      <c r="BI27" s="363" t="s">
        <v>4064</v>
      </c>
      <c r="BJ27" s="359" t="s">
        <v>46</v>
      </c>
    </row>
    <row r="28" spans="1:62" s="177" customFormat="1" ht="11.25" customHeight="1" x14ac:dyDescent="0.15">
      <c r="A28" s="331" t="s">
        <v>136</v>
      </c>
      <c r="B28" s="363" t="s">
        <v>169</v>
      </c>
      <c r="C28" s="367" t="s">
        <v>186</v>
      </c>
      <c r="D28" s="367" t="s">
        <v>1757</v>
      </c>
      <c r="E28" s="367" t="s">
        <v>223</v>
      </c>
      <c r="F28" s="365"/>
      <c r="G28" s="367">
        <v>25767</v>
      </c>
      <c r="H28" s="363">
        <v>12603</v>
      </c>
      <c r="I28" s="363">
        <v>902</v>
      </c>
      <c r="J28" s="363">
        <v>43</v>
      </c>
      <c r="K28" s="363">
        <v>11</v>
      </c>
      <c r="L28" s="363">
        <v>27</v>
      </c>
      <c r="M28" s="363">
        <v>902</v>
      </c>
      <c r="N28" s="363">
        <v>902</v>
      </c>
      <c r="O28" s="363">
        <v>902</v>
      </c>
      <c r="P28" s="363">
        <v>0</v>
      </c>
      <c r="Q28" s="363">
        <v>0</v>
      </c>
      <c r="R28" s="363">
        <v>0</v>
      </c>
      <c r="S28" s="363">
        <v>0</v>
      </c>
      <c r="T28" s="363">
        <v>0</v>
      </c>
      <c r="U28" s="363">
        <v>0</v>
      </c>
      <c r="V28" s="363">
        <v>0</v>
      </c>
      <c r="W28" s="363">
        <v>0</v>
      </c>
      <c r="X28" s="363">
        <v>0</v>
      </c>
      <c r="Y28" s="363">
        <v>1031</v>
      </c>
      <c r="Z28" s="363">
        <v>498</v>
      </c>
      <c r="AA28" s="368">
        <v>0.99</v>
      </c>
      <c r="AB28" s="368">
        <v>0</v>
      </c>
      <c r="AC28" s="368">
        <v>0.01</v>
      </c>
      <c r="AD28" s="363">
        <v>112</v>
      </c>
      <c r="AE28" s="363">
        <v>225000</v>
      </c>
      <c r="AF28" s="363">
        <v>101</v>
      </c>
      <c r="AG28" s="369">
        <v>2850000</v>
      </c>
      <c r="AH28" s="370"/>
      <c r="AI28" s="371">
        <v>185000</v>
      </c>
      <c r="AJ28" s="363">
        <v>0</v>
      </c>
      <c r="AK28" s="363">
        <v>0</v>
      </c>
      <c r="AL28" s="363">
        <v>2</v>
      </c>
      <c r="AM28" s="363"/>
      <c r="AN28" s="372"/>
      <c r="AO28" s="363">
        <v>31525907</v>
      </c>
      <c r="AP28" s="363">
        <v>23951</v>
      </c>
      <c r="AQ28" s="363">
        <v>0</v>
      </c>
      <c r="AR28" s="363">
        <v>0</v>
      </c>
      <c r="AS28" s="363">
        <v>0</v>
      </c>
      <c r="AT28" s="363">
        <v>0</v>
      </c>
      <c r="AU28" s="369">
        <v>0</v>
      </c>
      <c r="AV28" s="370"/>
      <c r="AW28" s="368">
        <v>1</v>
      </c>
      <c r="AX28" s="368">
        <v>0</v>
      </c>
      <c r="AY28" s="373" t="s">
        <v>41</v>
      </c>
      <c r="AZ28" s="374" t="s">
        <v>41</v>
      </c>
      <c r="BA28" s="370"/>
      <c r="BB28" s="375">
        <v>76.5</v>
      </c>
      <c r="BC28" s="376">
        <v>17600000</v>
      </c>
      <c r="BD28" s="376">
        <v>9500000</v>
      </c>
      <c r="BE28" s="376">
        <v>20000000</v>
      </c>
      <c r="BF28" s="376">
        <v>47100000</v>
      </c>
      <c r="BG28" s="373" t="s">
        <v>42</v>
      </c>
      <c r="BH28" s="375">
        <v>75.7</v>
      </c>
      <c r="BI28" s="363"/>
      <c r="BJ28" s="373" t="s">
        <v>42</v>
      </c>
    </row>
    <row r="29" spans="1:62" s="176" customFormat="1" ht="11.25" customHeight="1" x14ac:dyDescent="0.15">
      <c r="A29" s="378" t="s">
        <v>109</v>
      </c>
      <c r="B29" s="363" t="s">
        <v>107</v>
      </c>
      <c r="C29" s="367" t="s">
        <v>108</v>
      </c>
      <c r="D29" s="367" t="s">
        <v>1759</v>
      </c>
      <c r="E29" s="367" t="s">
        <v>111</v>
      </c>
      <c r="F29" s="365"/>
      <c r="G29" s="367">
        <v>25300</v>
      </c>
      <c r="H29" s="363">
        <v>10000</v>
      </c>
      <c r="I29" s="363">
        <v>591</v>
      </c>
      <c r="J29" s="363">
        <v>106</v>
      </c>
      <c r="K29" s="363">
        <v>4</v>
      </c>
      <c r="L29" s="363">
        <v>7</v>
      </c>
      <c r="M29" s="363">
        <v>400</v>
      </c>
      <c r="N29" s="363"/>
      <c r="O29" s="363">
        <v>591</v>
      </c>
      <c r="P29" s="363">
        <v>150</v>
      </c>
      <c r="Q29" s="363"/>
      <c r="R29" s="363"/>
      <c r="S29" s="363"/>
      <c r="T29" s="363"/>
      <c r="U29" s="363"/>
      <c r="V29" s="363"/>
      <c r="W29" s="363"/>
      <c r="X29" s="363"/>
      <c r="Y29" s="363">
        <v>1340</v>
      </c>
      <c r="Z29" s="363">
        <v>10</v>
      </c>
      <c r="AA29" s="368">
        <v>1</v>
      </c>
      <c r="AB29" s="368">
        <v>0</v>
      </c>
      <c r="AC29" s="368">
        <v>0</v>
      </c>
      <c r="AD29" s="363">
        <v>160</v>
      </c>
      <c r="AE29" s="363">
        <v>200000</v>
      </c>
      <c r="AF29" s="363">
        <v>120</v>
      </c>
      <c r="AG29" s="369">
        <v>1800000</v>
      </c>
      <c r="AH29" s="370" t="s">
        <v>4065</v>
      </c>
      <c r="AI29" s="371">
        <v>114000</v>
      </c>
      <c r="AJ29" s="363">
        <v>0</v>
      </c>
      <c r="AK29" s="363">
        <v>0</v>
      </c>
      <c r="AL29" s="363">
        <v>20500</v>
      </c>
      <c r="AM29" s="363"/>
      <c r="AN29" s="372"/>
      <c r="AO29" s="363">
        <v>7650000</v>
      </c>
      <c r="AP29" s="363">
        <v>0</v>
      </c>
      <c r="AQ29" s="363">
        <v>40000</v>
      </c>
      <c r="AR29" s="363">
        <v>0</v>
      </c>
      <c r="AS29" s="363">
        <v>0</v>
      </c>
      <c r="AT29" s="363">
        <v>42000</v>
      </c>
      <c r="AU29" s="369"/>
      <c r="AV29" s="370"/>
      <c r="AW29" s="368">
        <v>0.99</v>
      </c>
      <c r="AX29" s="368">
        <v>0.01</v>
      </c>
      <c r="AY29" s="373" t="s">
        <v>50</v>
      </c>
      <c r="AZ29" s="374" t="s">
        <v>41</v>
      </c>
      <c r="BA29" s="370" t="s">
        <v>4066</v>
      </c>
      <c r="BB29" s="375">
        <v>48.65</v>
      </c>
      <c r="BC29" s="376">
        <v>7516000</v>
      </c>
      <c r="BD29" s="376">
        <v>6632000</v>
      </c>
      <c r="BE29" s="376">
        <v>5570000</v>
      </c>
      <c r="BF29" s="376">
        <v>19718000</v>
      </c>
      <c r="BG29" s="373" t="s">
        <v>46</v>
      </c>
      <c r="BH29" s="375"/>
      <c r="BI29" s="363"/>
      <c r="BJ29" s="373" t="s">
        <v>46</v>
      </c>
    </row>
    <row r="30" spans="1:62" s="288" customFormat="1" ht="11.25" customHeight="1" x14ac:dyDescent="0.15">
      <c r="A30" s="420" t="s">
        <v>352</v>
      </c>
      <c r="B30" s="416"/>
      <c r="C30" s="421"/>
      <c r="D30" s="421"/>
      <c r="E30" s="421"/>
      <c r="F30" s="418"/>
      <c r="G30" s="421"/>
      <c r="H30" s="416"/>
      <c r="I30" s="416"/>
      <c r="J30" s="416"/>
      <c r="K30" s="416"/>
      <c r="L30" s="416"/>
      <c r="M30" s="416"/>
      <c r="N30" s="416"/>
      <c r="O30" s="416"/>
      <c r="P30" s="416"/>
      <c r="Q30" s="416"/>
      <c r="R30" s="416"/>
      <c r="S30" s="416"/>
      <c r="T30" s="416"/>
      <c r="U30" s="416"/>
      <c r="V30" s="416"/>
      <c r="W30" s="416"/>
      <c r="X30" s="416"/>
      <c r="Y30" s="416"/>
      <c r="Z30" s="416"/>
      <c r="AA30" s="422"/>
      <c r="AB30" s="422"/>
      <c r="AC30" s="422"/>
      <c r="AD30" s="416"/>
      <c r="AE30" s="416"/>
      <c r="AF30" s="416"/>
      <c r="AG30" s="423"/>
      <c r="AH30" s="424"/>
      <c r="AI30" s="425"/>
      <c r="AJ30" s="416"/>
      <c r="AK30" s="416"/>
      <c r="AL30" s="416"/>
      <c r="AM30" s="416"/>
      <c r="AN30" s="426"/>
      <c r="AO30" s="416"/>
      <c r="AP30" s="416"/>
      <c r="AQ30" s="416"/>
      <c r="AR30" s="416"/>
      <c r="AS30" s="416"/>
      <c r="AT30" s="416"/>
      <c r="AU30" s="423"/>
      <c r="AV30" s="424"/>
      <c r="AW30" s="422"/>
      <c r="AX30" s="422"/>
      <c r="AY30" s="427"/>
      <c r="AZ30" s="428"/>
      <c r="BA30" s="424"/>
      <c r="BB30" s="429"/>
      <c r="BC30" s="430"/>
      <c r="BD30" s="430"/>
      <c r="BE30" s="430"/>
      <c r="BF30" s="430"/>
      <c r="BG30" s="427"/>
      <c r="BH30" s="429"/>
      <c r="BI30" s="416"/>
      <c r="BJ30" s="427"/>
    </row>
    <row r="31" spans="1:62" s="288" customFormat="1" ht="11.25" customHeight="1" x14ac:dyDescent="0.15">
      <c r="A31" s="379" t="s">
        <v>53</v>
      </c>
      <c r="B31" s="416"/>
      <c r="C31" s="421"/>
      <c r="D31" s="421"/>
      <c r="E31" s="421"/>
      <c r="F31" s="418"/>
      <c r="G31" s="421"/>
      <c r="H31" s="416"/>
      <c r="I31" s="416"/>
      <c r="J31" s="416"/>
      <c r="K31" s="416"/>
      <c r="L31" s="416"/>
      <c r="M31" s="416"/>
      <c r="N31" s="416"/>
      <c r="O31" s="416"/>
      <c r="P31" s="416"/>
      <c r="Q31" s="416"/>
      <c r="R31" s="416"/>
      <c r="S31" s="416"/>
      <c r="T31" s="416"/>
      <c r="U31" s="416"/>
      <c r="V31" s="416"/>
      <c r="W31" s="416"/>
      <c r="X31" s="416"/>
      <c r="Y31" s="416"/>
      <c r="Z31" s="416"/>
      <c r="AA31" s="422"/>
      <c r="AB31" s="422"/>
      <c r="AC31" s="422"/>
      <c r="AD31" s="416"/>
      <c r="AE31" s="416"/>
      <c r="AF31" s="416"/>
      <c r="AG31" s="423"/>
      <c r="AH31" s="424"/>
      <c r="AI31" s="425"/>
      <c r="AJ31" s="416"/>
      <c r="AK31" s="416"/>
      <c r="AL31" s="416"/>
      <c r="AM31" s="416"/>
      <c r="AN31" s="426"/>
      <c r="AO31" s="416"/>
      <c r="AP31" s="416"/>
      <c r="AQ31" s="416"/>
      <c r="AR31" s="416"/>
      <c r="AS31" s="416"/>
      <c r="AT31" s="416"/>
      <c r="AU31" s="423"/>
      <c r="AV31" s="424"/>
      <c r="AW31" s="422"/>
      <c r="AX31" s="422"/>
      <c r="AY31" s="427"/>
      <c r="AZ31" s="428"/>
      <c r="BA31" s="424"/>
      <c r="BB31" s="429"/>
      <c r="BC31" s="430"/>
      <c r="BD31" s="430"/>
      <c r="BE31" s="430"/>
      <c r="BF31" s="430"/>
      <c r="BG31" s="427"/>
      <c r="BH31" s="429"/>
      <c r="BI31" s="416"/>
      <c r="BJ31" s="427"/>
    </row>
    <row r="32" spans="1:62" s="176" customFormat="1" ht="11.25" customHeight="1" x14ac:dyDescent="0.15">
      <c r="A32" s="380" t="s">
        <v>137</v>
      </c>
      <c r="B32" s="363" t="s">
        <v>170</v>
      </c>
      <c r="C32" s="367" t="s">
        <v>187</v>
      </c>
      <c r="D32" s="367" t="s">
        <v>205</v>
      </c>
      <c r="E32" s="367" t="s">
        <v>224</v>
      </c>
      <c r="F32" s="365"/>
      <c r="G32" s="367">
        <v>8158</v>
      </c>
      <c r="H32" s="363">
        <v>4046</v>
      </c>
      <c r="I32" s="363">
        <v>406</v>
      </c>
      <c r="J32" s="363">
        <v>25</v>
      </c>
      <c r="K32" s="363">
        <v>5</v>
      </c>
      <c r="L32" s="363">
        <v>0</v>
      </c>
      <c r="M32" s="363">
        <v>437</v>
      </c>
      <c r="N32" s="363">
        <v>181</v>
      </c>
      <c r="O32" s="363">
        <v>400</v>
      </c>
      <c r="P32" s="363">
        <v>12</v>
      </c>
      <c r="Q32" s="363">
        <v>22</v>
      </c>
      <c r="R32" s="363">
        <v>0</v>
      </c>
      <c r="S32" s="363">
        <v>0</v>
      </c>
      <c r="T32" s="363">
        <v>0</v>
      </c>
      <c r="U32" s="363">
        <v>22</v>
      </c>
      <c r="V32" s="363">
        <v>0</v>
      </c>
      <c r="W32" s="363">
        <v>15</v>
      </c>
      <c r="X32" s="363">
        <v>0</v>
      </c>
      <c r="Y32" s="363">
        <v>950</v>
      </c>
      <c r="Z32" s="363">
        <v>0</v>
      </c>
      <c r="AA32" s="368">
        <v>0.93</v>
      </c>
      <c r="AB32" s="368">
        <v>0.04</v>
      </c>
      <c r="AC32" s="368">
        <v>0.03</v>
      </c>
      <c r="AD32" s="363">
        <v>100</v>
      </c>
      <c r="AE32" s="363">
        <v>90000</v>
      </c>
      <c r="AF32" s="363">
        <v>100</v>
      </c>
      <c r="AG32" s="369">
        <v>850000</v>
      </c>
      <c r="AH32" s="370"/>
      <c r="AI32" s="371">
        <v>155568</v>
      </c>
      <c r="AJ32" s="363">
        <v>8</v>
      </c>
      <c r="AK32" s="363">
        <v>0</v>
      </c>
      <c r="AL32" s="363">
        <v>5362</v>
      </c>
      <c r="AM32" s="363">
        <v>0</v>
      </c>
      <c r="AN32" s="372"/>
      <c r="AO32" s="363">
        <v>364821</v>
      </c>
      <c r="AP32" s="363">
        <v>0</v>
      </c>
      <c r="AQ32" s="363">
        <v>283687</v>
      </c>
      <c r="AR32" s="363">
        <v>0</v>
      </c>
      <c r="AS32" s="363">
        <v>299254</v>
      </c>
      <c r="AT32" s="363">
        <v>0</v>
      </c>
      <c r="AU32" s="369">
        <v>0</v>
      </c>
      <c r="AV32" s="370"/>
      <c r="AW32" s="368">
        <v>0.7</v>
      </c>
      <c r="AX32" s="368">
        <v>0.3</v>
      </c>
      <c r="AY32" s="373" t="s">
        <v>41</v>
      </c>
      <c r="AZ32" s="374" t="s">
        <v>41</v>
      </c>
      <c r="BA32" s="370"/>
      <c r="BB32" s="375">
        <v>63</v>
      </c>
      <c r="BC32" s="376">
        <v>18999669</v>
      </c>
      <c r="BD32" s="376">
        <v>14927932</v>
      </c>
      <c r="BE32" s="376">
        <v>12097049</v>
      </c>
      <c r="BF32" s="376">
        <v>46024650</v>
      </c>
      <c r="BG32" s="373" t="s">
        <v>42</v>
      </c>
      <c r="BH32" s="375">
        <v>63</v>
      </c>
      <c r="BI32" s="363" t="s">
        <v>4067</v>
      </c>
      <c r="BJ32" s="373" t="s">
        <v>42</v>
      </c>
    </row>
    <row r="33" spans="1:62" s="176" customFormat="1" ht="11.25" customHeight="1" x14ac:dyDescent="0.15">
      <c r="A33" s="381" t="s">
        <v>353</v>
      </c>
      <c r="B33" s="363" t="s">
        <v>1764</v>
      </c>
      <c r="C33" s="367" t="s">
        <v>4029</v>
      </c>
      <c r="D33" s="367" t="s">
        <v>3244</v>
      </c>
      <c r="E33" s="367" t="s">
        <v>3274</v>
      </c>
      <c r="F33" s="365"/>
      <c r="G33" s="367">
        <v>17132</v>
      </c>
      <c r="H33" s="363">
        <v>5206</v>
      </c>
      <c r="I33" s="363">
        <v>643</v>
      </c>
      <c r="J33" s="363">
        <v>6</v>
      </c>
      <c r="K33" s="363">
        <v>10</v>
      </c>
      <c r="L33" s="363">
        <v>3</v>
      </c>
      <c r="M33" s="363">
        <v>310</v>
      </c>
      <c r="N33" s="363">
        <v>0</v>
      </c>
      <c r="O33" s="363">
        <v>550</v>
      </c>
      <c r="P33" s="363">
        <v>0</v>
      </c>
      <c r="Q33" s="363">
        <v>1600</v>
      </c>
      <c r="R33" s="363">
        <v>100</v>
      </c>
      <c r="S33" s="363">
        <v>20</v>
      </c>
      <c r="T33" s="363">
        <v>0</v>
      </c>
      <c r="U33" s="363">
        <v>0</v>
      </c>
      <c r="V33" s="363">
        <v>0</v>
      </c>
      <c r="W33" s="363">
        <v>0</v>
      </c>
      <c r="X33" s="363">
        <v>0</v>
      </c>
      <c r="Y33" s="363">
        <v>1000</v>
      </c>
      <c r="Z33" s="363">
        <v>30</v>
      </c>
      <c r="AA33" s="368">
        <v>0.25</v>
      </c>
      <c r="AB33" s="368">
        <v>0.75</v>
      </c>
      <c r="AC33" s="368">
        <v>0</v>
      </c>
      <c r="AD33" s="363">
        <v>93</v>
      </c>
      <c r="AE33" s="363">
        <v>387000</v>
      </c>
      <c r="AF33" s="363">
        <v>197</v>
      </c>
      <c r="AG33" s="369">
        <v>1600000</v>
      </c>
      <c r="AH33" s="370"/>
      <c r="AI33" s="371">
        <v>37309</v>
      </c>
      <c r="AJ33" s="363">
        <v>0</v>
      </c>
      <c r="AK33" s="363">
        <v>0</v>
      </c>
      <c r="AL33" s="363">
        <v>9954</v>
      </c>
      <c r="AM33" s="363">
        <v>0</v>
      </c>
      <c r="AN33" s="372"/>
      <c r="AO33" s="363">
        <v>1067309</v>
      </c>
      <c r="AP33" s="363">
        <v>0</v>
      </c>
      <c r="AQ33" s="363">
        <v>350</v>
      </c>
      <c r="AR33" s="363">
        <v>0</v>
      </c>
      <c r="AS33" s="363">
        <v>0</v>
      </c>
      <c r="AT33" s="363">
        <v>0</v>
      </c>
      <c r="AU33" s="369">
        <v>0</v>
      </c>
      <c r="AV33" s="370"/>
      <c r="AW33" s="368">
        <v>0.99</v>
      </c>
      <c r="AX33" s="368">
        <v>0.01</v>
      </c>
      <c r="AY33" s="373" t="s">
        <v>50</v>
      </c>
      <c r="AZ33" s="374" t="s">
        <v>41</v>
      </c>
      <c r="BA33" s="370"/>
      <c r="BB33" s="375">
        <v>65.709999999999994</v>
      </c>
      <c r="BC33" s="376">
        <v>13400000</v>
      </c>
      <c r="BD33" s="376">
        <v>17300000</v>
      </c>
      <c r="BE33" s="376">
        <v>5200000</v>
      </c>
      <c r="BF33" s="376">
        <v>35900000</v>
      </c>
      <c r="BG33" s="373" t="s">
        <v>42</v>
      </c>
      <c r="BH33" s="375">
        <v>65.709999999999994</v>
      </c>
      <c r="BI33" s="363" t="s">
        <v>4068</v>
      </c>
      <c r="BJ33" s="373" t="s">
        <v>46</v>
      </c>
    </row>
    <row r="34" spans="1:62" s="176" customFormat="1" ht="11.25" customHeight="1" x14ac:dyDescent="0.15">
      <c r="A34" s="331" t="s">
        <v>138</v>
      </c>
      <c r="B34" s="353" t="s">
        <v>2545</v>
      </c>
      <c r="C34" s="364" t="s">
        <v>4030</v>
      </c>
      <c r="D34" s="364" t="s">
        <v>2546</v>
      </c>
      <c r="E34" s="364" t="s">
        <v>2547</v>
      </c>
      <c r="F34" s="365"/>
      <c r="G34" s="364">
        <v>15436</v>
      </c>
      <c r="H34" s="353">
        <v>3126</v>
      </c>
      <c r="I34" s="353">
        <v>399</v>
      </c>
      <c r="J34" s="353">
        <v>1</v>
      </c>
      <c r="K34" s="353">
        <v>38</v>
      </c>
      <c r="L34" s="353">
        <v>17</v>
      </c>
      <c r="M34" s="353">
        <v>14</v>
      </c>
      <c r="N34" s="353">
        <v>0</v>
      </c>
      <c r="O34" s="353">
        <v>258</v>
      </c>
      <c r="P34" s="353">
        <v>3</v>
      </c>
      <c r="Q34" s="353">
        <v>3102</v>
      </c>
      <c r="R34" s="353"/>
      <c r="S34" s="353"/>
      <c r="T34" s="353">
        <v>0</v>
      </c>
      <c r="U34" s="353"/>
      <c r="V34" s="353">
        <v>0</v>
      </c>
      <c r="W34" s="353">
        <v>1260</v>
      </c>
      <c r="X34" s="353">
        <v>55</v>
      </c>
      <c r="Y34" s="353">
        <v>300</v>
      </c>
      <c r="Z34" s="353">
        <v>800</v>
      </c>
      <c r="AA34" s="354">
        <v>0.09</v>
      </c>
      <c r="AB34" s="354">
        <v>0.9</v>
      </c>
      <c r="AC34" s="354">
        <v>0.01</v>
      </c>
      <c r="AD34" s="353">
        <v>135</v>
      </c>
      <c r="AE34" s="353">
        <v>340151</v>
      </c>
      <c r="AF34" s="353">
        <v>126</v>
      </c>
      <c r="AG34" s="355">
        <v>1141900</v>
      </c>
      <c r="AH34" s="356" t="s">
        <v>4069</v>
      </c>
      <c r="AI34" s="357">
        <v>287332</v>
      </c>
      <c r="AJ34" s="353">
        <v>120</v>
      </c>
      <c r="AK34" s="353">
        <v>0</v>
      </c>
      <c r="AL34" s="353">
        <v>9557</v>
      </c>
      <c r="AM34" s="353"/>
      <c r="AN34" s="358"/>
      <c r="AO34" s="353">
        <v>200000</v>
      </c>
      <c r="AP34" s="353"/>
      <c r="AQ34" s="353">
        <v>1275711</v>
      </c>
      <c r="AR34" s="353"/>
      <c r="AS34" s="353"/>
      <c r="AT34" s="353"/>
      <c r="AU34" s="355"/>
      <c r="AV34" s="356"/>
      <c r="AW34" s="354">
        <v>0.14000000000000001</v>
      </c>
      <c r="AX34" s="354">
        <v>0.86</v>
      </c>
      <c r="AY34" s="359" t="s">
        <v>50</v>
      </c>
      <c r="AZ34" s="360" t="s">
        <v>95</v>
      </c>
      <c r="BA34" s="356" t="s">
        <v>4070</v>
      </c>
      <c r="BB34" s="361">
        <v>50.41</v>
      </c>
      <c r="BC34" s="362">
        <v>8390467</v>
      </c>
      <c r="BD34" s="362">
        <v>45932000</v>
      </c>
      <c r="BE34" s="362">
        <v>15924301</v>
      </c>
      <c r="BF34" s="362">
        <v>70023000</v>
      </c>
      <c r="BG34" s="359" t="s">
        <v>42</v>
      </c>
      <c r="BH34" s="361">
        <v>50.41</v>
      </c>
      <c r="BI34" s="363" t="s">
        <v>4071</v>
      </c>
      <c r="BJ34" s="359" t="s">
        <v>42</v>
      </c>
    </row>
    <row r="35" spans="1:62" s="176" customFormat="1" ht="11.25" customHeight="1" x14ac:dyDescent="0.15">
      <c r="A35" s="189" t="s">
        <v>139</v>
      </c>
      <c r="B35" s="353" t="s">
        <v>1774</v>
      </c>
      <c r="C35" s="364" t="s">
        <v>672</v>
      </c>
      <c r="D35" s="364" t="s">
        <v>1775</v>
      </c>
      <c r="E35" s="364" t="s">
        <v>674</v>
      </c>
      <c r="F35" s="365"/>
      <c r="G35" s="364">
        <v>31958</v>
      </c>
      <c r="H35" s="353">
        <v>9664</v>
      </c>
      <c r="I35" s="353">
        <v>352</v>
      </c>
      <c r="J35" s="353">
        <v>22</v>
      </c>
      <c r="K35" s="353">
        <v>12</v>
      </c>
      <c r="L35" s="353">
        <v>15</v>
      </c>
      <c r="M35" s="353">
        <v>348</v>
      </c>
      <c r="N35" s="353">
        <v>352</v>
      </c>
      <c r="O35" s="353"/>
      <c r="P35" s="353">
        <v>2</v>
      </c>
      <c r="Q35" s="353"/>
      <c r="R35" s="353"/>
      <c r="S35" s="353"/>
      <c r="T35" s="353"/>
      <c r="U35" s="353"/>
      <c r="V35" s="353"/>
      <c r="W35" s="353"/>
      <c r="X35" s="353"/>
      <c r="Y35" s="353">
        <v>358</v>
      </c>
      <c r="Z35" s="353">
        <v>141</v>
      </c>
      <c r="AA35" s="354">
        <v>0.24</v>
      </c>
      <c r="AB35" s="354">
        <v>0.01</v>
      </c>
      <c r="AC35" s="354">
        <v>0.75</v>
      </c>
      <c r="AD35" s="353">
        <v>350</v>
      </c>
      <c r="AE35" s="353"/>
      <c r="AF35" s="353"/>
      <c r="AG35" s="355"/>
      <c r="AH35" s="356" t="s">
        <v>4072</v>
      </c>
      <c r="AI35" s="357">
        <v>443599</v>
      </c>
      <c r="AJ35" s="353"/>
      <c r="AK35" s="353"/>
      <c r="AL35" s="353">
        <v>63975</v>
      </c>
      <c r="AM35" s="353">
        <v>50</v>
      </c>
      <c r="AN35" s="358" t="s">
        <v>2552</v>
      </c>
      <c r="AO35" s="353">
        <v>1340836</v>
      </c>
      <c r="AP35" s="353">
        <v>423422</v>
      </c>
      <c r="AQ35" s="353"/>
      <c r="AR35" s="353"/>
      <c r="AS35" s="353"/>
      <c r="AT35" s="353"/>
      <c r="AU35" s="355"/>
      <c r="AV35" s="356"/>
      <c r="AW35" s="354">
        <v>0.6</v>
      </c>
      <c r="AX35" s="354">
        <v>0.4</v>
      </c>
      <c r="AY35" s="359" t="s">
        <v>41</v>
      </c>
      <c r="AZ35" s="360" t="s">
        <v>41</v>
      </c>
      <c r="BA35" s="356"/>
      <c r="BB35" s="361">
        <v>67.62</v>
      </c>
      <c r="BC35" s="362"/>
      <c r="BD35" s="362"/>
      <c r="BE35" s="362"/>
      <c r="BF35" s="362"/>
      <c r="BG35" s="359" t="s">
        <v>42</v>
      </c>
      <c r="BH35" s="361">
        <v>62.88</v>
      </c>
      <c r="BI35" s="363"/>
      <c r="BJ35" s="359" t="s">
        <v>42</v>
      </c>
    </row>
    <row r="36" spans="1:62" s="176" customFormat="1" ht="11.25" customHeight="1" x14ac:dyDescent="0.15">
      <c r="A36" s="185" t="s">
        <v>140</v>
      </c>
      <c r="B36" s="353" t="s">
        <v>3247</v>
      </c>
      <c r="C36" s="364" t="s">
        <v>3248</v>
      </c>
      <c r="D36" s="364" t="s">
        <v>206</v>
      </c>
      <c r="E36" s="364" t="s">
        <v>225</v>
      </c>
      <c r="F36" s="365"/>
      <c r="G36" s="364">
        <v>30341</v>
      </c>
      <c r="H36" s="353">
        <v>11745</v>
      </c>
      <c r="I36" s="353">
        <v>859</v>
      </c>
      <c r="J36" s="353">
        <v>26</v>
      </c>
      <c r="K36" s="353">
        <v>146</v>
      </c>
      <c r="L36" s="353">
        <v>29</v>
      </c>
      <c r="M36" s="353">
        <v>1060</v>
      </c>
      <c r="N36" s="353">
        <v>695</v>
      </c>
      <c r="O36" s="353">
        <v>863</v>
      </c>
      <c r="P36" s="353">
        <v>97</v>
      </c>
      <c r="Q36" s="353">
        <v>0</v>
      </c>
      <c r="R36" s="353">
        <v>0</v>
      </c>
      <c r="S36" s="353">
        <v>0</v>
      </c>
      <c r="T36" s="353">
        <v>0</v>
      </c>
      <c r="U36" s="353">
        <v>0</v>
      </c>
      <c r="V36" s="353">
        <v>0</v>
      </c>
      <c r="W36" s="353">
        <v>0</v>
      </c>
      <c r="X36" s="353">
        <v>0</v>
      </c>
      <c r="Y36" s="353">
        <v>1597</v>
      </c>
      <c r="Z36" s="353">
        <v>109</v>
      </c>
      <c r="AA36" s="354">
        <v>1</v>
      </c>
      <c r="AB36" s="354">
        <v>0</v>
      </c>
      <c r="AC36" s="354">
        <v>0</v>
      </c>
      <c r="AD36" s="353">
        <v>175</v>
      </c>
      <c r="AE36" s="353">
        <v>317351</v>
      </c>
      <c r="AF36" s="353">
        <v>156</v>
      </c>
      <c r="AG36" s="355">
        <v>1265900</v>
      </c>
      <c r="AH36" s="356" t="s">
        <v>4073</v>
      </c>
      <c r="AI36" s="357">
        <v>210045</v>
      </c>
      <c r="AJ36" s="353">
        <v>0</v>
      </c>
      <c r="AK36" s="353">
        <v>0</v>
      </c>
      <c r="AL36" s="353">
        <v>22331</v>
      </c>
      <c r="AM36" s="353"/>
      <c r="AN36" s="358" t="s">
        <v>4074</v>
      </c>
      <c r="AO36" s="353">
        <v>5974726</v>
      </c>
      <c r="AP36" s="353">
        <v>463061</v>
      </c>
      <c r="AQ36" s="353">
        <v>3800</v>
      </c>
      <c r="AR36" s="353">
        <v>83246</v>
      </c>
      <c r="AS36" s="353">
        <v>58096</v>
      </c>
      <c r="AT36" s="353">
        <v>0</v>
      </c>
      <c r="AU36" s="355">
        <v>0</v>
      </c>
      <c r="AV36" s="356" t="s">
        <v>4074</v>
      </c>
      <c r="AW36" s="354">
        <v>0.93</v>
      </c>
      <c r="AX36" s="354">
        <v>7.0000000000000007E-2</v>
      </c>
      <c r="AY36" s="359" t="s">
        <v>95</v>
      </c>
      <c r="AZ36" s="360" t="s">
        <v>95</v>
      </c>
      <c r="BA36" s="356" t="s">
        <v>4073</v>
      </c>
      <c r="BB36" s="361">
        <v>86.43</v>
      </c>
      <c r="BC36" s="362">
        <v>40165449</v>
      </c>
      <c r="BD36" s="362">
        <v>52525866</v>
      </c>
      <c r="BE36" s="362">
        <v>34373155</v>
      </c>
      <c r="BF36" s="362">
        <v>127064470</v>
      </c>
      <c r="BG36" s="359" t="s">
        <v>42</v>
      </c>
      <c r="BH36" s="361">
        <v>75.44</v>
      </c>
      <c r="BI36" s="363" t="s">
        <v>4073</v>
      </c>
      <c r="BJ36" s="359" t="s">
        <v>42</v>
      </c>
    </row>
    <row r="37" spans="1:62" s="288" customFormat="1" ht="11.25" customHeight="1" x14ac:dyDescent="0.15">
      <c r="A37" s="186" t="s">
        <v>354</v>
      </c>
      <c r="B37" s="407"/>
      <c r="C37" s="417"/>
      <c r="D37" s="417"/>
      <c r="E37" s="417"/>
      <c r="F37" s="418"/>
      <c r="G37" s="417"/>
      <c r="H37" s="407"/>
      <c r="I37" s="407"/>
      <c r="J37" s="407"/>
      <c r="K37" s="407"/>
      <c r="L37" s="407"/>
      <c r="M37" s="407"/>
      <c r="N37" s="407"/>
      <c r="O37" s="407"/>
      <c r="P37" s="407"/>
      <c r="Q37" s="407"/>
      <c r="R37" s="407"/>
      <c r="S37" s="407"/>
      <c r="T37" s="407"/>
      <c r="U37" s="407"/>
      <c r="V37" s="407"/>
      <c r="W37" s="407"/>
      <c r="X37" s="407"/>
      <c r="Y37" s="407"/>
      <c r="Z37" s="407"/>
      <c r="AA37" s="408"/>
      <c r="AB37" s="408"/>
      <c r="AC37" s="408"/>
      <c r="AD37" s="407"/>
      <c r="AE37" s="407"/>
      <c r="AF37" s="407"/>
      <c r="AG37" s="188"/>
      <c r="AH37" s="409"/>
      <c r="AI37" s="410"/>
      <c r="AJ37" s="407"/>
      <c r="AK37" s="407"/>
      <c r="AL37" s="407"/>
      <c r="AM37" s="407"/>
      <c r="AN37" s="411"/>
      <c r="AO37" s="407"/>
      <c r="AP37" s="407"/>
      <c r="AQ37" s="407"/>
      <c r="AR37" s="407"/>
      <c r="AS37" s="407"/>
      <c r="AT37" s="407"/>
      <c r="AU37" s="188"/>
      <c r="AV37" s="409"/>
      <c r="AW37" s="408"/>
      <c r="AX37" s="408"/>
      <c r="AY37" s="412"/>
      <c r="AZ37" s="413"/>
      <c r="BA37" s="409"/>
      <c r="BB37" s="414"/>
      <c r="BC37" s="415"/>
      <c r="BD37" s="415"/>
      <c r="BE37" s="415"/>
      <c r="BF37" s="415"/>
      <c r="BG37" s="412"/>
      <c r="BH37" s="414"/>
      <c r="BI37" s="416"/>
      <c r="BJ37" s="412"/>
    </row>
    <row r="38" spans="1:62" s="176" customFormat="1" ht="11.25" customHeight="1" x14ac:dyDescent="0.15">
      <c r="A38" s="185" t="s">
        <v>141</v>
      </c>
      <c r="B38" s="353" t="s">
        <v>1781</v>
      </c>
      <c r="C38" s="364" t="s">
        <v>39</v>
      </c>
      <c r="D38" s="364" t="s">
        <v>4031</v>
      </c>
      <c r="E38" s="364" t="s">
        <v>1783</v>
      </c>
      <c r="F38" s="365"/>
      <c r="G38" s="364">
        <v>77541</v>
      </c>
      <c r="H38" s="353">
        <v>33838</v>
      </c>
      <c r="I38" s="353">
        <v>1510</v>
      </c>
      <c r="J38" s="353">
        <v>92</v>
      </c>
      <c r="K38" s="353">
        <v>2</v>
      </c>
      <c r="L38" s="353">
        <v>84</v>
      </c>
      <c r="M38" s="353">
        <v>6000</v>
      </c>
      <c r="N38" s="353">
        <v>4000</v>
      </c>
      <c r="O38" s="353">
        <v>0</v>
      </c>
      <c r="P38" s="353">
        <v>0</v>
      </c>
      <c r="Q38" s="353"/>
      <c r="R38" s="353"/>
      <c r="S38" s="353"/>
      <c r="T38" s="353"/>
      <c r="U38" s="353"/>
      <c r="V38" s="353"/>
      <c r="W38" s="353"/>
      <c r="X38" s="353"/>
      <c r="Y38" s="353">
        <v>3041</v>
      </c>
      <c r="Z38" s="353">
        <v>90</v>
      </c>
      <c r="AA38" s="354">
        <v>1</v>
      </c>
      <c r="AB38" s="354">
        <v>0</v>
      </c>
      <c r="AC38" s="354">
        <v>0</v>
      </c>
      <c r="AD38" s="353">
        <v>180</v>
      </c>
      <c r="AE38" s="353">
        <v>326000</v>
      </c>
      <c r="AF38" s="353">
        <v>170</v>
      </c>
      <c r="AG38" s="355">
        <v>1700000</v>
      </c>
      <c r="AH38" s="356"/>
      <c r="AI38" s="357">
        <v>127096</v>
      </c>
      <c r="AJ38" s="353">
        <v>357</v>
      </c>
      <c r="AK38" s="353">
        <v>0</v>
      </c>
      <c r="AL38" s="353">
        <v>128357</v>
      </c>
      <c r="AM38" s="353">
        <v>29768</v>
      </c>
      <c r="AN38" s="358" t="s">
        <v>4075</v>
      </c>
      <c r="AO38" s="353">
        <v>3309594</v>
      </c>
      <c r="AP38" s="353">
        <v>0</v>
      </c>
      <c r="AQ38" s="353">
        <v>0</v>
      </c>
      <c r="AR38" s="353">
        <v>0</v>
      </c>
      <c r="AS38" s="353">
        <v>0</v>
      </c>
      <c r="AT38" s="353">
        <v>476479</v>
      </c>
      <c r="AU38" s="355"/>
      <c r="AV38" s="356"/>
      <c r="AW38" s="354">
        <v>0.9</v>
      </c>
      <c r="AX38" s="354">
        <v>0.1</v>
      </c>
      <c r="AY38" s="359" t="s">
        <v>41</v>
      </c>
      <c r="AZ38" s="360" t="s">
        <v>41</v>
      </c>
      <c r="BA38" s="356"/>
      <c r="BB38" s="361">
        <v>71.5</v>
      </c>
      <c r="BC38" s="362">
        <v>27280661</v>
      </c>
      <c r="BD38" s="362">
        <v>10859494</v>
      </c>
      <c r="BE38" s="362">
        <v>17208492</v>
      </c>
      <c r="BF38" s="362">
        <v>55348647</v>
      </c>
      <c r="BG38" s="359" t="s">
        <v>42</v>
      </c>
      <c r="BH38" s="361">
        <v>68.98</v>
      </c>
      <c r="BI38" s="363"/>
      <c r="BJ38" s="359" t="s">
        <v>46</v>
      </c>
    </row>
    <row r="39" spans="1:62" s="176" customFormat="1" ht="11.25" customHeight="1" x14ac:dyDescent="0.15">
      <c r="A39" s="185" t="s">
        <v>142</v>
      </c>
      <c r="B39" s="353" t="s">
        <v>3249</v>
      </c>
      <c r="C39" s="364" t="s">
        <v>4032</v>
      </c>
      <c r="D39" s="364" t="s">
        <v>3250</v>
      </c>
      <c r="E39" s="364" t="s">
        <v>681</v>
      </c>
      <c r="F39" s="365"/>
      <c r="G39" s="364">
        <v>25000</v>
      </c>
      <c r="H39" s="353">
        <v>12500</v>
      </c>
      <c r="I39" s="353">
        <v>595</v>
      </c>
      <c r="J39" s="353">
        <v>67</v>
      </c>
      <c r="K39" s="353">
        <v>35</v>
      </c>
      <c r="L39" s="353">
        <v>26</v>
      </c>
      <c r="M39" s="353">
        <v>444</v>
      </c>
      <c r="N39" s="353">
        <v>4</v>
      </c>
      <c r="O39" s="353">
        <v>444</v>
      </c>
      <c r="P39" s="353">
        <v>0</v>
      </c>
      <c r="Q39" s="353">
        <v>0</v>
      </c>
      <c r="R39" s="353">
        <v>0</v>
      </c>
      <c r="S39" s="353">
        <v>0</v>
      </c>
      <c r="T39" s="353">
        <v>0</v>
      </c>
      <c r="U39" s="353">
        <v>0</v>
      </c>
      <c r="V39" s="353">
        <v>0</v>
      </c>
      <c r="W39" s="353">
        <v>0</v>
      </c>
      <c r="X39" s="353">
        <v>0</v>
      </c>
      <c r="Y39" s="353">
        <v>565</v>
      </c>
      <c r="Z39" s="353">
        <v>164</v>
      </c>
      <c r="AA39" s="354">
        <v>0.99</v>
      </c>
      <c r="AB39" s="354">
        <v>0</v>
      </c>
      <c r="AC39" s="368">
        <v>0.01</v>
      </c>
      <c r="AD39" s="353">
        <v>12</v>
      </c>
      <c r="AE39" s="353">
        <v>3350</v>
      </c>
      <c r="AF39" s="353">
        <v>175</v>
      </c>
      <c r="AG39" s="355">
        <v>1750000</v>
      </c>
      <c r="AH39" s="356"/>
      <c r="AI39" s="357">
        <v>27125</v>
      </c>
      <c r="AJ39" s="353">
        <v>0</v>
      </c>
      <c r="AK39" s="353">
        <v>0</v>
      </c>
      <c r="AL39" s="353">
        <v>257909</v>
      </c>
      <c r="AM39" s="353">
        <v>0</v>
      </c>
      <c r="AN39" s="358"/>
      <c r="AO39" s="353">
        <v>4970863</v>
      </c>
      <c r="AP39" s="353">
        <v>0</v>
      </c>
      <c r="AQ39" s="353">
        <v>2970915</v>
      </c>
      <c r="AR39" s="353">
        <v>1960</v>
      </c>
      <c r="AS39" s="353">
        <v>0</v>
      </c>
      <c r="AT39" s="353">
        <v>0</v>
      </c>
      <c r="AU39" s="355">
        <v>0</v>
      </c>
      <c r="AV39" s="356"/>
      <c r="AW39" s="354">
        <v>0.63</v>
      </c>
      <c r="AX39" s="354">
        <v>0.37</v>
      </c>
      <c r="AY39" s="359" t="s">
        <v>95</v>
      </c>
      <c r="AZ39" s="360" t="s">
        <v>95</v>
      </c>
      <c r="BA39" s="356" t="s">
        <v>4076</v>
      </c>
      <c r="BB39" s="361">
        <v>77.5</v>
      </c>
      <c r="BC39" s="362">
        <v>9881038</v>
      </c>
      <c r="BD39" s="362">
        <v>6024298</v>
      </c>
      <c r="BE39" s="362">
        <v>11342673</v>
      </c>
      <c r="BF39" s="362">
        <v>27316800</v>
      </c>
      <c r="BG39" s="359" t="s">
        <v>42</v>
      </c>
      <c r="BH39" s="361">
        <v>79</v>
      </c>
      <c r="BI39" s="363"/>
      <c r="BJ39" s="359" t="s">
        <v>42</v>
      </c>
    </row>
    <row r="40" spans="1:62" s="176" customFormat="1" ht="11.25" customHeight="1" x14ac:dyDescent="0.15">
      <c r="A40" s="185" t="s">
        <v>64</v>
      </c>
      <c r="B40" s="353" t="s">
        <v>1784</v>
      </c>
      <c r="C40" s="364" t="s">
        <v>4033</v>
      </c>
      <c r="D40" s="364" t="s">
        <v>1786</v>
      </c>
      <c r="E40" s="364" t="s">
        <v>66</v>
      </c>
      <c r="F40" s="365"/>
      <c r="G40" s="364">
        <v>22908</v>
      </c>
      <c r="H40" s="353">
        <v>9944</v>
      </c>
      <c r="I40" s="353">
        <v>704</v>
      </c>
      <c r="J40" s="353">
        <v>125</v>
      </c>
      <c r="K40" s="353">
        <v>26</v>
      </c>
      <c r="L40" s="353">
        <v>34</v>
      </c>
      <c r="M40" s="353">
        <v>604</v>
      </c>
      <c r="N40" s="353">
        <v>0</v>
      </c>
      <c r="O40" s="353">
        <v>126</v>
      </c>
      <c r="P40" s="353">
        <v>0</v>
      </c>
      <c r="Q40" s="353">
        <v>0</v>
      </c>
      <c r="R40" s="353">
        <v>0</v>
      </c>
      <c r="S40" s="353">
        <v>0</v>
      </c>
      <c r="T40" s="353">
        <v>0</v>
      </c>
      <c r="U40" s="353">
        <v>0</v>
      </c>
      <c r="V40" s="353">
        <v>0</v>
      </c>
      <c r="W40" s="353">
        <v>0</v>
      </c>
      <c r="X40" s="353">
        <v>0</v>
      </c>
      <c r="Y40" s="353">
        <v>955</v>
      </c>
      <c r="Z40" s="353">
        <v>0</v>
      </c>
      <c r="AA40" s="354">
        <v>0.96</v>
      </c>
      <c r="AB40" s="354">
        <v>0</v>
      </c>
      <c r="AC40" s="354">
        <v>0.04</v>
      </c>
      <c r="AD40" s="353">
        <v>127</v>
      </c>
      <c r="AE40" s="353">
        <v>203675</v>
      </c>
      <c r="AF40" s="353">
        <v>98</v>
      </c>
      <c r="AG40" s="355">
        <v>9212700</v>
      </c>
      <c r="AH40" s="356"/>
      <c r="AI40" s="357">
        <v>102887</v>
      </c>
      <c r="AJ40" s="353">
        <v>0</v>
      </c>
      <c r="AK40" s="353">
        <v>0</v>
      </c>
      <c r="AL40" s="353"/>
      <c r="AM40" s="353"/>
      <c r="AN40" s="358"/>
      <c r="AO40" s="382"/>
      <c r="AP40" s="353"/>
      <c r="AQ40" s="353">
        <v>2344748</v>
      </c>
      <c r="AR40" s="353">
        <v>19057</v>
      </c>
      <c r="AS40" s="353"/>
      <c r="AT40" s="353">
        <v>590790</v>
      </c>
      <c r="AU40" s="355"/>
      <c r="AV40" s="356"/>
      <c r="AW40" s="383"/>
      <c r="AX40" s="354"/>
      <c r="AY40" s="359" t="s">
        <v>50</v>
      </c>
      <c r="AZ40" s="360" t="s">
        <v>41</v>
      </c>
      <c r="BA40" s="356"/>
      <c r="BB40" s="361">
        <v>59.01</v>
      </c>
      <c r="BC40" s="362">
        <v>9179067</v>
      </c>
      <c r="BD40" s="362">
        <v>13087802</v>
      </c>
      <c r="BE40" s="362">
        <v>18553059</v>
      </c>
      <c r="BF40" s="362">
        <v>40819929</v>
      </c>
      <c r="BG40" s="359" t="s">
        <v>42</v>
      </c>
      <c r="BH40" s="361">
        <v>59.01</v>
      </c>
      <c r="BI40" s="363"/>
      <c r="BJ40" s="359" t="s">
        <v>42</v>
      </c>
    </row>
    <row r="41" spans="1:62" s="176" customFormat="1" ht="11.25" customHeight="1" x14ac:dyDescent="0.15">
      <c r="A41" s="275" t="s">
        <v>156</v>
      </c>
      <c r="B41" s="353" t="s">
        <v>3251</v>
      </c>
      <c r="C41" s="364" t="s">
        <v>4034</v>
      </c>
      <c r="D41" s="364" t="s">
        <v>4035</v>
      </c>
      <c r="E41" s="364" t="s">
        <v>3275</v>
      </c>
      <c r="F41" s="365"/>
      <c r="G41" s="364">
        <v>13463</v>
      </c>
      <c r="H41" s="353">
        <v>5376</v>
      </c>
      <c r="I41" s="353">
        <v>318</v>
      </c>
      <c r="J41" s="353">
        <v>4</v>
      </c>
      <c r="K41" s="353">
        <v>13</v>
      </c>
      <c r="L41" s="353">
        <v>6</v>
      </c>
      <c r="M41" s="353">
        <v>139</v>
      </c>
      <c r="N41" s="353">
        <v>1</v>
      </c>
      <c r="O41" s="353">
        <v>20</v>
      </c>
      <c r="P41" s="353">
        <v>353</v>
      </c>
      <c r="Q41" s="353">
        <v>0</v>
      </c>
      <c r="R41" s="353">
        <v>0</v>
      </c>
      <c r="S41" s="353">
        <v>0</v>
      </c>
      <c r="T41" s="353">
        <v>0</v>
      </c>
      <c r="U41" s="353">
        <v>0</v>
      </c>
      <c r="V41" s="353">
        <v>0</v>
      </c>
      <c r="W41" s="353">
        <v>0</v>
      </c>
      <c r="X41" s="353">
        <v>0</v>
      </c>
      <c r="Y41" s="353">
        <v>692</v>
      </c>
      <c r="Z41" s="353"/>
      <c r="AA41" s="354">
        <v>1</v>
      </c>
      <c r="AB41" s="354">
        <v>0</v>
      </c>
      <c r="AC41" s="354">
        <v>0</v>
      </c>
      <c r="AD41" s="353">
        <v>41</v>
      </c>
      <c r="AE41" s="353">
        <v>7692</v>
      </c>
      <c r="AF41" s="353">
        <v>14</v>
      </c>
      <c r="AG41" s="355">
        <v>363000</v>
      </c>
      <c r="AH41" s="356" t="s">
        <v>4077</v>
      </c>
      <c r="AI41" s="357">
        <v>1926</v>
      </c>
      <c r="AJ41" s="353"/>
      <c r="AK41" s="353"/>
      <c r="AL41" s="353">
        <v>96671</v>
      </c>
      <c r="AM41" s="353"/>
      <c r="AN41" s="358"/>
      <c r="AO41" s="353">
        <v>377511</v>
      </c>
      <c r="AP41" s="353"/>
      <c r="AQ41" s="353"/>
      <c r="AR41" s="353"/>
      <c r="AS41" s="353"/>
      <c r="AT41" s="353"/>
      <c r="AU41" s="355"/>
      <c r="AV41" s="356"/>
      <c r="AW41" s="354">
        <v>1</v>
      </c>
      <c r="AX41" s="354">
        <v>0</v>
      </c>
      <c r="AY41" s="359" t="s">
        <v>50</v>
      </c>
      <c r="AZ41" s="360" t="s">
        <v>50</v>
      </c>
      <c r="BA41" s="356"/>
      <c r="BB41" s="361">
        <v>50</v>
      </c>
      <c r="BC41" s="362">
        <v>2191944</v>
      </c>
      <c r="BD41" s="362">
        <v>2927383</v>
      </c>
      <c r="BE41" s="362"/>
      <c r="BF41" s="362">
        <v>8940524</v>
      </c>
      <c r="BG41" s="359" t="s">
        <v>42</v>
      </c>
      <c r="BH41" s="361">
        <v>50</v>
      </c>
      <c r="BI41" s="363"/>
      <c r="BJ41" s="359" t="s">
        <v>46</v>
      </c>
    </row>
    <row r="42" spans="1:62" s="176" customFormat="1" ht="11.25" customHeight="1" x14ac:dyDescent="0.15">
      <c r="A42" s="185" t="s">
        <v>334</v>
      </c>
      <c r="B42" s="353" t="s">
        <v>335</v>
      </c>
      <c r="C42" s="364" t="s">
        <v>336</v>
      </c>
      <c r="D42" s="364" t="s">
        <v>2560</v>
      </c>
      <c r="E42" s="364" t="s">
        <v>683</v>
      </c>
      <c r="F42" s="365"/>
      <c r="G42" s="364">
        <v>9366</v>
      </c>
      <c r="H42" s="353">
        <v>4600</v>
      </c>
      <c r="I42" s="353">
        <v>355</v>
      </c>
      <c r="J42" s="353">
        <v>22</v>
      </c>
      <c r="K42" s="353">
        <v>0</v>
      </c>
      <c r="L42" s="353">
        <v>2</v>
      </c>
      <c r="M42" s="353">
        <v>503</v>
      </c>
      <c r="N42" s="353">
        <v>6</v>
      </c>
      <c r="O42" s="353">
        <v>165</v>
      </c>
      <c r="P42" s="353">
        <v>0</v>
      </c>
      <c r="Q42" s="353">
        <v>401</v>
      </c>
      <c r="R42" s="353">
        <v>1</v>
      </c>
      <c r="S42" s="353">
        <v>0</v>
      </c>
      <c r="T42" s="353">
        <v>0</v>
      </c>
      <c r="U42" s="353">
        <v>300</v>
      </c>
      <c r="V42" s="353">
        <v>0</v>
      </c>
      <c r="W42" s="353">
        <v>0</v>
      </c>
      <c r="X42" s="353">
        <v>0</v>
      </c>
      <c r="Y42" s="353">
        <v>664</v>
      </c>
      <c r="Z42" s="353">
        <v>0</v>
      </c>
      <c r="AA42" s="354">
        <v>0.46</v>
      </c>
      <c r="AB42" s="354">
        <v>0.54</v>
      </c>
      <c r="AC42" s="354">
        <v>0</v>
      </c>
      <c r="AD42" s="353">
        <v>107</v>
      </c>
      <c r="AE42" s="353">
        <v>209630</v>
      </c>
      <c r="AF42" s="353">
        <v>44</v>
      </c>
      <c r="AG42" s="355">
        <v>232000</v>
      </c>
      <c r="AH42" s="356"/>
      <c r="AI42" s="384">
        <v>202242</v>
      </c>
      <c r="AJ42" s="353">
        <v>0</v>
      </c>
      <c r="AK42" s="353">
        <v>0</v>
      </c>
      <c r="AL42" s="353">
        <v>14984</v>
      </c>
      <c r="AM42" s="353">
        <v>12</v>
      </c>
      <c r="AN42" s="358" t="s">
        <v>339</v>
      </c>
      <c r="AO42" s="382">
        <v>199839</v>
      </c>
      <c r="AP42" s="353">
        <v>10823</v>
      </c>
      <c r="AQ42" s="353">
        <v>39752</v>
      </c>
      <c r="AR42" s="353">
        <v>0</v>
      </c>
      <c r="AS42" s="353">
        <v>0</v>
      </c>
      <c r="AT42" s="353">
        <v>0</v>
      </c>
      <c r="AU42" s="355">
        <v>0</v>
      </c>
      <c r="AV42" s="356"/>
      <c r="AW42" s="354">
        <v>0.75</v>
      </c>
      <c r="AX42" s="354">
        <v>0.25</v>
      </c>
      <c r="AY42" s="359" t="s">
        <v>50</v>
      </c>
      <c r="AZ42" s="360" t="s">
        <v>41</v>
      </c>
      <c r="BA42" s="356"/>
      <c r="BB42" s="361">
        <v>56</v>
      </c>
      <c r="BC42" s="362">
        <v>15964750</v>
      </c>
      <c r="BD42" s="362">
        <v>9713411</v>
      </c>
      <c r="BE42" s="362">
        <v>13752437</v>
      </c>
      <c r="BF42" s="362">
        <v>53858736</v>
      </c>
      <c r="BG42" s="359" t="s">
        <v>46</v>
      </c>
      <c r="BH42" s="361"/>
      <c r="BI42" s="363"/>
      <c r="BJ42" s="359" t="s">
        <v>42</v>
      </c>
    </row>
    <row r="43" spans="1:62" s="288" customFormat="1" ht="11.25" customHeight="1" x14ac:dyDescent="0.15">
      <c r="A43" s="186" t="s">
        <v>157</v>
      </c>
      <c r="B43" s="407"/>
      <c r="C43" s="417"/>
      <c r="D43" s="417"/>
      <c r="E43" s="417"/>
      <c r="F43" s="418"/>
      <c r="G43" s="417"/>
      <c r="H43" s="407"/>
      <c r="I43" s="407"/>
      <c r="J43" s="407"/>
      <c r="K43" s="407"/>
      <c r="L43" s="407"/>
      <c r="M43" s="407"/>
      <c r="N43" s="407"/>
      <c r="O43" s="407"/>
      <c r="P43" s="407"/>
      <c r="Q43" s="407"/>
      <c r="R43" s="407"/>
      <c r="S43" s="407"/>
      <c r="T43" s="407"/>
      <c r="U43" s="407"/>
      <c r="V43" s="407"/>
      <c r="W43" s="407"/>
      <c r="X43" s="407"/>
      <c r="Y43" s="407"/>
      <c r="Z43" s="407"/>
      <c r="AA43" s="408"/>
      <c r="AB43" s="408"/>
      <c r="AC43" s="408"/>
      <c r="AD43" s="407"/>
      <c r="AE43" s="407"/>
      <c r="AF43" s="407"/>
      <c r="AG43" s="188"/>
      <c r="AH43" s="409"/>
      <c r="AI43" s="410"/>
      <c r="AJ43" s="407"/>
      <c r="AK43" s="407"/>
      <c r="AL43" s="407"/>
      <c r="AM43" s="407"/>
      <c r="AN43" s="411"/>
      <c r="AO43" s="407"/>
      <c r="AP43" s="407"/>
      <c r="AQ43" s="407"/>
      <c r="AR43" s="407"/>
      <c r="AS43" s="407"/>
      <c r="AT43" s="407"/>
      <c r="AU43" s="188"/>
      <c r="AV43" s="409"/>
      <c r="AW43" s="408"/>
      <c r="AX43" s="408"/>
      <c r="AY43" s="412"/>
      <c r="AZ43" s="413"/>
      <c r="BA43" s="409"/>
      <c r="BB43" s="414"/>
      <c r="BC43" s="415"/>
      <c r="BD43" s="415"/>
      <c r="BE43" s="415"/>
      <c r="BF43" s="415"/>
      <c r="BG43" s="412"/>
      <c r="BH43" s="414"/>
      <c r="BI43" s="416"/>
      <c r="BJ43" s="412"/>
    </row>
    <row r="44" spans="1:62" s="288" customFormat="1" ht="11.25" customHeight="1" x14ac:dyDescent="0.15">
      <c r="A44" s="431" t="s">
        <v>355</v>
      </c>
      <c r="B44" s="407"/>
      <c r="C44" s="417"/>
      <c r="D44" s="417"/>
      <c r="E44" s="417"/>
      <c r="F44" s="418"/>
      <c r="G44" s="417"/>
      <c r="H44" s="407"/>
      <c r="I44" s="407"/>
      <c r="J44" s="407"/>
      <c r="K44" s="407"/>
      <c r="L44" s="407"/>
      <c r="M44" s="407"/>
      <c r="N44" s="407"/>
      <c r="O44" s="407"/>
      <c r="P44" s="407"/>
      <c r="Q44" s="407"/>
      <c r="R44" s="407"/>
      <c r="S44" s="407"/>
      <c r="T44" s="407"/>
      <c r="U44" s="407"/>
      <c r="V44" s="407"/>
      <c r="W44" s="407"/>
      <c r="X44" s="407"/>
      <c r="Y44" s="407"/>
      <c r="Z44" s="407"/>
      <c r="AA44" s="408"/>
      <c r="AB44" s="408"/>
      <c r="AC44" s="408"/>
      <c r="AD44" s="407"/>
      <c r="AE44" s="407"/>
      <c r="AF44" s="407"/>
      <c r="AG44" s="188"/>
      <c r="AH44" s="409"/>
      <c r="AI44" s="410"/>
      <c r="AJ44" s="407"/>
      <c r="AK44" s="407"/>
      <c r="AL44" s="407"/>
      <c r="AM44" s="407"/>
      <c r="AN44" s="411"/>
      <c r="AO44" s="432"/>
      <c r="AP44" s="407"/>
      <c r="AQ44" s="407"/>
      <c r="AR44" s="407"/>
      <c r="AS44" s="407"/>
      <c r="AT44" s="407"/>
      <c r="AU44" s="188"/>
      <c r="AV44" s="409"/>
      <c r="AW44" s="408"/>
      <c r="AX44" s="408"/>
      <c r="AY44" s="412"/>
      <c r="AZ44" s="413"/>
      <c r="BA44" s="409"/>
      <c r="BB44" s="429"/>
      <c r="BC44" s="415"/>
      <c r="BD44" s="415"/>
      <c r="BE44" s="415"/>
      <c r="BF44" s="415"/>
      <c r="BG44" s="412"/>
      <c r="BH44" s="414"/>
      <c r="BI44" s="416"/>
      <c r="BJ44" s="412"/>
    </row>
    <row r="45" spans="1:62" s="176" customFormat="1" ht="11.25" customHeight="1" x14ac:dyDescent="0.15">
      <c r="A45" s="185" t="s">
        <v>100</v>
      </c>
      <c r="B45" s="353" t="s">
        <v>3254</v>
      </c>
      <c r="C45" s="364" t="s">
        <v>4036</v>
      </c>
      <c r="D45" s="364" t="s">
        <v>3256</v>
      </c>
      <c r="E45" s="364" t="s">
        <v>3276</v>
      </c>
      <c r="F45" s="365"/>
      <c r="G45" s="364">
        <v>43591</v>
      </c>
      <c r="H45" s="353">
        <v>15616</v>
      </c>
      <c r="I45" s="353">
        <v>1482</v>
      </c>
      <c r="J45" s="353">
        <v>20</v>
      </c>
      <c r="K45" s="353">
        <v>39</v>
      </c>
      <c r="L45" s="353">
        <v>52</v>
      </c>
      <c r="M45" s="353">
        <v>1482</v>
      </c>
      <c r="N45" s="353">
        <v>185</v>
      </c>
      <c r="O45" s="353">
        <v>1482</v>
      </c>
      <c r="P45" s="353">
        <v>0</v>
      </c>
      <c r="Q45" s="353"/>
      <c r="R45" s="353"/>
      <c r="S45" s="353"/>
      <c r="T45" s="353"/>
      <c r="U45" s="353"/>
      <c r="V45" s="353"/>
      <c r="W45" s="353"/>
      <c r="X45" s="353"/>
      <c r="Y45" s="353">
        <v>3576</v>
      </c>
      <c r="Z45" s="353">
        <v>365</v>
      </c>
      <c r="AA45" s="354">
        <v>0.83</v>
      </c>
      <c r="AB45" s="354">
        <v>0</v>
      </c>
      <c r="AC45" s="354">
        <v>0.17</v>
      </c>
      <c r="AD45" s="353">
        <v>257</v>
      </c>
      <c r="AE45" s="353">
        <v>500000</v>
      </c>
      <c r="AF45" s="353">
        <v>112</v>
      </c>
      <c r="AG45" s="355">
        <v>1225460</v>
      </c>
      <c r="AH45" s="356"/>
      <c r="AI45" s="357">
        <v>874334</v>
      </c>
      <c r="AJ45" s="353"/>
      <c r="AK45" s="353"/>
      <c r="AL45" s="353">
        <v>3307</v>
      </c>
      <c r="AM45" s="353"/>
      <c r="AN45" s="358"/>
      <c r="AO45" s="353">
        <v>1213130</v>
      </c>
      <c r="AP45" s="353">
        <v>11836</v>
      </c>
      <c r="AQ45" s="353">
        <v>93044</v>
      </c>
      <c r="AR45" s="353">
        <v>0</v>
      </c>
      <c r="AS45" s="353">
        <v>0</v>
      </c>
      <c r="AT45" s="353">
        <v>0</v>
      </c>
      <c r="AU45" s="355"/>
      <c r="AV45" s="356"/>
      <c r="AW45" s="354">
        <v>1</v>
      </c>
      <c r="AX45" s="354">
        <v>0</v>
      </c>
      <c r="AY45" s="359" t="s">
        <v>95</v>
      </c>
      <c r="AZ45" s="360" t="s">
        <v>95</v>
      </c>
      <c r="BA45" s="356"/>
      <c r="BB45" s="361">
        <v>66.040000000000006</v>
      </c>
      <c r="BC45" s="362"/>
      <c r="BD45" s="362"/>
      <c r="BE45" s="362"/>
      <c r="BF45" s="362"/>
      <c r="BG45" s="359" t="s">
        <v>46</v>
      </c>
      <c r="BH45" s="361"/>
      <c r="BI45" s="363"/>
      <c r="BJ45" s="359" t="s">
        <v>42</v>
      </c>
    </row>
    <row r="46" spans="1:62" s="288" customFormat="1" ht="11.25" customHeight="1" x14ac:dyDescent="0.15">
      <c r="A46" s="186" t="s">
        <v>356</v>
      </c>
      <c r="B46" s="407"/>
      <c r="C46" s="417"/>
      <c r="D46" s="417"/>
      <c r="E46" s="417"/>
      <c r="F46" s="418"/>
      <c r="G46" s="417"/>
      <c r="H46" s="407"/>
      <c r="I46" s="407"/>
      <c r="J46" s="407"/>
      <c r="K46" s="407"/>
      <c r="L46" s="407"/>
      <c r="M46" s="407"/>
      <c r="N46" s="407"/>
      <c r="O46" s="407"/>
      <c r="P46" s="407"/>
      <c r="Q46" s="407"/>
      <c r="R46" s="407"/>
      <c r="S46" s="407"/>
      <c r="T46" s="407"/>
      <c r="U46" s="407"/>
      <c r="V46" s="407"/>
      <c r="W46" s="407"/>
      <c r="X46" s="407"/>
      <c r="Y46" s="407"/>
      <c r="Z46" s="407"/>
      <c r="AA46" s="408"/>
      <c r="AB46" s="408"/>
      <c r="AC46" s="408"/>
      <c r="AD46" s="407"/>
      <c r="AE46" s="407"/>
      <c r="AF46" s="407"/>
      <c r="AG46" s="188"/>
      <c r="AH46" s="409"/>
      <c r="AI46" s="410"/>
      <c r="AJ46" s="407"/>
      <c r="AK46" s="407"/>
      <c r="AL46" s="407"/>
      <c r="AM46" s="407"/>
      <c r="AN46" s="411"/>
      <c r="AO46" s="407"/>
      <c r="AP46" s="407"/>
      <c r="AQ46" s="407"/>
      <c r="AR46" s="407"/>
      <c r="AS46" s="407"/>
      <c r="AT46" s="407"/>
      <c r="AU46" s="188"/>
      <c r="AV46" s="409"/>
      <c r="AW46" s="408"/>
      <c r="AX46" s="408"/>
      <c r="AY46" s="412"/>
      <c r="AZ46" s="413"/>
      <c r="BA46" s="409"/>
      <c r="BB46" s="414"/>
      <c r="BC46" s="415"/>
      <c r="BD46" s="415"/>
      <c r="BE46" s="415"/>
      <c r="BF46" s="415"/>
      <c r="BG46" s="412"/>
      <c r="BH46" s="414"/>
      <c r="BI46" s="416"/>
      <c r="BJ46" s="412"/>
    </row>
    <row r="47" spans="1:62" s="176" customFormat="1" ht="11.25" customHeight="1" x14ac:dyDescent="0.15">
      <c r="A47" s="185" t="s">
        <v>143</v>
      </c>
      <c r="B47" s="353" t="s">
        <v>2569</v>
      </c>
      <c r="C47" s="364" t="s">
        <v>2570</v>
      </c>
      <c r="D47" s="364" t="s">
        <v>2571</v>
      </c>
      <c r="E47" s="364" t="s">
        <v>3277</v>
      </c>
      <c r="F47" s="365"/>
      <c r="G47" s="364">
        <v>17267</v>
      </c>
      <c r="H47" s="353">
        <v>7417</v>
      </c>
      <c r="I47" s="353">
        <v>368</v>
      </c>
      <c r="J47" s="353">
        <v>16</v>
      </c>
      <c r="K47" s="353">
        <v>14</v>
      </c>
      <c r="L47" s="353">
        <v>36</v>
      </c>
      <c r="M47" s="353">
        <v>368</v>
      </c>
      <c r="N47" s="353">
        <v>368</v>
      </c>
      <c r="O47" s="353">
        <v>368</v>
      </c>
      <c r="P47" s="353">
        <v>11</v>
      </c>
      <c r="Q47" s="353">
        <v>0</v>
      </c>
      <c r="R47" s="353">
        <v>0</v>
      </c>
      <c r="S47" s="353">
        <v>0</v>
      </c>
      <c r="T47" s="353">
        <v>0</v>
      </c>
      <c r="U47" s="353">
        <v>0</v>
      </c>
      <c r="V47" s="353">
        <v>0</v>
      </c>
      <c r="W47" s="353">
        <v>0</v>
      </c>
      <c r="X47" s="353">
        <v>0</v>
      </c>
      <c r="Y47" s="353">
        <v>366</v>
      </c>
      <c r="Z47" s="353">
        <v>0</v>
      </c>
      <c r="AA47" s="354">
        <v>0.98</v>
      </c>
      <c r="AB47" s="354">
        <v>0</v>
      </c>
      <c r="AC47" s="354">
        <v>0.02</v>
      </c>
      <c r="AD47" s="353">
        <v>67</v>
      </c>
      <c r="AE47" s="353">
        <v>94150</v>
      </c>
      <c r="AF47" s="353">
        <v>87</v>
      </c>
      <c r="AG47" s="355">
        <v>1840500</v>
      </c>
      <c r="AH47" s="356" t="s">
        <v>4078</v>
      </c>
      <c r="AI47" s="357">
        <v>43393</v>
      </c>
      <c r="AJ47" s="353">
        <v>0</v>
      </c>
      <c r="AK47" s="353">
        <v>0</v>
      </c>
      <c r="AL47" s="353">
        <v>13364</v>
      </c>
      <c r="AM47" s="353">
        <v>0</v>
      </c>
      <c r="AN47" s="358"/>
      <c r="AO47" s="353">
        <v>3159129</v>
      </c>
      <c r="AP47" s="353">
        <v>0</v>
      </c>
      <c r="AQ47" s="353">
        <v>0</v>
      </c>
      <c r="AR47" s="353">
        <v>3730</v>
      </c>
      <c r="AS47" s="353">
        <v>0</v>
      </c>
      <c r="AT47" s="353">
        <v>781062</v>
      </c>
      <c r="AU47" s="355">
        <v>0</v>
      </c>
      <c r="AV47" s="356"/>
      <c r="AW47" s="354">
        <v>0.8</v>
      </c>
      <c r="AX47" s="354">
        <v>0.2</v>
      </c>
      <c r="AY47" s="359" t="s">
        <v>50</v>
      </c>
      <c r="AZ47" s="360" t="s">
        <v>95</v>
      </c>
      <c r="BA47" s="356" t="s">
        <v>4079</v>
      </c>
      <c r="BB47" s="361">
        <v>91.37</v>
      </c>
      <c r="BC47" s="362">
        <v>10259297</v>
      </c>
      <c r="BD47" s="362">
        <v>7412038</v>
      </c>
      <c r="BE47" s="362">
        <v>5017326</v>
      </c>
      <c r="BF47" s="362">
        <v>22702893</v>
      </c>
      <c r="BG47" s="359" t="s">
        <v>46</v>
      </c>
      <c r="BH47" s="361"/>
      <c r="BI47" s="363" t="s">
        <v>4080</v>
      </c>
      <c r="BJ47" s="359" t="s">
        <v>42</v>
      </c>
    </row>
    <row r="48" spans="1:62" s="176" customFormat="1" ht="11.25" customHeight="1" x14ac:dyDescent="0.15">
      <c r="A48" s="185" t="s">
        <v>116</v>
      </c>
      <c r="B48" s="353" t="s">
        <v>114</v>
      </c>
      <c r="C48" s="364" t="s">
        <v>4037</v>
      </c>
      <c r="D48" s="364" t="s">
        <v>734</v>
      </c>
      <c r="E48" s="364" t="s">
        <v>118</v>
      </c>
      <c r="F48" s="365"/>
      <c r="G48" s="364">
        <v>43549</v>
      </c>
      <c r="H48" s="353">
        <v>17254</v>
      </c>
      <c r="I48" s="353">
        <v>1584</v>
      </c>
      <c r="J48" s="353">
        <v>43</v>
      </c>
      <c r="K48" s="353">
        <v>0</v>
      </c>
      <c r="L48" s="353">
        <v>3</v>
      </c>
      <c r="M48" s="353">
        <v>273</v>
      </c>
      <c r="N48" s="353">
        <v>126</v>
      </c>
      <c r="O48" s="353">
        <v>1584</v>
      </c>
      <c r="P48" s="353">
        <v>0</v>
      </c>
      <c r="Q48" s="353">
        <v>0</v>
      </c>
      <c r="R48" s="353">
        <v>0</v>
      </c>
      <c r="S48" s="353">
        <v>0</v>
      </c>
      <c r="T48" s="353">
        <v>0</v>
      </c>
      <c r="U48" s="353">
        <v>0</v>
      </c>
      <c r="V48" s="353">
        <v>0</v>
      </c>
      <c r="W48" s="353">
        <v>0</v>
      </c>
      <c r="X48" s="353">
        <v>0</v>
      </c>
      <c r="Y48" s="353">
        <v>2723</v>
      </c>
      <c r="Z48" s="353">
        <v>519</v>
      </c>
      <c r="AA48" s="354">
        <v>1</v>
      </c>
      <c r="AB48" s="354">
        <v>0</v>
      </c>
      <c r="AC48" s="354">
        <v>0</v>
      </c>
      <c r="AD48" s="353">
        <v>236</v>
      </c>
      <c r="AE48" s="353">
        <v>848202</v>
      </c>
      <c r="AF48" s="353">
        <v>187</v>
      </c>
      <c r="AG48" s="355">
        <v>4216534</v>
      </c>
      <c r="AH48" s="356" t="s">
        <v>4081</v>
      </c>
      <c r="AI48" s="357">
        <v>423640</v>
      </c>
      <c r="AJ48" s="353">
        <v>10</v>
      </c>
      <c r="AK48" s="353">
        <v>0</v>
      </c>
      <c r="AL48" s="353">
        <v>544</v>
      </c>
      <c r="AM48" s="353">
        <v>0</v>
      </c>
      <c r="AN48" s="358"/>
      <c r="AO48" s="353">
        <v>12714593</v>
      </c>
      <c r="AP48" s="353">
        <v>91210</v>
      </c>
      <c r="AQ48" s="353">
        <v>0</v>
      </c>
      <c r="AR48" s="353">
        <v>0</v>
      </c>
      <c r="AS48" s="353">
        <v>0</v>
      </c>
      <c r="AT48" s="353">
        <v>71250</v>
      </c>
      <c r="AU48" s="355">
        <v>974261</v>
      </c>
      <c r="AV48" s="356" t="s">
        <v>4082</v>
      </c>
      <c r="AW48" s="354">
        <v>0.93</v>
      </c>
      <c r="AX48" s="354">
        <v>7.0000000000000007E-2</v>
      </c>
      <c r="AY48" s="359" t="s">
        <v>41</v>
      </c>
      <c r="AZ48" s="360" t="s">
        <v>41</v>
      </c>
      <c r="BA48" s="356" t="s">
        <v>4083</v>
      </c>
      <c r="BB48" s="361">
        <v>77</v>
      </c>
      <c r="BC48" s="362">
        <v>27284266</v>
      </c>
      <c r="BD48" s="362">
        <v>24145233</v>
      </c>
      <c r="BE48" s="362">
        <v>30769144</v>
      </c>
      <c r="BF48" s="362">
        <v>82198643</v>
      </c>
      <c r="BG48" s="359" t="s">
        <v>42</v>
      </c>
      <c r="BH48" s="361">
        <v>59</v>
      </c>
      <c r="BI48" s="363" t="s">
        <v>4084</v>
      </c>
      <c r="BJ48" s="359" t="s">
        <v>46</v>
      </c>
    </row>
    <row r="49" spans="1:62" s="288" customFormat="1" ht="11.25" customHeight="1" x14ac:dyDescent="0.15">
      <c r="A49" s="186" t="s">
        <v>357</v>
      </c>
      <c r="B49" s="407"/>
      <c r="C49" s="417"/>
      <c r="D49" s="417"/>
      <c r="E49" s="417"/>
      <c r="F49" s="418"/>
      <c r="G49" s="417"/>
      <c r="H49" s="407"/>
      <c r="I49" s="407"/>
      <c r="J49" s="407"/>
      <c r="K49" s="407"/>
      <c r="L49" s="407"/>
      <c r="M49" s="407"/>
      <c r="N49" s="407"/>
      <c r="O49" s="407"/>
      <c r="P49" s="407"/>
      <c r="Q49" s="407"/>
      <c r="R49" s="407"/>
      <c r="S49" s="407"/>
      <c r="T49" s="407"/>
      <c r="U49" s="407"/>
      <c r="V49" s="407"/>
      <c r="W49" s="407"/>
      <c r="X49" s="407"/>
      <c r="Y49" s="407"/>
      <c r="Z49" s="407"/>
      <c r="AA49" s="408"/>
      <c r="AB49" s="408"/>
      <c r="AC49" s="408"/>
      <c r="AD49" s="407"/>
      <c r="AE49" s="407"/>
      <c r="AF49" s="407"/>
      <c r="AG49" s="188"/>
      <c r="AH49" s="409"/>
      <c r="AI49" s="410"/>
      <c r="AJ49" s="407"/>
      <c r="AK49" s="407"/>
      <c r="AL49" s="407"/>
      <c r="AM49" s="407"/>
      <c r="AN49" s="411"/>
      <c r="AO49" s="407"/>
      <c r="AP49" s="407"/>
      <c r="AQ49" s="407"/>
      <c r="AR49" s="407"/>
      <c r="AS49" s="407"/>
      <c r="AT49" s="407"/>
      <c r="AU49" s="188"/>
      <c r="AV49" s="409"/>
      <c r="AW49" s="408"/>
      <c r="AX49" s="408"/>
      <c r="AY49" s="412"/>
      <c r="AZ49" s="413"/>
      <c r="BA49" s="409"/>
      <c r="BB49" s="414"/>
      <c r="BC49" s="415"/>
      <c r="BD49" s="415"/>
      <c r="BE49" s="415"/>
      <c r="BF49" s="415"/>
      <c r="BG49" s="412"/>
      <c r="BH49" s="414"/>
      <c r="BI49" s="416"/>
      <c r="BJ49" s="412"/>
    </row>
    <row r="50" spans="1:62" s="176" customFormat="1" ht="11.25" customHeight="1" x14ac:dyDescent="0.15">
      <c r="A50" s="185" t="s">
        <v>144</v>
      </c>
      <c r="B50" s="353" t="s">
        <v>1805</v>
      </c>
      <c r="C50" s="364" t="s">
        <v>1806</v>
      </c>
      <c r="D50" s="364" t="s">
        <v>1807</v>
      </c>
      <c r="E50" s="364" t="s">
        <v>1808</v>
      </c>
      <c r="F50" s="365"/>
      <c r="G50" s="364">
        <v>19090</v>
      </c>
      <c r="H50" s="353">
        <v>8029</v>
      </c>
      <c r="I50" s="353">
        <v>546</v>
      </c>
      <c r="J50" s="353">
        <v>66</v>
      </c>
      <c r="K50" s="353">
        <v>31</v>
      </c>
      <c r="L50" s="353">
        <v>6</v>
      </c>
      <c r="M50" s="353">
        <v>369</v>
      </c>
      <c r="N50" s="353">
        <v>102</v>
      </c>
      <c r="O50" s="353">
        <v>135</v>
      </c>
      <c r="P50" s="353">
        <v>0</v>
      </c>
      <c r="Q50" s="353">
        <v>0</v>
      </c>
      <c r="R50" s="353">
        <v>0</v>
      </c>
      <c r="S50" s="353">
        <v>0</v>
      </c>
      <c r="T50" s="353">
        <v>0</v>
      </c>
      <c r="U50" s="353">
        <v>0</v>
      </c>
      <c r="V50" s="353">
        <v>0</v>
      </c>
      <c r="W50" s="353">
        <v>0</v>
      </c>
      <c r="X50" s="353">
        <v>0</v>
      </c>
      <c r="Y50" s="353">
        <v>950</v>
      </c>
      <c r="Z50" s="353">
        <v>85</v>
      </c>
      <c r="AA50" s="354">
        <v>1</v>
      </c>
      <c r="AB50" s="354">
        <v>0</v>
      </c>
      <c r="AC50" s="354">
        <v>0</v>
      </c>
      <c r="AD50" s="353">
        <v>18</v>
      </c>
      <c r="AE50" s="353">
        <v>15750</v>
      </c>
      <c r="AF50" s="353">
        <v>108</v>
      </c>
      <c r="AG50" s="355">
        <v>2077800</v>
      </c>
      <c r="AH50" s="356" t="s">
        <v>4085</v>
      </c>
      <c r="AI50" s="357">
        <v>7560</v>
      </c>
      <c r="AJ50" s="353">
        <v>0</v>
      </c>
      <c r="AK50" s="353">
        <v>0</v>
      </c>
      <c r="AL50" s="353">
        <v>140912</v>
      </c>
      <c r="AM50" s="353">
        <v>0</v>
      </c>
      <c r="AN50" s="358"/>
      <c r="AO50" s="353">
        <v>0</v>
      </c>
      <c r="AP50" s="353">
        <v>0</v>
      </c>
      <c r="AQ50" s="353">
        <v>3641911</v>
      </c>
      <c r="AR50" s="353">
        <v>0</v>
      </c>
      <c r="AS50" s="353">
        <v>0</v>
      </c>
      <c r="AT50" s="353">
        <v>0</v>
      </c>
      <c r="AU50" s="355">
        <v>0</v>
      </c>
      <c r="AV50" s="356"/>
      <c r="AW50" s="354">
        <v>0</v>
      </c>
      <c r="AX50" s="354">
        <v>1</v>
      </c>
      <c r="AY50" s="359" t="s">
        <v>95</v>
      </c>
      <c r="AZ50" s="360" t="s">
        <v>95</v>
      </c>
      <c r="BA50" s="356" t="s">
        <v>4086</v>
      </c>
      <c r="BB50" s="361">
        <v>96.52</v>
      </c>
      <c r="BC50" s="362">
        <v>13044746</v>
      </c>
      <c r="BD50" s="362">
        <v>10691087</v>
      </c>
      <c r="BE50" s="362">
        <v>10226895</v>
      </c>
      <c r="BF50" s="362">
        <v>37656772</v>
      </c>
      <c r="BG50" s="359" t="s">
        <v>42</v>
      </c>
      <c r="BH50" s="361">
        <v>96.52</v>
      </c>
      <c r="BI50" s="363"/>
      <c r="BJ50" s="359" t="s">
        <v>46</v>
      </c>
    </row>
    <row r="51" spans="1:62" s="176" customFormat="1" ht="11.25" customHeight="1" x14ac:dyDescent="0.15">
      <c r="A51" s="386" t="s">
        <v>145</v>
      </c>
      <c r="B51" s="353" t="s">
        <v>4038</v>
      </c>
      <c r="C51" s="364" t="s">
        <v>3260</v>
      </c>
      <c r="D51" s="364" t="s">
        <v>49</v>
      </c>
      <c r="E51" s="364" t="s">
        <v>4039</v>
      </c>
      <c r="F51" s="365"/>
      <c r="G51" s="364">
        <v>96000</v>
      </c>
      <c r="H51" s="353">
        <v>45000</v>
      </c>
      <c r="I51" s="353">
        <v>2254</v>
      </c>
      <c r="J51" s="353">
        <v>129</v>
      </c>
      <c r="K51" s="353">
        <v>47</v>
      </c>
      <c r="L51" s="353">
        <v>12</v>
      </c>
      <c r="M51" s="353">
        <v>2254</v>
      </c>
      <c r="N51" s="353">
        <v>0</v>
      </c>
      <c r="O51" s="353">
        <v>2254</v>
      </c>
      <c r="P51" s="353">
        <v>0</v>
      </c>
      <c r="Q51" s="353">
        <v>265</v>
      </c>
      <c r="R51" s="353">
        <v>11</v>
      </c>
      <c r="S51" s="353">
        <v>0</v>
      </c>
      <c r="T51" s="353">
        <v>0</v>
      </c>
      <c r="U51" s="353">
        <v>0</v>
      </c>
      <c r="V51" s="353">
        <v>0</v>
      </c>
      <c r="W51" s="353">
        <v>0</v>
      </c>
      <c r="X51" s="353">
        <v>0</v>
      </c>
      <c r="Y51" s="353">
        <v>3840</v>
      </c>
      <c r="Z51" s="353">
        <v>891</v>
      </c>
      <c r="AA51" s="354">
        <v>0.9</v>
      </c>
      <c r="AB51" s="354">
        <v>0.08</v>
      </c>
      <c r="AC51" s="354">
        <v>0.02</v>
      </c>
      <c r="AD51" s="353">
        <v>447</v>
      </c>
      <c r="AE51" s="353">
        <v>857000</v>
      </c>
      <c r="AF51" s="353">
        <v>65</v>
      </c>
      <c r="AG51" s="355">
        <v>3000000</v>
      </c>
      <c r="AH51" s="356"/>
      <c r="AI51" s="357">
        <v>486000</v>
      </c>
      <c r="AJ51" s="353">
        <v>0</v>
      </c>
      <c r="AK51" s="353">
        <v>0</v>
      </c>
      <c r="AL51" s="353">
        <v>374000</v>
      </c>
      <c r="AM51" s="353">
        <v>0</v>
      </c>
      <c r="AN51" s="358"/>
      <c r="AO51" s="353">
        <v>8000000</v>
      </c>
      <c r="AP51" s="353">
        <v>0</v>
      </c>
      <c r="AQ51" s="353">
        <v>0</v>
      </c>
      <c r="AR51" s="353">
        <v>0</v>
      </c>
      <c r="AS51" s="353">
        <v>0</v>
      </c>
      <c r="AT51" s="353">
        <v>0</v>
      </c>
      <c r="AU51" s="355">
        <v>0</v>
      </c>
      <c r="AV51" s="356"/>
      <c r="AW51" s="354">
        <v>1</v>
      </c>
      <c r="AX51" s="354">
        <v>0</v>
      </c>
      <c r="AY51" s="359" t="s">
        <v>50</v>
      </c>
      <c r="AZ51" s="360" t="s">
        <v>50</v>
      </c>
      <c r="BA51" s="356"/>
      <c r="BB51" s="375">
        <v>68.77</v>
      </c>
      <c r="BC51" s="362">
        <v>93000000</v>
      </c>
      <c r="BD51" s="362">
        <v>54000000</v>
      </c>
      <c r="BE51" s="362">
        <v>43000000</v>
      </c>
      <c r="BF51" s="362">
        <v>212000000</v>
      </c>
      <c r="BG51" s="359" t="s">
        <v>46</v>
      </c>
      <c r="BH51" s="375"/>
      <c r="BI51" s="363"/>
      <c r="BJ51" s="359" t="s">
        <v>46</v>
      </c>
    </row>
    <row r="52" spans="1:62" s="176" customFormat="1" ht="11.25" customHeight="1" x14ac:dyDescent="0.15">
      <c r="A52" s="275" t="s">
        <v>322</v>
      </c>
      <c r="B52" s="353" t="s">
        <v>323</v>
      </c>
      <c r="C52" s="364" t="s">
        <v>2582</v>
      </c>
      <c r="D52" s="364" t="s">
        <v>325</v>
      </c>
      <c r="E52" s="364" t="s">
        <v>326</v>
      </c>
      <c r="F52" s="365"/>
      <c r="G52" s="364">
        <v>3185</v>
      </c>
      <c r="H52" s="353">
        <v>1270</v>
      </c>
      <c r="I52" s="353">
        <v>168</v>
      </c>
      <c r="J52" s="353">
        <v>0</v>
      </c>
      <c r="K52" s="353">
        <v>5</v>
      </c>
      <c r="L52" s="353">
        <v>0</v>
      </c>
      <c r="M52" s="353">
        <v>103</v>
      </c>
      <c r="N52" s="353">
        <v>0</v>
      </c>
      <c r="O52" s="353">
        <v>136</v>
      </c>
      <c r="P52" s="353">
        <v>0</v>
      </c>
      <c r="Q52" s="353">
        <v>400</v>
      </c>
      <c r="R52" s="353">
        <v>0</v>
      </c>
      <c r="S52" s="353">
        <v>5</v>
      </c>
      <c r="T52" s="353">
        <v>0</v>
      </c>
      <c r="U52" s="353">
        <v>45</v>
      </c>
      <c r="V52" s="353">
        <v>0</v>
      </c>
      <c r="W52" s="353">
        <v>85</v>
      </c>
      <c r="X52" s="353">
        <v>0</v>
      </c>
      <c r="Y52" s="353">
        <v>230</v>
      </c>
      <c r="Z52" s="353">
        <v>0</v>
      </c>
      <c r="AA52" s="354">
        <v>1</v>
      </c>
      <c r="AB52" s="354">
        <v>0</v>
      </c>
      <c r="AC52" s="354">
        <v>0</v>
      </c>
      <c r="AD52" s="353">
        <v>20</v>
      </c>
      <c r="AE52" s="353">
        <v>57500</v>
      </c>
      <c r="AF52" s="353">
        <v>10</v>
      </c>
      <c r="AG52" s="355">
        <v>120000</v>
      </c>
      <c r="AH52" s="356"/>
      <c r="AI52" s="357">
        <v>67000</v>
      </c>
      <c r="AJ52" s="353">
        <v>0</v>
      </c>
      <c r="AK52" s="353">
        <v>0</v>
      </c>
      <c r="AL52" s="353">
        <v>5400</v>
      </c>
      <c r="AM52" s="353">
        <v>0</v>
      </c>
      <c r="AN52" s="358"/>
      <c r="AO52" s="353">
        <v>2800</v>
      </c>
      <c r="AP52" s="353">
        <v>4100</v>
      </c>
      <c r="AQ52" s="353">
        <v>4500</v>
      </c>
      <c r="AR52" s="353">
        <v>0</v>
      </c>
      <c r="AS52" s="353">
        <v>0</v>
      </c>
      <c r="AT52" s="353">
        <v>0</v>
      </c>
      <c r="AU52" s="355">
        <v>0</v>
      </c>
      <c r="AV52" s="356"/>
      <c r="AW52" s="354">
        <v>0.4</v>
      </c>
      <c r="AX52" s="354">
        <v>0.6</v>
      </c>
      <c r="AY52" s="359" t="s">
        <v>50</v>
      </c>
      <c r="AZ52" s="360" t="s">
        <v>41</v>
      </c>
      <c r="BA52" s="356" t="s">
        <v>4087</v>
      </c>
      <c r="BB52" s="361">
        <v>55.5</v>
      </c>
      <c r="BC52" s="362">
        <v>772000</v>
      </c>
      <c r="BD52" s="362">
        <v>2550000</v>
      </c>
      <c r="BE52" s="362">
        <v>3723000</v>
      </c>
      <c r="BF52" s="362">
        <v>7100000</v>
      </c>
      <c r="BG52" s="359" t="s">
        <v>42</v>
      </c>
      <c r="BH52" s="361">
        <v>55.5</v>
      </c>
      <c r="BI52" s="363" t="s">
        <v>4088</v>
      </c>
      <c r="BJ52" s="359" t="s">
        <v>42</v>
      </c>
    </row>
    <row r="53" spans="1:62" s="288" customFormat="1" ht="11.25" customHeight="1" x14ac:dyDescent="0.15">
      <c r="A53" s="289" t="s">
        <v>70</v>
      </c>
      <c r="B53" s="407"/>
      <c r="C53" s="417"/>
      <c r="D53" s="417"/>
      <c r="E53" s="417"/>
      <c r="F53" s="418"/>
      <c r="G53" s="417"/>
      <c r="H53" s="407"/>
      <c r="I53" s="407"/>
      <c r="J53" s="407"/>
      <c r="K53" s="407"/>
      <c r="L53" s="407"/>
      <c r="M53" s="407"/>
      <c r="N53" s="407"/>
      <c r="O53" s="407"/>
      <c r="P53" s="407"/>
      <c r="Q53" s="407"/>
      <c r="R53" s="407"/>
      <c r="S53" s="407"/>
      <c r="T53" s="407"/>
      <c r="U53" s="407"/>
      <c r="V53" s="407"/>
      <c r="W53" s="407"/>
      <c r="X53" s="407"/>
      <c r="Y53" s="407"/>
      <c r="Z53" s="407"/>
      <c r="AA53" s="408"/>
      <c r="AB53" s="408"/>
      <c r="AC53" s="408"/>
      <c r="AD53" s="407"/>
      <c r="AE53" s="407"/>
      <c r="AF53" s="407"/>
      <c r="AG53" s="188"/>
      <c r="AH53" s="409"/>
      <c r="AI53" s="410"/>
      <c r="AJ53" s="407"/>
      <c r="AK53" s="407"/>
      <c r="AL53" s="407"/>
      <c r="AM53" s="407"/>
      <c r="AN53" s="411"/>
      <c r="AO53" s="407"/>
      <c r="AP53" s="407"/>
      <c r="AQ53" s="407"/>
      <c r="AR53" s="407"/>
      <c r="AS53" s="407"/>
      <c r="AT53" s="407"/>
      <c r="AU53" s="188"/>
      <c r="AV53" s="409"/>
      <c r="AW53" s="408"/>
      <c r="AX53" s="408"/>
      <c r="AY53" s="412"/>
      <c r="AZ53" s="413"/>
      <c r="BA53" s="409"/>
      <c r="BB53" s="414"/>
      <c r="BC53" s="415"/>
      <c r="BD53" s="415"/>
      <c r="BE53" s="415"/>
      <c r="BF53" s="415"/>
      <c r="BG53" s="412"/>
      <c r="BH53" s="414"/>
      <c r="BI53" s="416"/>
      <c r="BJ53" s="412"/>
    </row>
    <row r="54" spans="1:62" s="176" customFormat="1" ht="11.25" customHeight="1" x14ac:dyDescent="0.15">
      <c r="A54" s="185" t="s">
        <v>146</v>
      </c>
      <c r="B54" s="353" t="s">
        <v>4040</v>
      </c>
      <c r="C54" s="364" t="s">
        <v>44</v>
      </c>
      <c r="D54" s="364" t="s">
        <v>694</v>
      </c>
      <c r="E54" s="364" t="s">
        <v>231</v>
      </c>
      <c r="F54" s="365"/>
      <c r="G54" s="364">
        <v>18278</v>
      </c>
      <c r="H54" s="353">
        <v>7808</v>
      </c>
      <c r="I54" s="353">
        <v>468</v>
      </c>
      <c r="J54" s="353">
        <v>22</v>
      </c>
      <c r="K54" s="353">
        <v>76</v>
      </c>
      <c r="L54" s="353">
        <v>19</v>
      </c>
      <c r="M54" s="353">
        <v>522</v>
      </c>
      <c r="N54" s="353">
        <v>260</v>
      </c>
      <c r="O54" s="353">
        <v>459</v>
      </c>
      <c r="P54" s="353">
        <v>19</v>
      </c>
      <c r="Q54" s="353">
        <v>0</v>
      </c>
      <c r="R54" s="353">
        <v>0</v>
      </c>
      <c r="S54" s="353">
        <v>0</v>
      </c>
      <c r="T54" s="353">
        <v>0</v>
      </c>
      <c r="U54" s="353">
        <v>0</v>
      </c>
      <c r="V54" s="353">
        <v>0</v>
      </c>
      <c r="W54" s="353">
        <v>0</v>
      </c>
      <c r="X54" s="353">
        <v>0</v>
      </c>
      <c r="Y54" s="353">
        <v>306</v>
      </c>
      <c r="Z54" s="353">
        <v>101</v>
      </c>
      <c r="AA54" s="354">
        <v>0.97</v>
      </c>
      <c r="AB54" s="354">
        <v>0.03</v>
      </c>
      <c r="AC54" s="368">
        <v>0</v>
      </c>
      <c r="AD54" s="353">
        <v>66</v>
      </c>
      <c r="AE54" s="353">
        <v>93600</v>
      </c>
      <c r="AF54" s="353">
        <v>66</v>
      </c>
      <c r="AG54" s="355">
        <v>963150</v>
      </c>
      <c r="AH54" s="356" t="s">
        <v>4089</v>
      </c>
      <c r="AI54" s="357">
        <v>61761</v>
      </c>
      <c r="AJ54" s="353">
        <v>0</v>
      </c>
      <c r="AK54" s="353">
        <v>0</v>
      </c>
      <c r="AL54" s="353">
        <v>2123</v>
      </c>
      <c r="AM54" s="353"/>
      <c r="AN54" s="358"/>
      <c r="AO54" s="353">
        <v>1691458</v>
      </c>
      <c r="AP54" s="353">
        <v>0</v>
      </c>
      <c r="AQ54" s="353">
        <v>280886</v>
      </c>
      <c r="AR54" s="353">
        <v>0</v>
      </c>
      <c r="AS54" s="353">
        <v>0</v>
      </c>
      <c r="AT54" s="353">
        <v>8610</v>
      </c>
      <c r="AU54" s="355"/>
      <c r="AV54" s="356"/>
      <c r="AW54" s="354">
        <v>0.54</v>
      </c>
      <c r="AX54" s="354">
        <v>0.46</v>
      </c>
      <c r="AY54" s="359" t="s">
        <v>50</v>
      </c>
      <c r="AZ54" s="360" t="s">
        <v>95</v>
      </c>
      <c r="BA54" s="356"/>
      <c r="BB54" s="361">
        <v>81.93</v>
      </c>
      <c r="BC54" s="362">
        <v>4588956.3600000003</v>
      </c>
      <c r="BD54" s="362">
        <v>10859433.92</v>
      </c>
      <c r="BE54" s="362">
        <v>6828491.9900000002</v>
      </c>
      <c r="BF54" s="362">
        <v>20515247.82</v>
      </c>
      <c r="BG54" s="359" t="s">
        <v>42</v>
      </c>
      <c r="BH54" s="361">
        <v>77.09</v>
      </c>
      <c r="BI54" s="363"/>
      <c r="BJ54" s="359" t="s">
        <v>42</v>
      </c>
    </row>
    <row r="55" spans="1:62" s="288" customFormat="1" ht="11.25" customHeight="1" x14ac:dyDescent="0.15">
      <c r="A55" s="289" t="s">
        <v>158</v>
      </c>
      <c r="B55" s="407"/>
      <c r="C55" s="417"/>
      <c r="D55" s="417"/>
      <c r="E55" s="417"/>
      <c r="F55" s="418"/>
      <c r="G55" s="417"/>
      <c r="H55" s="407"/>
      <c r="I55" s="407"/>
      <c r="J55" s="407"/>
      <c r="K55" s="407"/>
      <c r="L55" s="407"/>
      <c r="M55" s="407"/>
      <c r="N55" s="407"/>
      <c r="O55" s="407"/>
      <c r="P55" s="407"/>
      <c r="Q55" s="407"/>
      <c r="R55" s="407"/>
      <c r="S55" s="407"/>
      <c r="T55" s="407"/>
      <c r="U55" s="407"/>
      <c r="V55" s="407"/>
      <c r="W55" s="407"/>
      <c r="X55" s="407"/>
      <c r="Y55" s="407"/>
      <c r="Z55" s="407"/>
      <c r="AA55" s="408"/>
      <c r="AB55" s="408"/>
      <c r="AC55" s="408"/>
      <c r="AD55" s="407"/>
      <c r="AE55" s="407"/>
      <c r="AF55" s="407"/>
      <c r="AG55" s="188"/>
      <c r="AH55" s="409"/>
      <c r="AI55" s="410"/>
      <c r="AJ55" s="407"/>
      <c r="AK55" s="407"/>
      <c r="AL55" s="407"/>
      <c r="AM55" s="407"/>
      <c r="AN55" s="411"/>
      <c r="AO55" s="407"/>
      <c r="AP55" s="407"/>
      <c r="AQ55" s="407"/>
      <c r="AR55" s="407"/>
      <c r="AS55" s="407"/>
      <c r="AT55" s="407"/>
      <c r="AU55" s="188"/>
      <c r="AV55" s="409"/>
      <c r="AW55" s="408"/>
      <c r="AX55" s="408"/>
      <c r="AY55" s="412"/>
      <c r="AZ55" s="413"/>
      <c r="BA55" s="409"/>
      <c r="BB55" s="414"/>
      <c r="BC55" s="415"/>
      <c r="BD55" s="415"/>
      <c r="BE55" s="415"/>
      <c r="BF55" s="415"/>
      <c r="BG55" s="412"/>
      <c r="BH55" s="414"/>
      <c r="BI55" s="416"/>
      <c r="BJ55" s="412"/>
    </row>
    <row r="56" spans="1:62" s="176" customFormat="1" ht="11.25" customHeight="1" x14ac:dyDescent="0.15">
      <c r="A56" s="185" t="s">
        <v>358</v>
      </c>
      <c r="B56" s="353" t="s">
        <v>2591</v>
      </c>
      <c r="C56" s="364" t="s">
        <v>2592</v>
      </c>
      <c r="D56" s="364" t="s">
        <v>3262</v>
      </c>
      <c r="E56" s="364" t="s">
        <v>2594</v>
      </c>
      <c r="F56" s="365"/>
      <c r="G56" s="364">
        <v>80455</v>
      </c>
      <c r="H56" s="353">
        <v>197558</v>
      </c>
      <c r="I56" s="353">
        <v>664</v>
      </c>
      <c r="J56" s="353">
        <v>435</v>
      </c>
      <c r="K56" s="353">
        <v>7</v>
      </c>
      <c r="L56" s="353">
        <v>0</v>
      </c>
      <c r="M56" s="353">
        <v>53</v>
      </c>
      <c r="N56" s="353">
        <v>0</v>
      </c>
      <c r="O56" s="353">
        <v>15</v>
      </c>
      <c r="P56" s="353">
        <v>0</v>
      </c>
      <c r="Q56" s="353">
        <v>0</v>
      </c>
      <c r="R56" s="353">
        <v>0</v>
      </c>
      <c r="S56" s="353">
        <v>0</v>
      </c>
      <c r="T56" s="353">
        <v>0</v>
      </c>
      <c r="U56" s="353">
        <v>0</v>
      </c>
      <c r="V56" s="353">
        <v>0</v>
      </c>
      <c r="W56" s="353">
        <v>0</v>
      </c>
      <c r="X56" s="353">
        <v>0</v>
      </c>
      <c r="Y56" s="353">
        <v>6030</v>
      </c>
      <c r="Z56" s="353">
        <v>0</v>
      </c>
      <c r="AA56" s="354">
        <v>0.95</v>
      </c>
      <c r="AB56" s="354">
        <v>0.05</v>
      </c>
      <c r="AC56" s="354">
        <v>0</v>
      </c>
      <c r="AD56" s="353">
        <v>173</v>
      </c>
      <c r="AE56" s="353">
        <v>49720</v>
      </c>
      <c r="AF56" s="353">
        <v>286</v>
      </c>
      <c r="AG56" s="355">
        <v>4341480</v>
      </c>
      <c r="AH56" s="356"/>
      <c r="AI56" s="357">
        <v>15073</v>
      </c>
      <c r="AJ56" s="353">
        <v>0</v>
      </c>
      <c r="AK56" s="353">
        <v>984</v>
      </c>
      <c r="AL56" s="353">
        <v>8750</v>
      </c>
      <c r="AM56" s="353">
        <v>0</v>
      </c>
      <c r="AN56" s="358"/>
      <c r="AO56" s="353">
        <v>5544091</v>
      </c>
      <c r="AP56" s="353">
        <v>0</v>
      </c>
      <c r="AQ56" s="353">
        <v>0</v>
      </c>
      <c r="AR56" s="353">
        <v>0</v>
      </c>
      <c r="AS56" s="353">
        <v>0</v>
      </c>
      <c r="AT56" s="353">
        <v>0</v>
      </c>
      <c r="AU56" s="355">
        <v>0</v>
      </c>
      <c r="AV56" s="356"/>
      <c r="AW56" s="354">
        <v>0.82</v>
      </c>
      <c r="AX56" s="354">
        <v>0.18</v>
      </c>
      <c r="AY56" s="359" t="s">
        <v>50</v>
      </c>
      <c r="AZ56" s="360" t="s">
        <v>50</v>
      </c>
      <c r="BA56" s="356"/>
      <c r="BB56" s="387">
        <v>86.43</v>
      </c>
      <c r="BC56" s="362">
        <v>4092982</v>
      </c>
      <c r="BD56" s="362">
        <v>2658219</v>
      </c>
      <c r="BE56" s="362">
        <v>4771271</v>
      </c>
      <c r="BF56" s="362">
        <v>12967128</v>
      </c>
      <c r="BG56" s="359" t="s">
        <v>46</v>
      </c>
      <c r="BH56" s="361"/>
      <c r="BI56" s="363"/>
      <c r="BJ56" s="359" t="s">
        <v>46</v>
      </c>
    </row>
    <row r="57" spans="1:62" s="176" customFormat="1" ht="11.25" customHeight="1" x14ac:dyDescent="0.15">
      <c r="A57" s="185" t="s">
        <v>359</v>
      </c>
      <c r="B57" s="353" t="s">
        <v>4041</v>
      </c>
      <c r="C57" s="364" t="s">
        <v>1830</v>
      </c>
      <c r="D57" s="364" t="s">
        <v>4042</v>
      </c>
      <c r="E57" s="364" t="s">
        <v>4043</v>
      </c>
      <c r="F57" s="365"/>
      <c r="G57" s="364">
        <v>24300</v>
      </c>
      <c r="H57" s="353">
        <v>5865</v>
      </c>
      <c r="I57" s="353">
        <v>560</v>
      </c>
      <c r="J57" s="353">
        <v>38</v>
      </c>
      <c r="K57" s="353">
        <v>11</v>
      </c>
      <c r="L57" s="353">
        <v>20</v>
      </c>
      <c r="M57" s="353">
        <v>534</v>
      </c>
      <c r="N57" s="353">
        <v>0</v>
      </c>
      <c r="O57" s="353">
        <v>2650</v>
      </c>
      <c r="P57" s="353">
        <v>0</v>
      </c>
      <c r="Q57" s="353">
        <v>0</v>
      </c>
      <c r="R57" s="353">
        <v>0</v>
      </c>
      <c r="S57" s="353">
        <v>0</v>
      </c>
      <c r="T57" s="353">
        <v>0</v>
      </c>
      <c r="U57" s="353">
        <v>0</v>
      </c>
      <c r="V57" s="353">
        <v>0</v>
      </c>
      <c r="W57" s="353">
        <v>0</v>
      </c>
      <c r="X57" s="353">
        <v>0</v>
      </c>
      <c r="Y57" s="353">
        <v>650</v>
      </c>
      <c r="Z57" s="353">
        <v>80</v>
      </c>
      <c r="AA57" s="354">
        <v>1</v>
      </c>
      <c r="AB57" s="354">
        <v>0</v>
      </c>
      <c r="AC57" s="354">
        <v>0</v>
      </c>
      <c r="AD57" s="353">
        <v>130</v>
      </c>
      <c r="AE57" s="353">
        <v>220000</v>
      </c>
      <c r="AF57" s="353">
        <v>88</v>
      </c>
      <c r="AG57" s="355">
        <v>1320000</v>
      </c>
      <c r="AH57" s="356"/>
      <c r="AI57" s="357">
        <v>211493</v>
      </c>
      <c r="AJ57" s="353">
        <v>0</v>
      </c>
      <c r="AK57" s="353">
        <v>0</v>
      </c>
      <c r="AL57" s="353">
        <v>11051</v>
      </c>
      <c r="AM57" s="353"/>
      <c r="AN57" s="358"/>
      <c r="AO57" s="353">
        <v>3685039</v>
      </c>
      <c r="AP57" s="353">
        <v>0</v>
      </c>
      <c r="AQ57" s="353">
        <v>0</v>
      </c>
      <c r="AR57" s="353">
        <v>0</v>
      </c>
      <c r="AS57" s="353">
        <v>0</v>
      </c>
      <c r="AT57" s="353">
        <v>0</v>
      </c>
      <c r="AU57" s="355">
        <v>0</v>
      </c>
      <c r="AV57" s="356"/>
      <c r="AW57" s="354">
        <v>0.85</v>
      </c>
      <c r="AX57" s="354">
        <v>0.15</v>
      </c>
      <c r="AY57" s="359" t="s">
        <v>41</v>
      </c>
      <c r="AZ57" s="360" t="s">
        <v>41</v>
      </c>
      <c r="BA57" s="356" t="s">
        <v>4090</v>
      </c>
      <c r="BB57" s="361">
        <v>31.17</v>
      </c>
      <c r="BC57" s="362">
        <v>8528687.2400000002</v>
      </c>
      <c r="BD57" s="362">
        <v>8817559.6400000006</v>
      </c>
      <c r="BE57" s="362">
        <v>7012430.9299999997</v>
      </c>
      <c r="BF57" s="362">
        <v>24367677.809999999</v>
      </c>
      <c r="BG57" s="359" t="s">
        <v>42</v>
      </c>
      <c r="BH57" s="361">
        <v>32</v>
      </c>
      <c r="BI57" s="363"/>
      <c r="BJ57" s="359" t="s">
        <v>42</v>
      </c>
    </row>
    <row r="58" spans="1:62" s="176" customFormat="1" ht="11.25" customHeight="1" x14ac:dyDescent="0.15">
      <c r="A58" s="185" t="s">
        <v>147</v>
      </c>
      <c r="B58" s="353" t="s">
        <v>701</v>
      </c>
      <c r="C58" s="364" t="s">
        <v>4044</v>
      </c>
      <c r="D58" s="364" t="s">
        <v>702</v>
      </c>
      <c r="E58" s="364" t="s">
        <v>703</v>
      </c>
      <c r="F58" s="365"/>
      <c r="G58" s="364">
        <v>6511</v>
      </c>
      <c r="H58" s="353">
        <v>3068</v>
      </c>
      <c r="I58" s="353">
        <v>280</v>
      </c>
      <c r="J58" s="353">
        <v>8</v>
      </c>
      <c r="K58" s="353">
        <v>0</v>
      </c>
      <c r="L58" s="353">
        <v>0</v>
      </c>
      <c r="M58" s="353">
        <v>280</v>
      </c>
      <c r="N58" s="353">
        <v>3</v>
      </c>
      <c r="O58" s="353">
        <v>280</v>
      </c>
      <c r="P58" s="353">
        <v>0</v>
      </c>
      <c r="Q58" s="353">
        <v>1</v>
      </c>
      <c r="R58" s="353">
        <v>1</v>
      </c>
      <c r="S58" s="353">
        <v>0</v>
      </c>
      <c r="T58" s="353">
        <v>0</v>
      </c>
      <c r="U58" s="353">
        <v>1</v>
      </c>
      <c r="V58" s="353">
        <v>0</v>
      </c>
      <c r="W58" s="353">
        <v>0</v>
      </c>
      <c r="X58" s="353">
        <v>0</v>
      </c>
      <c r="Y58" s="353">
        <v>300</v>
      </c>
      <c r="Z58" s="353">
        <v>50</v>
      </c>
      <c r="AA58" s="354">
        <v>0.99</v>
      </c>
      <c r="AB58" s="354">
        <v>0</v>
      </c>
      <c r="AC58" s="368">
        <v>0.01</v>
      </c>
      <c r="AD58" s="353">
        <v>65</v>
      </c>
      <c r="AE58" s="353">
        <v>115000</v>
      </c>
      <c r="AF58" s="353">
        <v>63</v>
      </c>
      <c r="AG58" s="355">
        <v>180000</v>
      </c>
      <c r="AH58" s="356"/>
      <c r="AI58" s="357">
        <v>140463</v>
      </c>
      <c r="AJ58" s="353">
        <v>0</v>
      </c>
      <c r="AK58" s="353">
        <v>0</v>
      </c>
      <c r="AL58" s="353">
        <v>2177</v>
      </c>
      <c r="AM58" s="353"/>
      <c r="AN58" s="358"/>
      <c r="AO58" s="353">
        <v>1849360</v>
      </c>
      <c r="AP58" s="353">
        <v>0</v>
      </c>
      <c r="AQ58" s="353">
        <v>128092</v>
      </c>
      <c r="AR58" s="353">
        <v>0</v>
      </c>
      <c r="AS58" s="353">
        <v>0</v>
      </c>
      <c r="AT58" s="353">
        <v>0</v>
      </c>
      <c r="AU58" s="355"/>
      <c r="AV58" s="356"/>
      <c r="AW58" s="354">
        <v>0.95</v>
      </c>
      <c r="AX58" s="354">
        <v>0.05</v>
      </c>
      <c r="AY58" s="359" t="s">
        <v>50</v>
      </c>
      <c r="AZ58" s="360" t="s">
        <v>41</v>
      </c>
      <c r="BA58" s="356" t="s">
        <v>4091</v>
      </c>
      <c r="BB58" s="361">
        <v>78.150000000000006</v>
      </c>
      <c r="BC58" s="362">
        <v>21925923</v>
      </c>
      <c r="BD58" s="362">
        <v>14115441</v>
      </c>
      <c r="BE58" s="362">
        <v>11424000</v>
      </c>
      <c r="BF58" s="362">
        <v>21925923</v>
      </c>
      <c r="BG58" s="359" t="s">
        <v>46</v>
      </c>
      <c r="BH58" s="361"/>
      <c r="BI58" s="363"/>
      <c r="BJ58" s="359" t="s">
        <v>42</v>
      </c>
    </row>
    <row r="59" spans="1:62" s="288" customFormat="1" ht="11.25" customHeight="1" x14ac:dyDescent="0.15">
      <c r="A59" s="289" t="s">
        <v>360</v>
      </c>
      <c r="B59" s="407"/>
      <c r="C59" s="417"/>
      <c r="D59" s="417"/>
      <c r="E59" s="417"/>
      <c r="F59" s="418"/>
      <c r="G59" s="417"/>
      <c r="H59" s="407"/>
      <c r="I59" s="407"/>
      <c r="J59" s="407"/>
      <c r="K59" s="407"/>
      <c r="L59" s="407"/>
      <c r="M59" s="407"/>
      <c r="N59" s="407"/>
      <c r="O59" s="407"/>
      <c r="P59" s="407"/>
      <c r="Q59" s="407"/>
      <c r="R59" s="407"/>
      <c r="S59" s="407"/>
      <c r="T59" s="407"/>
      <c r="U59" s="407"/>
      <c r="V59" s="407"/>
      <c r="W59" s="407"/>
      <c r="X59" s="407"/>
      <c r="Y59" s="407"/>
      <c r="Z59" s="407"/>
      <c r="AA59" s="408"/>
      <c r="AB59" s="408"/>
      <c r="AC59" s="408"/>
      <c r="AD59" s="407"/>
      <c r="AE59" s="407"/>
      <c r="AF59" s="407"/>
      <c r="AG59" s="188"/>
      <c r="AH59" s="409"/>
      <c r="AI59" s="410"/>
      <c r="AJ59" s="407"/>
      <c r="AK59" s="407"/>
      <c r="AL59" s="407"/>
      <c r="AM59" s="407"/>
      <c r="AN59" s="411"/>
      <c r="AO59" s="407"/>
      <c r="AP59" s="407"/>
      <c r="AQ59" s="407"/>
      <c r="AR59" s="407"/>
      <c r="AS59" s="407"/>
      <c r="AT59" s="407"/>
      <c r="AU59" s="188"/>
      <c r="AV59" s="409"/>
      <c r="AW59" s="408"/>
      <c r="AX59" s="408"/>
      <c r="AY59" s="412"/>
      <c r="AZ59" s="413"/>
      <c r="BA59" s="409"/>
      <c r="BB59" s="414"/>
      <c r="BC59" s="415"/>
      <c r="BD59" s="415"/>
      <c r="BE59" s="415"/>
      <c r="BF59" s="415"/>
      <c r="BG59" s="412"/>
      <c r="BH59" s="414"/>
      <c r="BI59" s="416"/>
      <c r="BJ59" s="412"/>
    </row>
    <row r="60" spans="1:62" s="176" customFormat="1" ht="11.25" customHeight="1" x14ac:dyDescent="0.15">
      <c r="A60" s="185" t="s">
        <v>148</v>
      </c>
      <c r="B60" s="353" t="s">
        <v>2601</v>
      </c>
      <c r="C60" s="364" t="s">
        <v>3264</v>
      </c>
      <c r="D60" s="364" t="s">
        <v>3265</v>
      </c>
      <c r="E60" s="364" t="s">
        <v>2604</v>
      </c>
      <c r="F60" s="365"/>
      <c r="G60" s="364">
        <v>18900</v>
      </c>
      <c r="H60" s="353">
        <v>7069</v>
      </c>
      <c r="I60" s="353">
        <v>531</v>
      </c>
      <c r="J60" s="353">
        <v>31</v>
      </c>
      <c r="K60" s="353">
        <v>20</v>
      </c>
      <c r="L60" s="353">
        <v>3</v>
      </c>
      <c r="M60" s="353">
        <v>147</v>
      </c>
      <c r="N60" s="353">
        <v>20</v>
      </c>
      <c r="O60" s="353">
        <v>531</v>
      </c>
      <c r="P60" s="353">
        <v>8</v>
      </c>
      <c r="Q60" s="353">
        <v>0</v>
      </c>
      <c r="R60" s="353">
        <v>0</v>
      </c>
      <c r="S60" s="353">
        <v>0</v>
      </c>
      <c r="T60" s="353">
        <v>0</v>
      </c>
      <c r="U60" s="353">
        <v>0</v>
      </c>
      <c r="V60" s="353">
        <v>0</v>
      </c>
      <c r="W60" s="353">
        <v>0</v>
      </c>
      <c r="X60" s="353">
        <v>0</v>
      </c>
      <c r="Y60" s="353">
        <v>1016</v>
      </c>
      <c r="Z60" s="353">
        <v>222</v>
      </c>
      <c r="AA60" s="354">
        <v>1</v>
      </c>
      <c r="AB60" s="354">
        <v>0</v>
      </c>
      <c r="AC60" s="354">
        <v>0</v>
      </c>
      <c r="AD60" s="353">
        <v>140</v>
      </c>
      <c r="AE60" s="353">
        <v>91000</v>
      </c>
      <c r="AF60" s="353">
        <v>127</v>
      </c>
      <c r="AG60" s="355">
        <v>1858000</v>
      </c>
      <c r="AH60" s="356"/>
      <c r="AI60" s="357">
        <v>64395</v>
      </c>
      <c r="AJ60" s="353">
        <v>0</v>
      </c>
      <c r="AK60" s="353">
        <v>0</v>
      </c>
      <c r="AL60" s="353">
        <v>58090</v>
      </c>
      <c r="AM60" s="353">
        <v>0</v>
      </c>
      <c r="AN60" s="358"/>
      <c r="AO60" s="353">
        <v>529139</v>
      </c>
      <c r="AP60" s="353">
        <v>372291</v>
      </c>
      <c r="AQ60" s="353">
        <v>545442</v>
      </c>
      <c r="AR60" s="353">
        <v>3250</v>
      </c>
      <c r="AS60" s="353">
        <v>0</v>
      </c>
      <c r="AT60" s="353">
        <v>0</v>
      </c>
      <c r="AU60" s="355">
        <v>0</v>
      </c>
      <c r="AV60" s="356"/>
      <c r="AW60" s="354">
        <v>0.43</v>
      </c>
      <c r="AX60" s="354">
        <v>0.56999999999999995</v>
      </c>
      <c r="AY60" s="359" t="s">
        <v>95</v>
      </c>
      <c r="AZ60" s="360" t="s">
        <v>95</v>
      </c>
      <c r="BA60" s="356"/>
      <c r="BB60" s="361">
        <v>131</v>
      </c>
      <c r="BC60" s="362">
        <v>19514968</v>
      </c>
      <c r="BD60" s="362">
        <v>13691157</v>
      </c>
      <c r="BE60" s="362">
        <v>10682294</v>
      </c>
      <c r="BF60" s="362">
        <v>45720582</v>
      </c>
      <c r="BG60" s="359" t="s">
        <v>46</v>
      </c>
      <c r="BH60" s="361"/>
      <c r="BI60" s="363" t="s">
        <v>4092</v>
      </c>
      <c r="BJ60" s="359" t="s">
        <v>42</v>
      </c>
    </row>
    <row r="61" spans="1:62" s="176" customFormat="1" ht="11.25" customHeight="1" x14ac:dyDescent="0.15">
      <c r="A61" s="185" t="s">
        <v>149</v>
      </c>
      <c r="B61" s="388" t="s">
        <v>4045</v>
      </c>
      <c r="C61" s="366" t="s">
        <v>4046</v>
      </c>
      <c r="D61" s="366" t="s">
        <v>214</v>
      </c>
      <c r="E61" s="366" t="s">
        <v>2606</v>
      </c>
      <c r="F61" s="389"/>
      <c r="G61" s="366">
        <v>75000</v>
      </c>
      <c r="H61" s="388">
        <v>36000</v>
      </c>
      <c r="I61" s="388">
        <v>1138</v>
      </c>
      <c r="J61" s="388">
        <v>212</v>
      </c>
      <c r="K61" s="388">
        <v>27</v>
      </c>
      <c r="L61" s="388"/>
      <c r="M61" s="388">
        <v>20</v>
      </c>
      <c r="N61" s="388"/>
      <c r="O61" s="388">
        <v>100</v>
      </c>
      <c r="P61" s="388">
        <v>152</v>
      </c>
      <c r="Q61" s="388"/>
      <c r="R61" s="388"/>
      <c r="S61" s="388"/>
      <c r="T61" s="388"/>
      <c r="U61" s="388"/>
      <c r="V61" s="388"/>
      <c r="W61" s="388"/>
      <c r="X61" s="388"/>
      <c r="Y61" s="388">
        <v>4500</v>
      </c>
      <c r="Z61" s="388">
        <v>150</v>
      </c>
      <c r="AA61" s="354">
        <v>1</v>
      </c>
      <c r="AB61" s="354"/>
      <c r="AC61" s="354"/>
      <c r="AD61" s="388">
        <v>158</v>
      </c>
      <c r="AE61" s="388">
        <v>177000</v>
      </c>
      <c r="AF61" s="388">
        <v>111</v>
      </c>
      <c r="AG61" s="390">
        <v>962000</v>
      </c>
      <c r="AH61" s="275"/>
      <c r="AI61" s="391">
        <v>268358</v>
      </c>
      <c r="AJ61" s="388">
        <v>1808</v>
      </c>
      <c r="AK61" s="388"/>
      <c r="AL61" s="388">
        <v>30481</v>
      </c>
      <c r="AM61" s="388"/>
      <c r="AN61" s="392"/>
      <c r="AO61" s="388">
        <v>635589</v>
      </c>
      <c r="AP61" s="388">
        <v>16082</v>
      </c>
      <c r="AQ61" s="388"/>
      <c r="AR61" s="388"/>
      <c r="AS61" s="388"/>
      <c r="AT61" s="388"/>
      <c r="AU61" s="390"/>
      <c r="AV61" s="275"/>
      <c r="AW61" s="354">
        <v>0.9</v>
      </c>
      <c r="AX61" s="354">
        <v>0.1</v>
      </c>
      <c r="AY61" s="393" t="s">
        <v>50</v>
      </c>
      <c r="AZ61" s="394" t="s">
        <v>50</v>
      </c>
      <c r="BA61" s="275"/>
      <c r="BB61" s="395">
        <v>86.85</v>
      </c>
      <c r="BC61" s="396">
        <v>12513770</v>
      </c>
      <c r="BD61" s="396">
        <v>5147402</v>
      </c>
      <c r="BE61" s="396">
        <v>10915159</v>
      </c>
      <c r="BF61" s="396">
        <v>28576331</v>
      </c>
      <c r="BG61" s="393" t="s">
        <v>46</v>
      </c>
      <c r="BH61" s="361"/>
      <c r="BI61" s="397"/>
      <c r="BJ61" s="393" t="s">
        <v>46</v>
      </c>
    </row>
    <row r="62" spans="1:62" s="176" customFormat="1" ht="11.25" customHeight="1" x14ac:dyDescent="0.15">
      <c r="A62" s="185" t="s">
        <v>75</v>
      </c>
      <c r="B62" s="388" t="s">
        <v>4047</v>
      </c>
      <c r="C62" s="366" t="s">
        <v>4048</v>
      </c>
      <c r="D62" s="366" t="s">
        <v>4049</v>
      </c>
      <c r="E62" s="366" t="s">
        <v>4050</v>
      </c>
      <c r="F62" s="389"/>
      <c r="G62" s="366">
        <v>34859</v>
      </c>
      <c r="H62" s="388">
        <v>11452</v>
      </c>
      <c r="I62" s="388">
        <v>0</v>
      </c>
      <c r="J62" s="388">
        <v>0</v>
      </c>
      <c r="K62" s="388">
        <v>0</v>
      </c>
      <c r="L62" s="388">
        <v>0</v>
      </c>
      <c r="M62" s="388">
        <v>0</v>
      </c>
      <c r="N62" s="388">
        <v>0</v>
      </c>
      <c r="O62" s="388">
        <v>0</v>
      </c>
      <c r="P62" s="388">
        <v>0</v>
      </c>
      <c r="Q62" s="388">
        <v>3170</v>
      </c>
      <c r="R62" s="388">
        <v>362</v>
      </c>
      <c r="S62" s="388">
        <v>47</v>
      </c>
      <c r="T62" s="388">
        <v>4</v>
      </c>
      <c r="U62" s="388">
        <v>3404</v>
      </c>
      <c r="V62" s="388">
        <v>803</v>
      </c>
      <c r="W62" s="388">
        <v>1599</v>
      </c>
      <c r="X62" s="388">
        <v>0</v>
      </c>
      <c r="Y62" s="388">
        <v>0</v>
      </c>
      <c r="Z62" s="388">
        <v>0</v>
      </c>
      <c r="AA62" s="398">
        <v>0</v>
      </c>
      <c r="AB62" s="398">
        <v>0</v>
      </c>
      <c r="AC62" s="398">
        <v>1</v>
      </c>
      <c r="AD62" s="388">
        <v>330</v>
      </c>
      <c r="AE62" s="388">
        <v>643033</v>
      </c>
      <c r="AF62" s="388">
        <v>279</v>
      </c>
      <c r="AG62" s="390">
        <v>1146150</v>
      </c>
      <c r="AH62" s="275"/>
      <c r="AI62" s="391">
        <v>425557</v>
      </c>
      <c r="AJ62" s="388">
        <v>0</v>
      </c>
      <c r="AK62" s="388">
        <v>0</v>
      </c>
      <c r="AL62" s="388">
        <v>11491</v>
      </c>
      <c r="AM62" s="388"/>
      <c r="AN62" s="392"/>
      <c r="AO62" s="388">
        <v>11106374</v>
      </c>
      <c r="AP62" s="388">
        <v>67103</v>
      </c>
      <c r="AQ62" s="388">
        <v>11485</v>
      </c>
      <c r="AR62" s="388">
        <v>0</v>
      </c>
      <c r="AS62" s="388">
        <v>34494</v>
      </c>
      <c r="AT62" s="388">
        <v>179512</v>
      </c>
      <c r="AU62" s="390"/>
      <c r="AV62" s="275"/>
      <c r="AW62" s="398">
        <v>0.97</v>
      </c>
      <c r="AX62" s="398">
        <v>0.03</v>
      </c>
      <c r="AY62" s="393" t="s">
        <v>41</v>
      </c>
      <c r="AZ62" s="394" t="s">
        <v>41</v>
      </c>
      <c r="BA62" s="275"/>
      <c r="BB62" s="395">
        <v>77.099999999999994</v>
      </c>
      <c r="BC62" s="396">
        <v>23083950</v>
      </c>
      <c r="BD62" s="396">
        <v>26274127</v>
      </c>
      <c r="BE62" s="396">
        <v>35281164</v>
      </c>
      <c r="BF62" s="396">
        <v>84369241</v>
      </c>
      <c r="BG62" s="393" t="s">
        <v>42</v>
      </c>
      <c r="BH62" s="395">
        <v>80.09</v>
      </c>
      <c r="BI62" s="397"/>
      <c r="BJ62" s="393" t="s">
        <v>42</v>
      </c>
    </row>
    <row r="63" spans="1:62" s="176" customFormat="1" ht="11.25" customHeight="1" x14ac:dyDescent="0.15">
      <c r="A63" s="275" t="s">
        <v>361</v>
      </c>
      <c r="B63" s="366" t="s">
        <v>3267</v>
      </c>
      <c r="C63" s="366" t="s">
        <v>3268</v>
      </c>
      <c r="D63" s="366" t="s">
        <v>3269</v>
      </c>
      <c r="E63" s="366" t="s">
        <v>3278</v>
      </c>
      <c r="F63" s="389"/>
      <c r="G63" s="366">
        <v>15606</v>
      </c>
      <c r="H63" s="388">
        <v>6889</v>
      </c>
      <c r="I63" s="388">
        <v>390</v>
      </c>
      <c r="J63" s="388">
        <v>31</v>
      </c>
      <c r="K63" s="388">
        <v>18</v>
      </c>
      <c r="L63" s="388">
        <v>7</v>
      </c>
      <c r="M63" s="388">
        <v>393</v>
      </c>
      <c r="N63" s="388">
        <v>0</v>
      </c>
      <c r="O63" s="388">
        <v>448</v>
      </c>
      <c r="P63" s="388">
        <v>0</v>
      </c>
      <c r="Q63" s="388"/>
      <c r="R63" s="388"/>
      <c r="S63" s="388"/>
      <c r="T63" s="388"/>
      <c r="U63" s="388"/>
      <c r="V63" s="388"/>
      <c r="W63" s="388"/>
      <c r="X63" s="388"/>
      <c r="Y63" s="388">
        <v>580</v>
      </c>
      <c r="Z63" s="388">
        <v>425</v>
      </c>
      <c r="AA63" s="398">
        <v>1</v>
      </c>
      <c r="AB63" s="398"/>
      <c r="AC63" s="398"/>
      <c r="AD63" s="388">
        <v>125</v>
      </c>
      <c r="AE63" s="388">
        <v>12000</v>
      </c>
      <c r="AF63" s="388">
        <v>100</v>
      </c>
      <c r="AG63" s="390">
        <v>100000</v>
      </c>
      <c r="AH63" s="275"/>
      <c r="AI63" s="391">
        <v>9444</v>
      </c>
      <c r="AJ63" s="388">
        <v>0</v>
      </c>
      <c r="AK63" s="388">
        <v>0</v>
      </c>
      <c r="AL63" s="388">
        <v>283830</v>
      </c>
      <c r="AM63" s="388"/>
      <c r="AN63" s="392"/>
      <c r="AO63" s="388">
        <v>1497736</v>
      </c>
      <c r="AP63" s="388">
        <v>0</v>
      </c>
      <c r="AQ63" s="388">
        <v>66754</v>
      </c>
      <c r="AR63" s="388">
        <v>0</v>
      </c>
      <c r="AS63" s="388">
        <v>651850</v>
      </c>
      <c r="AT63" s="388">
        <v>226901</v>
      </c>
      <c r="AU63" s="390"/>
      <c r="AV63" s="275"/>
      <c r="AW63" s="398">
        <v>0.95</v>
      </c>
      <c r="AX63" s="398">
        <v>0.05</v>
      </c>
      <c r="AY63" s="393" t="s">
        <v>95</v>
      </c>
      <c r="AZ63" s="394" t="s">
        <v>95</v>
      </c>
      <c r="BA63" s="275" t="s">
        <v>4093</v>
      </c>
      <c r="BB63" s="395">
        <v>71.62</v>
      </c>
      <c r="BC63" s="396">
        <v>9698413</v>
      </c>
      <c r="BD63" s="396">
        <v>14169334</v>
      </c>
      <c r="BE63" s="396">
        <v>11865031</v>
      </c>
      <c r="BF63" s="396">
        <v>36038894</v>
      </c>
      <c r="BG63" s="393" t="s">
        <v>46</v>
      </c>
      <c r="BH63" s="395"/>
      <c r="BI63" s="397"/>
      <c r="BJ63" s="393" t="s">
        <v>42</v>
      </c>
    </row>
    <row r="64" spans="1:62" s="51" customFormat="1" ht="11.25" customHeight="1" x14ac:dyDescent="0.15">
      <c r="A64" s="214"/>
      <c r="B64" s="325"/>
      <c r="C64" s="325"/>
      <c r="D64" s="325"/>
      <c r="E64" s="325"/>
      <c r="F64" s="60"/>
      <c r="G64" s="325"/>
      <c r="H64" s="127"/>
      <c r="I64" s="127"/>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7"/>
      <c r="AG64" s="326"/>
      <c r="AH64" s="90"/>
      <c r="AI64" s="126"/>
      <c r="AJ64" s="127"/>
      <c r="AK64" s="127"/>
      <c r="AL64" s="127"/>
      <c r="AM64" s="127"/>
      <c r="AN64" s="128"/>
      <c r="AO64" s="127"/>
      <c r="AP64" s="127"/>
      <c r="AQ64" s="127"/>
      <c r="AR64" s="127"/>
      <c r="AS64" s="127"/>
      <c r="AT64" s="127"/>
      <c r="AU64" s="326"/>
      <c r="AV64" s="90"/>
      <c r="AW64" s="127"/>
      <c r="AX64" s="127"/>
      <c r="AY64" s="327"/>
      <c r="AZ64" s="336"/>
      <c r="BA64" s="90"/>
      <c r="BB64" s="329"/>
      <c r="BC64" s="329"/>
      <c r="BD64" s="329"/>
      <c r="BE64" s="329"/>
      <c r="BF64" s="329"/>
      <c r="BG64" s="327"/>
      <c r="BH64" s="77"/>
      <c r="BI64" s="127"/>
      <c r="BJ64" s="330"/>
    </row>
    <row r="65" spans="1:21" s="51" customFormat="1" ht="11.25" customHeight="1" x14ac:dyDescent="0.15">
      <c r="A65" s="57" t="s">
        <v>250</v>
      </c>
      <c r="B65" s="56"/>
      <c r="C65" s="56"/>
      <c r="D65" s="56"/>
      <c r="E65" s="56"/>
      <c r="F65" s="56"/>
      <c r="G65" s="56"/>
      <c r="H65" s="56"/>
      <c r="I65" s="56"/>
      <c r="J65" s="56"/>
      <c r="K65" s="56"/>
      <c r="L65" s="56"/>
      <c r="M65" s="56"/>
      <c r="N65" s="56"/>
      <c r="O65" s="56"/>
      <c r="P65" s="56"/>
      <c r="Q65" s="56"/>
      <c r="R65" s="56"/>
      <c r="S65" s="56"/>
      <c r="T65" s="56"/>
      <c r="U65" s="56"/>
    </row>
    <row r="66" spans="1:21" s="51" customFormat="1" ht="11.25" customHeight="1" x14ac:dyDescent="0.15">
      <c r="A66" s="58" t="s">
        <v>249</v>
      </c>
      <c r="B66" s="56"/>
      <c r="C66" s="56"/>
      <c r="D66" s="56"/>
      <c r="E66" s="56"/>
      <c r="F66" s="56"/>
      <c r="G66" s="56"/>
      <c r="H66" s="56"/>
      <c r="I66" s="56"/>
      <c r="J66" s="56"/>
      <c r="K66" s="56"/>
      <c r="L66" s="56"/>
      <c r="M66" s="56"/>
      <c r="N66" s="56"/>
      <c r="O66" s="56"/>
      <c r="P66" s="56"/>
      <c r="Q66" s="56"/>
      <c r="R66" s="56"/>
      <c r="S66" s="56"/>
      <c r="T66" s="56"/>
      <c r="U66" s="56"/>
    </row>
    <row r="67" spans="1:21" ht="11.25" customHeight="1" x14ac:dyDescent="0.2">
      <c r="A67" s="58" t="s">
        <v>251</v>
      </c>
      <c r="B67" s="28"/>
      <c r="C67" s="28"/>
      <c r="D67" s="31"/>
      <c r="E67" s="28"/>
      <c r="F67" s="28"/>
      <c r="G67" s="28"/>
      <c r="H67" s="28"/>
      <c r="I67" s="28"/>
      <c r="J67" s="28"/>
      <c r="K67" s="28"/>
      <c r="L67" s="28"/>
      <c r="M67" s="28"/>
      <c r="N67" s="28"/>
      <c r="O67" s="28"/>
      <c r="P67" s="28"/>
      <c r="Q67" s="28"/>
      <c r="R67" s="28"/>
      <c r="S67" s="28"/>
      <c r="T67" s="28"/>
      <c r="U67" s="28"/>
    </row>
    <row r="68" spans="1:21" ht="11.25" customHeight="1" x14ac:dyDescent="0.2">
      <c r="A68" s="58" t="s">
        <v>289</v>
      </c>
      <c r="B68" s="28"/>
      <c r="C68" s="28"/>
      <c r="D68" s="31"/>
      <c r="E68" s="28"/>
      <c r="F68" s="28"/>
      <c r="G68" s="28"/>
      <c r="H68" s="28"/>
      <c r="I68" s="28"/>
      <c r="J68" s="28"/>
      <c r="K68" s="28"/>
      <c r="L68" s="28"/>
      <c r="M68" s="28"/>
      <c r="N68" s="28"/>
      <c r="O68" s="28"/>
      <c r="P68" s="28"/>
      <c r="Q68" s="28"/>
      <c r="R68" s="28"/>
      <c r="S68" s="28"/>
      <c r="T68" s="28"/>
      <c r="U68" s="28"/>
    </row>
    <row r="69" spans="1:21" ht="11.25" customHeight="1" x14ac:dyDescent="0.2">
      <c r="A69" s="58" t="s">
        <v>288</v>
      </c>
      <c r="B69" s="28"/>
      <c r="C69" s="28"/>
      <c r="D69" s="31"/>
      <c r="E69" s="28"/>
      <c r="F69" s="28"/>
      <c r="G69" s="28"/>
      <c r="H69" s="28"/>
      <c r="I69" s="28"/>
      <c r="J69" s="28"/>
      <c r="K69" s="28"/>
      <c r="L69" s="28"/>
      <c r="M69" s="28"/>
      <c r="N69" s="28"/>
      <c r="O69" s="28"/>
      <c r="P69" s="28"/>
      <c r="Q69" s="28"/>
      <c r="R69" s="28"/>
      <c r="S69" s="28"/>
      <c r="T69" s="28"/>
      <c r="U69" s="28"/>
    </row>
    <row r="70" spans="1:21" ht="12" customHeight="1" x14ac:dyDescent="0.2">
      <c r="A70" s="33"/>
      <c r="C70" s="28"/>
      <c r="D70" s="31"/>
      <c r="E70" s="28"/>
      <c r="F70" s="28"/>
      <c r="G70" s="34"/>
      <c r="H70" s="34"/>
      <c r="I70" s="28"/>
      <c r="J70" s="28"/>
      <c r="K70" s="28"/>
      <c r="L70" s="28"/>
      <c r="M70" s="28"/>
      <c r="N70" s="28"/>
      <c r="O70" s="28"/>
      <c r="P70" s="28"/>
      <c r="Q70" s="28"/>
      <c r="R70" s="28"/>
      <c r="S70" s="28"/>
      <c r="T70" s="28"/>
      <c r="U70" s="28"/>
    </row>
    <row r="71" spans="1:21" ht="12" hidden="1" customHeight="1" x14ac:dyDescent="0.2">
      <c r="A71" s="33"/>
      <c r="C71" s="28"/>
      <c r="D71" s="31"/>
      <c r="E71" s="28"/>
      <c r="F71" s="28"/>
      <c r="G71" s="34"/>
      <c r="H71" s="34"/>
      <c r="I71" s="28"/>
      <c r="J71" s="28"/>
      <c r="K71" s="28"/>
      <c r="L71" s="28"/>
      <c r="M71" s="28"/>
      <c r="N71" s="28"/>
      <c r="O71" s="28"/>
      <c r="P71" s="28"/>
      <c r="Q71" s="28"/>
      <c r="R71" s="28"/>
      <c r="S71" s="28"/>
      <c r="T71" s="28"/>
      <c r="U71" s="28"/>
    </row>
    <row r="72" spans="1:21" ht="12" hidden="1" customHeight="1" x14ac:dyDescent="0.2">
      <c r="A72" s="33"/>
      <c r="C72" s="28"/>
      <c r="D72" s="31"/>
      <c r="E72" s="28"/>
      <c r="F72" s="28"/>
      <c r="G72" s="34"/>
      <c r="H72" s="34"/>
      <c r="I72" s="28"/>
      <c r="J72" s="28"/>
      <c r="K72" s="28"/>
      <c r="L72" s="28"/>
      <c r="M72" s="28"/>
      <c r="N72" s="28"/>
      <c r="O72" s="28"/>
      <c r="P72" s="28"/>
      <c r="Q72" s="28"/>
      <c r="R72" s="28"/>
      <c r="S72" s="28"/>
      <c r="T72" s="28"/>
      <c r="U72" s="28"/>
    </row>
    <row r="73" spans="1:21" ht="12" hidden="1" customHeight="1" x14ac:dyDescent="0.2">
      <c r="A73" s="33"/>
      <c r="C73" s="28"/>
      <c r="D73" s="31"/>
      <c r="E73" s="28"/>
      <c r="F73" s="28"/>
      <c r="G73" s="34"/>
      <c r="H73" s="34"/>
      <c r="I73" s="28"/>
      <c r="J73" s="28"/>
      <c r="K73" s="28"/>
      <c r="L73" s="28"/>
      <c r="M73" s="28"/>
      <c r="N73" s="28"/>
      <c r="O73" s="28"/>
      <c r="P73" s="28"/>
      <c r="Q73" s="28"/>
      <c r="R73" s="28"/>
      <c r="S73" s="28"/>
      <c r="T73" s="28"/>
      <c r="U73" s="28"/>
    </row>
    <row r="74" spans="1:21" ht="12" hidden="1" customHeight="1" x14ac:dyDescent="0.2">
      <c r="A74" s="33"/>
      <c r="C74" s="28"/>
      <c r="D74" s="31"/>
      <c r="E74" s="28"/>
      <c r="F74" s="28"/>
      <c r="G74" s="34"/>
      <c r="H74" s="34"/>
      <c r="I74" s="28"/>
      <c r="J74" s="28"/>
      <c r="K74" s="28"/>
      <c r="L74" s="28"/>
      <c r="M74" s="28"/>
      <c r="N74" s="28"/>
      <c r="O74" s="28"/>
      <c r="P74" s="28"/>
      <c r="Q74" s="28"/>
      <c r="R74" s="28"/>
      <c r="S74" s="28"/>
      <c r="T74" s="28"/>
      <c r="U74" s="28"/>
    </row>
    <row r="75" spans="1:21" ht="12" hidden="1" customHeight="1" x14ac:dyDescent="0.2">
      <c r="A75" s="33"/>
      <c r="C75" s="28"/>
      <c r="D75" s="31"/>
      <c r="E75" s="28"/>
      <c r="F75" s="28"/>
      <c r="G75" s="34"/>
      <c r="H75" s="34"/>
      <c r="I75" s="28"/>
      <c r="J75" s="28"/>
      <c r="K75" s="28"/>
      <c r="L75" s="28"/>
      <c r="M75" s="28"/>
      <c r="N75" s="28"/>
      <c r="O75" s="28"/>
      <c r="P75" s="28"/>
      <c r="Q75" s="28"/>
      <c r="R75" s="28"/>
      <c r="S75" s="28"/>
      <c r="T75" s="28"/>
      <c r="U75" s="28"/>
    </row>
    <row r="76" spans="1:21" ht="12" hidden="1" customHeight="1" x14ac:dyDescent="0.2">
      <c r="A76" s="33"/>
      <c r="C76" s="28"/>
      <c r="D76" s="31"/>
      <c r="E76" s="28"/>
      <c r="F76" s="28"/>
      <c r="G76" s="34"/>
      <c r="H76" s="34"/>
      <c r="I76" s="28"/>
      <c r="J76" s="28"/>
      <c r="K76" s="28"/>
      <c r="L76" s="28"/>
      <c r="M76" s="28"/>
      <c r="N76" s="28"/>
      <c r="O76" s="28"/>
      <c r="P76" s="28"/>
      <c r="Q76" s="28"/>
      <c r="R76" s="28"/>
      <c r="S76" s="28"/>
      <c r="T76" s="28"/>
      <c r="U76" s="28"/>
    </row>
    <row r="77" spans="1:21" ht="12" hidden="1" customHeight="1" x14ac:dyDescent="0.2">
      <c r="A77" s="33"/>
      <c r="C77" s="28"/>
      <c r="D77" s="31"/>
      <c r="E77" s="28"/>
      <c r="F77" s="28"/>
      <c r="G77" s="34"/>
      <c r="H77" s="34"/>
      <c r="I77" s="28"/>
      <c r="J77" s="28"/>
      <c r="K77" s="28"/>
      <c r="L77" s="28"/>
      <c r="M77" s="28"/>
      <c r="N77" s="28"/>
      <c r="O77" s="28"/>
      <c r="P77" s="28"/>
      <c r="Q77" s="28"/>
      <c r="R77" s="28"/>
      <c r="S77" s="28"/>
      <c r="T77" s="28"/>
      <c r="U77" s="28"/>
    </row>
    <row r="78" spans="1:21" ht="12" hidden="1" customHeight="1" x14ac:dyDescent="0.2">
      <c r="A78" s="33"/>
      <c r="C78" s="28"/>
      <c r="D78" s="31"/>
      <c r="E78" s="28"/>
      <c r="F78" s="28"/>
      <c r="G78" s="34"/>
      <c r="H78" s="34"/>
      <c r="I78" s="28"/>
      <c r="J78" s="28"/>
      <c r="K78" s="28"/>
      <c r="L78" s="28"/>
      <c r="M78" s="28"/>
      <c r="N78" s="28"/>
      <c r="O78" s="28"/>
      <c r="P78" s="28"/>
      <c r="Q78" s="28"/>
      <c r="R78" s="28"/>
      <c r="S78" s="28"/>
      <c r="T78" s="28"/>
      <c r="U78" s="28"/>
    </row>
    <row r="79" spans="1:21" ht="12" hidden="1" customHeight="1" x14ac:dyDescent="0.2">
      <c r="A79" s="33"/>
      <c r="C79" s="28"/>
      <c r="D79" s="31"/>
      <c r="E79" s="28"/>
      <c r="F79" s="28"/>
      <c r="G79" s="34"/>
      <c r="H79" s="34"/>
      <c r="I79" s="28"/>
      <c r="J79" s="28"/>
      <c r="K79" s="28"/>
      <c r="L79" s="28"/>
      <c r="M79" s="28"/>
      <c r="N79" s="28"/>
      <c r="O79" s="28"/>
      <c r="P79" s="28"/>
      <c r="Q79" s="28"/>
      <c r="R79" s="28"/>
      <c r="S79" s="28"/>
      <c r="T79" s="28"/>
      <c r="U79" s="28"/>
    </row>
    <row r="80" spans="1:21" ht="12" hidden="1" customHeight="1" x14ac:dyDescent="0.2">
      <c r="A80" s="33"/>
      <c r="C80" s="28"/>
      <c r="D80" s="31"/>
      <c r="E80" s="28"/>
      <c r="F80" s="28"/>
      <c r="G80" s="34"/>
      <c r="H80" s="34"/>
      <c r="I80" s="28"/>
      <c r="J80" s="28"/>
      <c r="K80" s="28"/>
      <c r="L80" s="28"/>
      <c r="M80" s="28"/>
      <c r="N80" s="28"/>
      <c r="O80" s="28"/>
      <c r="P80" s="28"/>
      <c r="Q80" s="28"/>
      <c r="R80" s="28"/>
      <c r="S80" s="28"/>
      <c r="T80" s="28"/>
      <c r="U80" s="28"/>
    </row>
    <row r="81" spans="1:21" ht="12" hidden="1" customHeight="1" x14ac:dyDescent="0.2">
      <c r="A81" s="33"/>
      <c r="C81" s="28"/>
      <c r="D81" s="31"/>
      <c r="E81" s="28"/>
      <c r="F81" s="28"/>
      <c r="G81" s="34"/>
      <c r="H81" s="34"/>
      <c r="I81" s="28"/>
      <c r="J81" s="28"/>
      <c r="K81" s="28"/>
      <c r="L81" s="28"/>
      <c r="M81" s="28"/>
      <c r="N81" s="28"/>
      <c r="O81" s="28"/>
      <c r="P81" s="28"/>
      <c r="Q81" s="28"/>
      <c r="R81" s="28"/>
      <c r="S81" s="28"/>
      <c r="T81" s="28"/>
      <c r="U81" s="28"/>
    </row>
    <row r="82" spans="1:21" ht="12" hidden="1" customHeight="1" x14ac:dyDescent="0.2">
      <c r="A82" s="33"/>
      <c r="C82" s="28"/>
      <c r="D82" s="31"/>
      <c r="E82" s="28"/>
      <c r="F82" s="28"/>
      <c r="G82" s="34"/>
      <c r="H82" s="34"/>
      <c r="I82" s="28"/>
      <c r="J82" s="28"/>
      <c r="K82" s="28"/>
      <c r="L82" s="28"/>
      <c r="M82" s="28"/>
      <c r="N82" s="28"/>
      <c r="O82" s="28"/>
      <c r="P82" s="28"/>
      <c r="Q82" s="28"/>
      <c r="R82" s="28"/>
      <c r="S82" s="28"/>
      <c r="T82" s="28"/>
      <c r="U82" s="28"/>
    </row>
    <row r="83" spans="1:21" ht="12" hidden="1" customHeight="1" x14ac:dyDescent="0.2">
      <c r="A83" s="33"/>
      <c r="C83" s="28"/>
      <c r="D83" s="31"/>
      <c r="E83" s="28"/>
      <c r="F83" s="28"/>
      <c r="G83" s="34"/>
      <c r="H83" s="34"/>
      <c r="I83" s="28"/>
      <c r="J83" s="28"/>
      <c r="K83" s="28"/>
      <c r="L83" s="28"/>
      <c r="M83" s="28"/>
      <c r="N83" s="28"/>
      <c r="O83" s="28"/>
      <c r="P83" s="28"/>
      <c r="Q83" s="28"/>
      <c r="R83" s="28"/>
      <c r="S83" s="28"/>
      <c r="T83" s="28"/>
      <c r="U83" s="28"/>
    </row>
    <row r="84" spans="1:21" ht="12" hidden="1" customHeight="1" x14ac:dyDescent="0.2">
      <c r="A84" s="33"/>
      <c r="C84" s="28"/>
      <c r="D84" s="31"/>
      <c r="E84" s="28"/>
      <c r="F84" s="28"/>
      <c r="G84" s="34"/>
      <c r="H84" s="34"/>
      <c r="I84" s="28"/>
      <c r="J84" s="28"/>
      <c r="K84" s="28"/>
      <c r="L84" s="28"/>
      <c r="M84" s="28"/>
      <c r="N84" s="28"/>
      <c r="O84" s="28"/>
      <c r="P84" s="28"/>
      <c r="Q84" s="28"/>
      <c r="R84" s="28"/>
      <c r="S84" s="28"/>
      <c r="T84" s="28"/>
      <c r="U84" s="28"/>
    </row>
    <row r="85" spans="1:21" ht="12" hidden="1" customHeight="1" x14ac:dyDescent="0.2">
      <c r="A85" s="33"/>
      <c r="C85" s="28"/>
      <c r="D85" s="31"/>
      <c r="E85" s="28"/>
      <c r="F85" s="28"/>
      <c r="G85" s="34"/>
      <c r="H85" s="34"/>
      <c r="I85" s="28"/>
      <c r="J85" s="28"/>
      <c r="K85" s="28"/>
      <c r="L85" s="28"/>
      <c r="M85" s="28"/>
      <c r="N85" s="28"/>
      <c r="O85" s="28"/>
      <c r="P85" s="28"/>
      <c r="Q85" s="28"/>
      <c r="R85" s="28"/>
      <c r="S85" s="28"/>
      <c r="T85" s="28"/>
      <c r="U85" s="28"/>
    </row>
    <row r="86" spans="1:21" ht="12" hidden="1" customHeight="1" x14ac:dyDescent="0.2">
      <c r="A86" s="33"/>
      <c r="C86" s="28"/>
      <c r="D86" s="31"/>
      <c r="E86" s="28"/>
      <c r="F86" s="28"/>
      <c r="G86" s="34"/>
      <c r="H86" s="34"/>
      <c r="I86" s="28"/>
      <c r="J86" s="28"/>
      <c r="K86" s="28"/>
      <c r="L86" s="28"/>
      <c r="M86" s="28"/>
      <c r="N86" s="28"/>
      <c r="O86" s="28"/>
      <c r="P86" s="28"/>
      <c r="Q86" s="28"/>
      <c r="R86" s="28"/>
      <c r="S86" s="28"/>
      <c r="T86" s="28"/>
      <c r="U86" s="28"/>
    </row>
    <row r="87" spans="1:21" ht="12" hidden="1" customHeight="1" x14ac:dyDescent="0.2">
      <c r="A87" s="33"/>
      <c r="C87" s="28"/>
      <c r="D87" s="31"/>
      <c r="E87" s="28"/>
      <c r="F87" s="28"/>
      <c r="G87" s="34"/>
      <c r="H87" s="34"/>
      <c r="I87" s="28"/>
      <c r="J87" s="28"/>
      <c r="K87" s="28"/>
      <c r="L87" s="28"/>
      <c r="M87" s="28"/>
      <c r="N87" s="28"/>
      <c r="O87" s="28"/>
      <c r="P87" s="28"/>
      <c r="Q87" s="28"/>
      <c r="R87" s="28"/>
      <c r="S87" s="28"/>
      <c r="T87" s="28"/>
      <c r="U87" s="28"/>
    </row>
    <row r="88" spans="1:21" ht="12" hidden="1" customHeight="1" x14ac:dyDescent="0.2">
      <c r="A88" s="33"/>
      <c r="C88" s="28"/>
      <c r="D88" s="31"/>
      <c r="E88" s="28"/>
      <c r="F88" s="28"/>
      <c r="G88" s="34"/>
      <c r="H88" s="34"/>
      <c r="I88" s="28"/>
      <c r="J88" s="28"/>
      <c r="K88" s="28"/>
      <c r="L88" s="28"/>
      <c r="M88" s="28"/>
      <c r="N88" s="28"/>
      <c r="O88" s="28"/>
      <c r="P88" s="28"/>
      <c r="Q88" s="28"/>
      <c r="R88" s="28"/>
      <c r="S88" s="28"/>
      <c r="T88" s="28"/>
      <c r="U88" s="28"/>
    </row>
    <row r="89" spans="1:21" ht="12" hidden="1" customHeight="1" x14ac:dyDescent="0.2">
      <c r="A89" s="33"/>
      <c r="C89" s="28"/>
      <c r="D89" s="31"/>
      <c r="E89" s="28"/>
      <c r="F89" s="28"/>
      <c r="G89" s="34"/>
      <c r="H89" s="34"/>
      <c r="I89" s="28"/>
      <c r="J89" s="28"/>
      <c r="K89" s="28"/>
      <c r="L89" s="28"/>
      <c r="M89" s="28"/>
      <c r="N89" s="28"/>
      <c r="O89" s="28"/>
      <c r="P89" s="28"/>
      <c r="Q89" s="28"/>
      <c r="R89" s="28"/>
      <c r="S89" s="28"/>
      <c r="T89" s="28"/>
      <c r="U89" s="28"/>
    </row>
    <row r="90" spans="1:21" ht="12" hidden="1" customHeight="1" x14ac:dyDescent="0.2">
      <c r="A90" s="33"/>
      <c r="C90" s="28"/>
      <c r="D90" s="31"/>
      <c r="E90" s="28"/>
      <c r="F90" s="28"/>
      <c r="G90" s="34"/>
      <c r="H90" s="34"/>
      <c r="I90" s="28"/>
      <c r="J90" s="28"/>
      <c r="K90" s="28"/>
      <c r="L90" s="28"/>
      <c r="M90" s="28"/>
      <c r="N90" s="28"/>
      <c r="O90" s="28"/>
      <c r="P90" s="28"/>
      <c r="Q90" s="28"/>
      <c r="R90" s="28"/>
      <c r="S90" s="28"/>
      <c r="T90" s="28"/>
      <c r="U90" s="28"/>
    </row>
    <row r="91" spans="1:21" ht="12" hidden="1" customHeight="1" x14ac:dyDescent="0.2">
      <c r="A91" s="33"/>
      <c r="C91" s="28"/>
      <c r="D91" s="31"/>
      <c r="E91" s="28"/>
      <c r="F91" s="28"/>
      <c r="G91" s="34"/>
      <c r="H91" s="34"/>
      <c r="I91" s="28"/>
      <c r="J91" s="28"/>
      <c r="K91" s="28"/>
      <c r="L91" s="28"/>
      <c r="M91" s="28"/>
      <c r="N91" s="28"/>
      <c r="O91" s="28"/>
      <c r="P91" s="28"/>
      <c r="Q91" s="28"/>
      <c r="R91" s="28"/>
      <c r="S91" s="28"/>
      <c r="T91" s="28"/>
      <c r="U91" s="28"/>
    </row>
    <row r="92" spans="1:21" ht="12" hidden="1" customHeight="1" x14ac:dyDescent="0.2">
      <c r="A92" s="33"/>
      <c r="C92" s="28"/>
      <c r="D92" s="31"/>
      <c r="E92" s="28"/>
      <c r="F92" s="28"/>
      <c r="G92" s="34"/>
      <c r="H92" s="34"/>
      <c r="I92" s="28"/>
      <c r="J92" s="28"/>
      <c r="K92" s="28"/>
      <c r="L92" s="28"/>
      <c r="M92" s="28"/>
      <c r="N92" s="28"/>
      <c r="O92" s="28"/>
      <c r="P92" s="28"/>
      <c r="Q92" s="28"/>
      <c r="R92" s="28"/>
      <c r="S92" s="28"/>
      <c r="T92" s="28"/>
      <c r="U92" s="28"/>
    </row>
    <row r="93" spans="1:21" ht="12" hidden="1" customHeight="1" x14ac:dyDescent="0.2">
      <c r="A93" s="33"/>
      <c r="C93" s="28"/>
      <c r="D93" s="31"/>
      <c r="E93" s="28"/>
      <c r="F93" s="28"/>
      <c r="G93" s="34"/>
      <c r="H93" s="34"/>
      <c r="I93" s="28"/>
      <c r="J93" s="28"/>
      <c r="K93" s="28"/>
      <c r="L93" s="28"/>
      <c r="M93" s="28"/>
      <c r="N93" s="28"/>
      <c r="O93" s="28"/>
      <c r="P93" s="28"/>
      <c r="Q93" s="28"/>
      <c r="R93" s="28"/>
      <c r="S93" s="28"/>
      <c r="T93" s="28"/>
      <c r="U93" s="28"/>
    </row>
    <row r="94" spans="1:21" ht="12" hidden="1" customHeight="1" x14ac:dyDescent="0.2">
      <c r="A94" s="33"/>
      <c r="C94" s="28"/>
      <c r="D94" s="31"/>
      <c r="E94" s="28"/>
      <c r="F94" s="28"/>
      <c r="G94" s="34"/>
      <c r="H94" s="34"/>
      <c r="I94" s="28"/>
      <c r="J94" s="28"/>
      <c r="K94" s="28"/>
      <c r="L94" s="28"/>
      <c r="M94" s="28"/>
      <c r="N94" s="28"/>
      <c r="O94" s="28"/>
      <c r="P94" s="28"/>
      <c r="Q94" s="28"/>
      <c r="R94" s="28"/>
      <c r="S94" s="28"/>
      <c r="T94" s="28"/>
      <c r="U94" s="28"/>
    </row>
    <row r="95" spans="1:21" ht="12" hidden="1" customHeight="1" x14ac:dyDescent="0.2">
      <c r="A95" s="33"/>
      <c r="C95" s="28"/>
      <c r="D95" s="31"/>
      <c r="E95" s="28"/>
      <c r="F95" s="28"/>
      <c r="G95" s="34"/>
      <c r="H95" s="34"/>
      <c r="I95" s="28"/>
      <c r="J95" s="28"/>
      <c r="K95" s="28"/>
      <c r="L95" s="28"/>
      <c r="M95" s="28"/>
      <c r="N95" s="28"/>
      <c r="O95" s="28"/>
      <c r="P95" s="28"/>
      <c r="Q95" s="28"/>
      <c r="R95" s="28"/>
      <c r="S95" s="28"/>
      <c r="T95" s="28"/>
      <c r="U95" s="28"/>
    </row>
    <row r="96" spans="1:21" ht="12" hidden="1" customHeight="1" x14ac:dyDescent="0.2">
      <c r="A96" s="33"/>
      <c r="C96" s="28"/>
      <c r="D96" s="31"/>
      <c r="E96" s="28"/>
      <c r="F96" s="28"/>
      <c r="G96" s="34"/>
      <c r="H96" s="34"/>
      <c r="I96" s="28"/>
      <c r="J96" s="28"/>
      <c r="K96" s="28"/>
      <c r="L96" s="28"/>
      <c r="M96" s="28"/>
      <c r="N96" s="28"/>
      <c r="O96" s="28"/>
      <c r="P96" s="28"/>
      <c r="Q96" s="28"/>
      <c r="R96" s="28"/>
      <c r="S96" s="28"/>
      <c r="T96" s="28"/>
      <c r="U96" s="28"/>
    </row>
    <row r="97" spans="1:62" ht="12" hidden="1" customHeight="1" x14ac:dyDescent="0.2">
      <c r="A97" s="33"/>
      <c r="C97" s="28"/>
      <c r="D97" s="31"/>
      <c r="E97" s="28"/>
      <c r="F97" s="28"/>
      <c r="G97" s="34"/>
      <c r="H97" s="34"/>
      <c r="I97" s="28"/>
      <c r="J97" s="28"/>
      <c r="K97" s="28"/>
      <c r="L97" s="28"/>
      <c r="M97" s="28"/>
      <c r="N97" s="28"/>
      <c r="O97" s="28"/>
      <c r="P97" s="28"/>
      <c r="Q97" s="28"/>
      <c r="R97" s="28"/>
      <c r="S97" s="28"/>
      <c r="T97" s="28"/>
      <c r="U97" s="28"/>
    </row>
    <row r="98" spans="1:62" ht="12" hidden="1" customHeight="1" x14ac:dyDescent="0.2">
      <c r="A98" s="33"/>
      <c r="C98" s="28"/>
      <c r="D98" s="31"/>
      <c r="E98" s="28"/>
      <c r="F98" s="28"/>
      <c r="G98" s="34"/>
      <c r="H98" s="34"/>
      <c r="I98" s="28"/>
      <c r="J98" s="28"/>
      <c r="K98" s="28"/>
      <c r="L98" s="28"/>
      <c r="M98" s="28"/>
      <c r="N98" s="28"/>
      <c r="O98" s="28"/>
      <c r="P98" s="28"/>
      <c r="Q98" s="28"/>
      <c r="R98" s="28"/>
      <c r="S98" s="28"/>
      <c r="T98" s="28"/>
      <c r="U98" s="28"/>
    </row>
    <row r="99" spans="1:62" ht="12" hidden="1" customHeight="1" x14ac:dyDescent="0.2">
      <c r="A99" s="33"/>
      <c r="C99" s="28"/>
      <c r="D99" s="31"/>
      <c r="E99" s="28"/>
      <c r="F99" s="28"/>
      <c r="G99" s="34"/>
      <c r="H99" s="34"/>
      <c r="I99" s="28"/>
      <c r="J99" s="28"/>
      <c r="K99" s="28"/>
      <c r="L99" s="28"/>
      <c r="M99" s="28"/>
      <c r="N99" s="28"/>
      <c r="O99" s="28"/>
      <c r="P99" s="28"/>
      <c r="Q99" s="28"/>
      <c r="R99" s="28"/>
      <c r="S99" s="28"/>
      <c r="T99" s="28"/>
      <c r="U99" s="28"/>
    </row>
    <row r="100" spans="1:62" ht="12" hidden="1" customHeight="1" x14ac:dyDescent="0.2">
      <c r="A100" s="33"/>
      <c r="C100" s="28"/>
      <c r="D100" s="31"/>
      <c r="E100" s="28"/>
      <c r="F100" s="28"/>
      <c r="G100" s="34"/>
      <c r="H100" s="34"/>
      <c r="I100" s="28"/>
      <c r="J100" s="28"/>
      <c r="K100" s="28"/>
      <c r="L100" s="28"/>
      <c r="M100" s="28"/>
      <c r="N100" s="28"/>
      <c r="O100" s="28"/>
      <c r="P100" s="28"/>
      <c r="Q100" s="28"/>
      <c r="R100" s="28"/>
      <c r="S100" s="28"/>
      <c r="T100" s="28"/>
      <c r="U100" s="28"/>
    </row>
    <row r="101" spans="1:62" ht="12" hidden="1" customHeight="1" x14ac:dyDescent="0.2">
      <c r="A101" s="33"/>
      <c r="C101" s="28"/>
      <c r="D101" s="31"/>
      <c r="E101" s="28"/>
      <c r="F101" s="28"/>
      <c r="G101" s="34"/>
      <c r="H101" s="34"/>
      <c r="I101" s="28"/>
      <c r="J101" s="28"/>
      <c r="K101" s="28"/>
      <c r="L101" s="28"/>
      <c r="M101" s="28"/>
      <c r="N101" s="28"/>
      <c r="O101" s="28"/>
      <c r="P101" s="28"/>
      <c r="Q101" s="28"/>
      <c r="R101" s="28"/>
      <c r="S101" s="28"/>
      <c r="T101" s="28"/>
      <c r="U101" s="28"/>
    </row>
    <row r="102" spans="1:62" ht="12" hidden="1" customHeight="1" x14ac:dyDescent="0.2">
      <c r="A102" s="33"/>
      <c r="C102" s="28"/>
      <c r="D102" s="31"/>
      <c r="E102" s="28"/>
      <c r="F102" s="28"/>
      <c r="G102" s="34"/>
      <c r="H102" s="34"/>
      <c r="I102" s="28"/>
      <c r="J102" s="28"/>
      <c r="K102" s="28"/>
      <c r="L102" s="28"/>
      <c r="M102" s="28"/>
      <c r="N102" s="28"/>
      <c r="O102" s="28"/>
      <c r="P102" s="28"/>
      <c r="Q102" s="28"/>
      <c r="R102" s="28"/>
      <c r="S102" s="28"/>
      <c r="T102" s="28"/>
      <c r="U102" s="28"/>
    </row>
    <row r="103" spans="1:62" ht="12" hidden="1" customHeight="1" x14ac:dyDescent="0.2">
      <c r="A103" s="33"/>
      <c r="C103" s="28"/>
      <c r="D103" s="31"/>
      <c r="E103" s="28"/>
      <c r="F103" s="28"/>
      <c r="G103" s="34"/>
      <c r="H103" s="34"/>
      <c r="I103" s="28"/>
      <c r="J103" s="28"/>
      <c r="K103" s="28"/>
      <c r="L103" s="28"/>
      <c r="M103" s="28"/>
      <c r="N103" s="28"/>
      <c r="O103" s="28"/>
      <c r="P103" s="28"/>
      <c r="Q103" s="28"/>
      <c r="R103" s="28"/>
      <c r="S103" s="28"/>
      <c r="T103" s="28"/>
      <c r="U103" s="28"/>
    </row>
    <row r="104" spans="1:62" ht="12" hidden="1" customHeight="1" x14ac:dyDescent="0.2">
      <c r="A104" s="33"/>
      <c r="C104" s="28"/>
      <c r="D104" s="31"/>
      <c r="E104" s="28"/>
      <c r="F104" s="28"/>
      <c r="G104" s="34"/>
      <c r="H104" s="34"/>
      <c r="I104" s="28"/>
      <c r="J104" s="28"/>
      <c r="K104" s="28"/>
      <c r="L104" s="28"/>
      <c r="M104" s="28"/>
      <c r="N104" s="28"/>
      <c r="O104" s="28"/>
      <c r="P104" s="28"/>
      <c r="Q104" s="28"/>
      <c r="R104" s="28"/>
      <c r="S104" s="28"/>
      <c r="T104" s="28"/>
      <c r="U104" s="28"/>
    </row>
    <row r="105" spans="1:62" ht="12" hidden="1" customHeight="1" x14ac:dyDescent="0.2">
      <c r="A105" s="33"/>
      <c r="C105" s="28"/>
      <c r="D105" s="31"/>
      <c r="E105" s="28"/>
      <c r="F105" s="28"/>
      <c r="G105" s="34"/>
      <c r="H105" s="34"/>
      <c r="I105" s="28"/>
      <c r="J105" s="28"/>
      <c r="K105" s="28"/>
      <c r="L105" s="28"/>
      <c r="M105" s="28"/>
      <c r="N105" s="28"/>
      <c r="O105" s="28"/>
      <c r="P105" s="28"/>
      <c r="Q105" s="28"/>
      <c r="R105" s="28"/>
      <c r="S105" s="28"/>
      <c r="T105" s="28"/>
      <c r="U105" s="28"/>
    </row>
    <row r="106" spans="1:62" ht="12" hidden="1" customHeight="1" x14ac:dyDescent="0.2">
      <c r="A106" s="33"/>
      <c r="C106" s="28"/>
      <c r="D106" s="31"/>
      <c r="E106" s="28"/>
      <c r="F106" s="28"/>
      <c r="G106" s="34"/>
      <c r="H106" s="34"/>
      <c r="I106" s="28"/>
      <c r="J106" s="28"/>
      <c r="K106" s="28"/>
      <c r="L106" s="28"/>
      <c r="M106" s="28"/>
      <c r="N106" s="28"/>
      <c r="O106" s="28"/>
      <c r="P106" s="28"/>
      <c r="Q106" s="28"/>
      <c r="R106" s="28"/>
      <c r="S106" s="28"/>
      <c r="T106" s="28"/>
      <c r="U106" s="28"/>
    </row>
    <row r="107" spans="1:62" ht="15" customHeight="1" x14ac:dyDescent="0.2">
      <c r="A107" s="270"/>
      <c r="B107" s="28"/>
      <c r="C107" s="28"/>
      <c r="D107" s="31"/>
      <c r="E107" s="28"/>
      <c r="F107" s="28"/>
      <c r="G107" s="34"/>
      <c r="H107" s="34"/>
      <c r="I107" s="28"/>
      <c r="J107" s="28"/>
      <c r="K107" s="28"/>
      <c r="L107" s="28"/>
      <c r="M107" s="28"/>
      <c r="N107" s="28"/>
      <c r="O107" s="28"/>
      <c r="P107" s="28"/>
      <c r="Q107" s="28"/>
      <c r="R107" s="28"/>
      <c r="S107" s="28"/>
      <c r="T107" s="28"/>
      <c r="U107" s="28"/>
    </row>
    <row r="108" spans="1:62" s="35" customFormat="1" ht="21" x14ac:dyDescent="0.25">
      <c r="A108" s="178" t="s">
        <v>3318</v>
      </c>
      <c r="B108" s="464"/>
      <c r="C108" s="465"/>
      <c r="D108" s="466"/>
      <c r="E108" s="467"/>
      <c r="F108" s="94" t="s">
        <v>247</v>
      </c>
      <c r="G108" s="468" t="s">
        <v>246</v>
      </c>
      <c r="H108" s="469"/>
      <c r="I108" s="470" t="s">
        <v>3319</v>
      </c>
      <c r="J108" s="471"/>
      <c r="K108" s="471"/>
      <c r="L108" s="471"/>
      <c r="M108" s="402"/>
      <c r="N108" s="402"/>
      <c r="O108" s="402"/>
      <c r="P108" s="402"/>
      <c r="Q108" s="402"/>
      <c r="R108" s="402"/>
      <c r="S108" s="402"/>
      <c r="T108" s="402"/>
      <c r="U108" s="402"/>
      <c r="V108" s="402"/>
      <c r="W108" s="402"/>
      <c r="X108" s="402"/>
      <c r="Y108" s="402"/>
      <c r="Z108" s="402"/>
      <c r="AA108" s="402"/>
      <c r="AB108" s="402"/>
      <c r="AC108" s="402"/>
      <c r="AD108" s="402"/>
      <c r="AE108" s="402"/>
      <c r="AF108" s="402"/>
      <c r="AG108" s="402"/>
      <c r="AH108" s="95"/>
      <c r="AI108" s="470" t="s">
        <v>3320</v>
      </c>
      <c r="AJ108" s="472"/>
      <c r="AK108" s="472"/>
      <c r="AL108" s="472"/>
      <c r="AM108" s="472"/>
      <c r="AN108" s="472"/>
      <c r="AO108" s="472"/>
      <c r="AP108" s="402"/>
      <c r="AQ108" s="402"/>
      <c r="AR108" s="402"/>
      <c r="AS108" s="402"/>
      <c r="AT108" s="402"/>
      <c r="AU108" s="96"/>
      <c r="AV108" s="402"/>
      <c r="AW108" s="402"/>
      <c r="AX108" s="402"/>
      <c r="AY108" s="402"/>
      <c r="AZ108" s="402"/>
      <c r="BA108" s="95"/>
      <c r="BB108" s="473" t="s">
        <v>296</v>
      </c>
      <c r="BC108" s="471"/>
      <c r="BD108" s="471"/>
      <c r="BE108" s="471"/>
      <c r="BF108" s="471"/>
      <c r="BG108" s="471"/>
      <c r="BH108" s="471"/>
      <c r="BI108" s="474"/>
      <c r="BJ108" s="97" t="s">
        <v>291</v>
      </c>
    </row>
    <row r="109" spans="1:62" s="36" customFormat="1" ht="42.75" customHeight="1" x14ac:dyDescent="0.25">
      <c r="A109" s="179" t="s">
        <v>236</v>
      </c>
      <c r="B109" s="475" t="s">
        <v>161</v>
      </c>
      <c r="C109" s="476"/>
      <c r="D109" s="477"/>
      <c r="E109" s="478"/>
      <c r="F109" s="94" t="s">
        <v>245</v>
      </c>
      <c r="G109" s="479" t="s">
        <v>248</v>
      </c>
      <c r="H109" s="479"/>
      <c r="I109" s="99" t="s">
        <v>6</v>
      </c>
      <c r="J109" s="100"/>
      <c r="K109" s="100"/>
      <c r="L109" s="100"/>
      <c r="M109" s="100"/>
      <c r="N109" s="100"/>
      <c r="O109" s="100"/>
      <c r="P109" s="101"/>
      <c r="Q109" s="102" t="s">
        <v>7</v>
      </c>
      <c r="R109" s="100"/>
      <c r="S109" s="100"/>
      <c r="T109" s="100"/>
      <c r="U109" s="100"/>
      <c r="V109" s="100"/>
      <c r="W109" s="100"/>
      <c r="X109" s="101"/>
      <c r="Y109" s="480" t="s">
        <v>8</v>
      </c>
      <c r="Z109" s="481"/>
      <c r="AA109" s="480" t="s">
        <v>9</v>
      </c>
      <c r="AB109" s="481"/>
      <c r="AC109" s="482"/>
      <c r="AD109" s="480" t="s">
        <v>10</v>
      </c>
      <c r="AE109" s="482"/>
      <c r="AF109" s="480" t="s">
        <v>11</v>
      </c>
      <c r="AG109" s="481"/>
      <c r="AH109" s="463" t="s">
        <v>259</v>
      </c>
      <c r="AI109" s="483" t="s">
        <v>260</v>
      </c>
      <c r="AJ109" s="483"/>
      <c r="AK109" s="483"/>
      <c r="AL109" s="483"/>
      <c r="AM109" s="483"/>
      <c r="AN109" s="483"/>
      <c r="AO109" s="484" t="s">
        <v>276</v>
      </c>
      <c r="AP109" s="483"/>
      <c r="AQ109" s="483"/>
      <c r="AR109" s="483"/>
      <c r="AS109" s="483"/>
      <c r="AT109" s="483"/>
      <c r="AU109" s="483"/>
      <c r="AV109" s="483"/>
      <c r="AW109" s="484" t="s">
        <v>13</v>
      </c>
      <c r="AX109" s="483"/>
      <c r="AY109" s="480" t="s">
        <v>14</v>
      </c>
      <c r="AZ109" s="481"/>
      <c r="BA109" s="485" t="s">
        <v>279</v>
      </c>
      <c r="BB109" s="487" t="s">
        <v>3321</v>
      </c>
      <c r="BC109" s="488"/>
      <c r="BD109" s="488"/>
      <c r="BE109" s="488"/>
      <c r="BF109" s="488"/>
      <c r="BG109" s="489" t="s">
        <v>3323</v>
      </c>
      <c r="BH109" s="481"/>
      <c r="BI109" s="463" t="s">
        <v>294</v>
      </c>
      <c r="BJ109" s="453" t="s">
        <v>293</v>
      </c>
    </row>
    <row r="110" spans="1:62" s="37" customFormat="1" ht="63" x14ac:dyDescent="0.25">
      <c r="A110" s="103"/>
      <c r="B110" s="455" t="s">
        <v>15</v>
      </c>
      <c r="C110" s="457" t="s">
        <v>16</v>
      </c>
      <c r="D110" s="457" t="s">
        <v>159</v>
      </c>
      <c r="E110" s="459" t="s">
        <v>160</v>
      </c>
      <c r="F110" s="104" t="s">
        <v>125</v>
      </c>
      <c r="G110" s="105" t="s">
        <v>17</v>
      </c>
      <c r="H110" s="105" t="s">
        <v>18</v>
      </c>
      <c r="I110" s="106" t="s">
        <v>19</v>
      </c>
      <c r="J110" s="107" t="s">
        <v>20</v>
      </c>
      <c r="K110" s="107" t="s">
        <v>21</v>
      </c>
      <c r="L110" s="107" t="s">
        <v>22</v>
      </c>
      <c r="M110" s="107" t="s">
        <v>23</v>
      </c>
      <c r="N110" s="107" t="s">
        <v>24</v>
      </c>
      <c r="O110" s="107" t="s">
        <v>25</v>
      </c>
      <c r="P110" s="107" t="s">
        <v>26</v>
      </c>
      <c r="Q110" s="107" t="s">
        <v>19</v>
      </c>
      <c r="R110" s="107" t="s">
        <v>20</v>
      </c>
      <c r="S110" s="107" t="s">
        <v>21</v>
      </c>
      <c r="T110" s="107" t="s">
        <v>22</v>
      </c>
      <c r="U110" s="107" t="s">
        <v>23</v>
      </c>
      <c r="V110" s="107" t="s">
        <v>24</v>
      </c>
      <c r="W110" s="107" t="s">
        <v>25</v>
      </c>
      <c r="X110" s="107" t="s">
        <v>26</v>
      </c>
      <c r="Y110" s="106" t="s">
        <v>343</v>
      </c>
      <c r="Z110" s="108" t="s">
        <v>344</v>
      </c>
      <c r="AA110" s="106" t="s">
        <v>256</v>
      </c>
      <c r="AB110" s="107" t="s">
        <v>257</v>
      </c>
      <c r="AC110" s="107" t="s">
        <v>258</v>
      </c>
      <c r="AD110" s="107" t="s">
        <v>27</v>
      </c>
      <c r="AE110" s="107" t="s">
        <v>254</v>
      </c>
      <c r="AF110" s="107" t="s">
        <v>28</v>
      </c>
      <c r="AG110" s="109" t="s">
        <v>255</v>
      </c>
      <c r="AH110" s="453"/>
      <c r="AI110" s="118" t="s">
        <v>261</v>
      </c>
      <c r="AJ110" s="119" t="s">
        <v>262</v>
      </c>
      <c r="AK110" s="119" t="s">
        <v>263</v>
      </c>
      <c r="AL110" s="119" t="s">
        <v>264</v>
      </c>
      <c r="AM110" s="119" t="s">
        <v>29</v>
      </c>
      <c r="AN110" s="461" t="s">
        <v>2928</v>
      </c>
      <c r="AO110" s="110" t="s">
        <v>30</v>
      </c>
      <c r="AP110" s="109" t="s">
        <v>31</v>
      </c>
      <c r="AQ110" s="109" t="s">
        <v>32</v>
      </c>
      <c r="AR110" s="109" t="s">
        <v>33</v>
      </c>
      <c r="AS110" s="109" t="s">
        <v>34</v>
      </c>
      <c r="AT110" s="109" t="s">
        <v>35</v>
      </c>
      <c r="AU110" s="108" t="s">
        <v>29</v>
      </c>
      <c r="AV110" s="463" t="s">
        <v>12</v>
      </c>
      <c r="AW110" s="111" t="s">
        <v>277</v>
      </c>
      <c r="AX110" s="109" t="s">
        <v>278</v>
      </c>
      <c r="AY110" s="107" t="s">
        <v>36</v>
      </c>
      <c r="AZ110" s="109" t="s">
        <v>37</v>
      </c>
      <c r="BA110" s="486"/>
      <c r="BB110" s="108" t="s">
        <v>3322</v>
      </c>
      <c r="BC110" s="108" t="s">
        <v>341</v>
      </c>
      <c r="BD110" s="109" t="s">
        <v>287</v>
      </c>
      <c r="BE110" s="109" t="s">
        <v>290</v>
      </c>
      <c r="BF110" s="108" t="s">
        <v>342</v>
      </c>
      <c r="BG110" s="109" t="s">
        <v>299</v>
      </c>
      <c r="BH110" s="108" t="s">
        <v>3325</v>
      </c>
      <c r="BI110" s="453"/>
      <c r="BJ110" s="454"/>
    </row>
    <row r="111" spans="1:62" s="38" customFormat="1" ht="12.75" x14ac:dyDescent="0.25">
      <c r="A111" s="112"/>
      <c r="B111" s="456"/>
      <c r="C111" s="458"/>
      <c r="D111" s="458"/>
      <c r="E111" s="460"/>
      <c r="F111" s="310" t="s">
        <v>126</v>
      </c>
      <c r="G111" s="311" t="s">
        <v>127</v>
      </c>
      <c r="H111" s="312" t="s">
        <v>127</v>
      </c>
      <c r="I111" s="312" t="s">
        <v>128</v>
      </c>
      <c r="J111" s="312" t="s">
        <v>128</v>
      </c>
      <c r="K111" s="312" t="s">
        <v>128</v>
      </c>
      <c r="L111" s="312" t="s">
        <v>128</v>
      </c>
      <c r="M111" s="312" t="s">
        <v>128</v>
      </c>
      <c r="N111" s="312" t="s">
        <v>128</v>
      </c>
      <c r="O111" s="312" t="s">
        <v>128</v>
      </c>
      <c r="P111" s="312" t="s">
        <v>128</v>
      </c>
      <c r="Q111" s="312" t="s">
        <v>128</v>
      </c>
      <c r="R111" s="312" t="s">
        <v>128</v>
      </c>
      <c r="S111" s="312" t="s">
        <v>128</v>
      </c>
      <c r="T111" s="312" t="s">
        <v>128</v>
      </c>
      <c r="U111" s="312" t="s">
        <v>128</v>
      </c>
      <c r="V111" s="312" t="s">
        <v>128</v>
      </c>
      <c r="W111" s="312" t="s">
        <v>128</v>
      </c>
      <c r="X111" s="312" t="s">
        <v>128</v>
      </c>
      <c r="Y111" s="312" t="s">
        <v>128</v>
      </c>
      <c r="Z111" s="312" t="s">
        <v>128</v>
      </c>
      <c r="AA111" s="312" t="s">
        <v>252</v>
      </c>
      <c r="AB111" s="312" t="s">
        <v>252</v>
      </c>
      <c r="AC111" s="312" t="s">
        <v>252</v>
      </c>
      <c r="AD111" s="312" t="s">
        <v>128</v>
      </c>
      <c r="AE111" s="312" t="s">
        <v>129</v>
      </c>
      <c r="AF111" s="312" t="s">
        <v>128</v>
      </c>
      <c r="AG111" s="313" t="s">
        <v>253</v>
      </c>
      <c r="AH111" s="462"/>
      <c r="AI111" s="314" t="s">
        <v>129</v>
      </c>
      <c r="AJ111" s="313" t="s">
        <v>129</v>
      </c>
      <c r="AK111" s="313" t="s">
        <v>129</v>
      </c>
      <c r="AL111" s="313" t="s">
        <v>129</v>
      </c>
      <c r="AM111" s="313" t="s">
        <v>129</v>
      </c>
      <c r="AN111" s="462"/>
      <c r="AO111" s="315" t="s">
        <v>253</v>
      </c>
      <c r="AP111" s="313" t="s">
        <v>253</v>
      </c>
      <c r="AQ111" s="313" t="s">
        <v>253</v>
      </c>
      <c r="AR111" s="313" t="s">
        <v>253</v>
      </c>
      <c r="AS111" s="313" t="s">
        <v>253</v>
      </c>
      <c r="AT111" s="313" t="s">
        <v>253</v>
      </c>
      <c r="AU111" s="313" t="s">
        <v>253</v>
      </c>
      <c r="AV111" s="462"/>
      <c r="AW111" s="316" t="s">
        <v>252</v>
      </c>
      <c r="AX111" s="313" t="s">
        <v>252</v>
      </c>
      <c r="AY111" s="312"/>
      <c r="AZ111" s="313"/>
      <c r="BA111" s="484"/>
      <c r="BB111" s="313" t="s">
        <v>286</v>
      </c>
      <c r="BC111" s="313" t="s">
        <v>130</v>
      </c>
      <c r="BD111" s="313" t="s">
        <v>130</v>
      </c>
      <c r="BE111" s="313" t="s">
        <v>130</v>
      </c>
      <c r="BF111" s="313" t="s">
        <v>130</v>
      </c>
      <c r="BG111" s="313"/>
      <c r="BH111" s="313" t="s">
        <v>130</v>
      </c>
      <c r="BI111" s="462"/>
      <c r="BJ111" s="115"/>
    </row>
    <row r="112" spans="1:62" ht="11.25" customHeight="1" x14ac:dyDescent="0.2">
      <c r="A112" s="180"/>
      <c r="B112" s="25"/>
      <c r="C112" s="39"/>
      <c r="D112" s="39"/>
      <c r="E112" s="39"/>
      <c r="F112" s="40"/>
      <c r="G112" s="39"/>
      <c r="H112" s="25"/>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307"/>
      <c r="AH112" s="93"/>
      <c r="AI112" s="308"/>
      <c r="AJ112" s="42"/>
      <c r="AK112" s="42"/>
      <c r="AL112" s="42"/>
      <c r="AM112" s="42"/>
      <c r="AN112" s="120"/>
      <c r="AO112" s="42"/>
      <c r="AP112" s="42"/>
      <c r="AQ112" s="42"/>
      <c r="AR112" s="42"/>
      <c r="AS112" s="42"/>
      <c r="AT112" s="42"/>
      <c r="AU112" s="307"/>
      <c r="AV112" s="93"/>
      <c r="AW112" s="42"/>
      <c r="AX112" s="42"/>
      <c r="AY112" s="42"/>
      <c r="AZ112" s="309"/>
      <c r="BA112" s="93"/>
      <c r="BB112" s="42"/>
      <c r="BC112" s="42"/>
      <c r="BD112" s="42"/>
      <c r="BE112" s="42"/>
      <c r="BF112" s="42"/>
      <c r="BG112" s="43"/>
      <c r="BH112" s="42"/>
      <c r="BI112" s="142"/>
      <c r="BJ112" s="317"/>
    </row>
    <row r="113" spans="1:62" s="176" customFormat="1" ht="11.25" customHeight="1" x14ac:dyDescent="0.15">
      <c r="A113" s="331" t="s">
        <v>346</v>
      </c>
      <c r="B113" s="350" t="s">
        <v>1722</v>
      </c>
      <c r="C113" s="351" t="s">
        <v>1723</v>
      </c>
      <c r="D113" s="351" t="s">
        <v>1724</v>
      </c>
      <c r="E113" s="351" t="s">
        <v>1725</v>
      </c>
      <c r="F113" s="352"/>
      <c r="G113" s="351">
        <v>30278</v>
      </c>
      <c r="H113" s="350">
        <v>10925</v>
      </c>
      <c r="I113" s="353">
        <v>106</v>
      </c>
      <c r="J113" s="353">
        <v>39</v>
      </c>
      <c r="K113" s="353">
        <v>19</v>
      </c>
      <c r="L113" s="353">
        <v>6</v>
      </c>
      <c r="M113" s="353">
        <v>0</v>
      </c>
      <c r="N113" s="353">
        <v>0</v>
      </c>
      <c r="O113" s="353">
        <v>41</v>
      </c>
      <c r="P113" s="353">
        <v>2</v>
      </c>
      <c r="Q113" s="353">
        <v>0</v>
      </c>
      <c r="R113" s="353">
        <v>0</v>
      </c>
      <c r="S113" s="353">
        <v>0</v>
      </c>
      <c r="T113" s="353">
        <v>0</v>
      </c>
      <c r="U113" s="353">
        <v>0</v>
      </c>
      <c r="V113" s="353">
        <v>0</v>
      </c>
      <c r="W113" s="353">
        <v>0</v>
      </c>
      <c r="X113" s="353">
        <v>0</v>
      </c>
      <c r="Y113" s="353">
        <v>1182</v>
      </c>
      <c r="Z113" s="353">
        <v>0</v>
      </c>
      <c r="AA113" s="354">
        <v>1</v>
      </c>
      <c r="AB113" s="354">
        <v>0</v>
      </c>
      <c r="AC113" s="354">
        <v>0</v>
      </c>
      <c r="AD113" s="353">
        <v>23</v>
      </c>
      <c r="AE113" s="353">
        <v>17180</v>
      </c>
      <c r="AF113" s="353">
        <v>34</v>
      </c>
      <c r="AG113" s="355">
        <v>767400</v>
      </c>
      <c r="AH113" s="356"/>
      <c r="AI113" s="357">
        <v>3085</v>
      </c>
      <c r="AJ113" s="353">
        <v>840</v>
      </c>
      <c r="AK113" s="353">
        <v>11</v>
      </c>
      <c r="AL113" s="353">
        <v>2517</v>
      </c>
      <c r="AM113" s="353">
        <v>150</v>
      </c>
      <c r="AN113" s="358" t="s">
        <v>1726</v>
      </c>
      <c r="AO113" s="353">
        <v>323550</v>
      </c>
      <c r="AP113" s="353">
        <v>66900</v>
      </c>
      <c r="AQ113" s="353">
        <v>500</v>
      </c>
      <c r="AR113" s="353">
        <v>250</v>
      </c>
      <c r="AS113" s="353">
        <v>0</v>
      </c>
      <c r="AT113" s="353">
        <v>0</v>
      </c>
      <c r="AU113" s="355">
        <v>0</v>
      </c>
      <c r="AV113" s="356"/>
      <c r="AW113" s="354">
        <v>1</v>
      </c>
      <c r="AX113" s="354">
        <v>0</v>
      </c>
      <c r="AY113" s="359" t="s">
        <v>41</v>
      </c>
      <c r="AZ113" s="360" t="s">
        <v>41</v>
      </c>
      <c r="BA113" s="356" t="s">
        <v>3279</v>
      </c>
      <c r="BB113" s="361">
        <v>125</v>
      </c>
      <c r="BC113" s="362">
        <v>317000</v>
      </c>
      <c r="BD113" s="362">
        <v>1140000</v>
      </c>
      <c r="BE113" s="362">
        <v>410000</v>
      </c>
      <c r="BF113" s="362">
        <v>1867000</v>
      </c>
      <c r="BG113" s="359" t="s">
        <v>46</v>
      </c>
      <c r="BH113" s="361"/>
      <c r="BI113" s="363"/>
      <c r="BJ113" s="359" t="s">
        <v>46</v>
      </c>
    </row>
    <row r="114" spans="1:62" s="288" customFormat="1" ht="11.25" customHeight="1" x14ac:dyDescent="0.15">
      <c r="A114" s="377" t="s">
        <v>345</v>
      </c>
      <c r="B114" s="404"/>
      <c r="C114" s="405"/>
      <c r="D114" s="405"/>
      <c r="E114" s="405"/>
      <c r="F114" s="406"/>
      <c r="G114" s="405"/>
      <c r="H114" s="404"/>
      <c r="I114" s="407"/>
      <c r="J114" s="407"/>
      <c r="K114" s="407"/>
      <c r="L114" s="407"/>
      <c r="M114" s="407"/>
      <c r="N114" s="407"/>
      <c r="O114" s="407"/>
      <c r="P114" s="407"/>
      <c r="Q114" s="407"/>
      <c r="R114" s="407"/>
      <c r="S114" s="407"/>
      <c r="T114" s="407"/>
      <c r="U114" s="407"/>
      <c r="V114" s="407"/>
      <c r="W114" s="407"/>
      <c r="X114" s="407"/>
      <c r="Y114" s="407"/>
      <c r="Z114" s="407"/>
      <c r="AA114" s="408"/>
      <c r="AB114" s="408"/>
      <c r="AC114" s="408"/>
      <c r="AD114" s="407"/>
      <c r="AE114" s="407"/>
      <c r="AF114" s="407"/>
      <c r="AG114" s="188"/>
      <c r="AH114" s="409"/>
      <c r="AI114" s="410"/>
      <c r="AJ114" s="407"/>
      <c r="AK114" s="407"/>
      <c r="AL114" s="407"/>
      <c r="AM114" s="407"/>
      <c r="AN114" s="411"/>
      <c r="AO114" s="407"/>
      <c r="AP114" s="407"/>
      <c r="AQ114" s="407"/>
      <c r="AR114" s="407"/>
      <c r="AS114" s="407"/>
      <c r="AT114" s="407"/>
      <c r="AU114" s="188"/>
      <c r="AV114" s="409"/>
      <c r="AW114" s="408"/>
      <c r="AX114" s="408"/>
      <c r="AY114" s="412"/>
      <c r="AZ114" s="413"/>
      <c r="BA114" s="409"/>
      <c r="BB114" s="414"/>
      <c r="BC114" s="415"/>
      <c r="BD114" s="415"/>
      <c r="BE114" s="415"/>
      <c r="BF114" s="415"/>
      <c r="BG114" s="412"/>
      <c r="BH114" s="414"/>
      <c r="BI114" s="416"/>
      <c r="BJ114" s="412"/>
    </row>
    <row r="115" spans="1:62" s="176" customFormat="1" ht="11.25" customHeight="1" x14ac:dyDescent="0.15">
      <c r="A115" s="331" t="s">
        <v>153</v>
      </c>
      <c r="B115" s="350" t="s">
        <v>162</v>
      </c>
      <c r="C115" s="351" t="s">
        <v>3231</v>
      </c>
      <c r="D115" s="351" t="s">
        <v>197</v>
      </c>
      <c r="E115" s="351" t="s">
        <v>3270</v>
      </c>
      <c r="F115" s="352"/>
      <c r="G115" s="351">
        <v>14000</v>
      </c>
      <c r="H115" s="350"/>
      <c r="I115" s="353">
        <v>195</v>
      </c>
      <c r="J115" s="353">
        <v>6</v>
      </c>
      <c r="K115" s="353">
        <v>2</v>
      </c>
      <c r="L115" s="353">
        <v>2</v>
      </c>
      <c r="M115" s="353">
        <v>50</v>
      </c>
      <c r="N115" s="353">
        <v>0</v>
      </c>
      <c r="O115" s="353">
        <v>197</v>
      </c>
      <c r="P115" s="353">
        <v>0</v>
      </c>
      <c r="Q115" s="353">
        <v>195</v>
      </c>
      <c r="R115" s="353">
        <v>6</v>
      </c>
      <c r="S115" s="353">
        <v>2</v>
      </c>
      <c r="T115" s="353">
        <v>2</v>
      </c>
      <c r="U115" s="353">
        <v>50</v>
      </c>
      <c r="V115" s="353">
        <v>0</v>
      </c>
      <c r="W115" s="353">
        <v>197</v>
      </c>
      <c r="X115" s="353">
        <v>0</v>
      </c>
      <c r="Y115" s="353">
        <v>435</v>
      </c>
      <c r="Z115" s="353">
        <v>0</v>
      </c>
      <c r="AA115" s="354">
        <v>1</v>
      </c>
      <c r="AB115" s="354">
        <v>0</v>
      </c>
      <c r="AC115" s="354">
        <v>0</v>
      </c>
      <c r="AD115" s="353">
        <v>41</v>
      </c>
      <c r="AE115" s="353">
        <v>80250</v>
      </c>
      <c r="AF115" s="353">
        <v>41</v>
      </c>
      <c r="AG115" s="355">
        <v>459000</v>
      </c>
      <c r="AH115" s="356" t="s">
        <v>3280</v>
      </c>
      <c r="AI115" s="357">
        <v>33875</v>
      </c>
      <c r="AJ115" s="353">
        <v>7</v>
      </c>
      <c r="AK115" s="353">
        <v>0</v>
      </c>
      <c r="AL115" s="353">
        <v>30858</v>
      </c>
      <c r="AM115" s="353"/>
      <c r="AN115" s="358"/>
      <c r="AO115" s="353">
        <v>195874</v>
      </c>
      <c r="AP115" s="353">
        <v>0</v>
      </c>
      <c r="AQ115" s="353">
        <v>289057</v>
      </c>
      <c r="AR115" s="353">
        <v>0</v>
      </c>
      <c r="AS115" s="353">
        <v>0</v>
      </c>
      <c r="AT115" s="353">
        <v>0</v>
      </c>
      <c r="AU115" s="355">
        <v>0</v>
      </c>
      <c r="AV115" s="356"/>
      <c r="AW115" s="354">
        <v>0.4</v>
      </c>
      <c r="AX115" s="354">
        <v>0.6</v>
      </c>
      <c r="AY115" s="359" t="s">
        <v>50</v>
      </c>
      <c r="AZ115" s="360" t="s">
        <v>50</v>
      </c>
      <c r="BA115" s="356"/>
      <c r="BB115" s="361">
        <v>81</v>
      </c>
      <c r="BC115" s="362">
        <v>4643082</v>
      </c>
      <c r="BD115" s="362">
        <v>3933676</v>
      </c>
      <c r="BE115" s="362">
        <v>4816676</v>
      </c>
      <c r="BF115" s="362">
        <v>13393434</v>
      </c>
      <c r="BG115" s="359" t="s">
        <v>42</v>
      </c>
      <c r="BH115" s="361">
        <v>81</v>
      </c>
      <c r="BI115" s="363"/>
      <c r="BJ115" s="359" t="s">
        <v>46</v>
      </c>
    </row>
    <row r="116" spans="1:62" s="288" customFormat="1" ht="11.25" customHeight="1" x14ac:dyDescent="0.15">
      <c r="A116" s="332" t="s">
        <v>154</v>
      </c>
      <c r="B116" s="407"/>
      <c r="C116" s="417"/>
      <c r="D116" s="417"/>
      <c r="E116" s="417"/>
      <c r="F116" s="418"/>
      <c r="G116" s="417"/>
      <c r="H116" s="407"/>
      <c r="I116" s="407"/>
      <c r="J116" s="407"/>
      <c r="K116" s="407"/>
      <c r="L116" s="407"/>
      <c r="M116" s="407"/>
      <c r="N116" s="407"/>
      <c r="O116" s="407"/>
      <c r="P116" s="407"/>
      <c r="Q116" s="407"/>
      <c r="R116" s="407"/>
      <c r="S116" s="407"/>
      <c r="T116" s="407"/>
      <c r="U116" s="407"/>
      <c r="V116" s="407"/>
      <c r="W116" s="407"/>
      <c r="X116" s="407"/>
      <c r="Y116" s="407"/>
      <c r="Z116" s="407"/>
      <c r="AA116" s="408"/>
      <c r="AB116" s="408"/>
      <c r="AC116" s="408"/>
      <c r="AD116" s="407"/>
      <c r="AE116" s="407"/>
      <c r="AF116" s="407"/>
      <c r="AG116" s="188"/>
      <c r="AH116" s="409"/>
      <c r="AI116" s="410"/>
      <c r="AJ116" s="407"/>
      <c r="AK116" s="407"/>
      <c r="AL116" s="407"/>
      <c r="AM116" s="407"/>
      <c r="AN116" s="411"/>
      <c r="AO116" s="407"/>
      <c r="AP116" s="407"/>
      <c r="AQ116" s="407"/>
      <c r="AR116" s="407"/>
      <c r="AS116" s="407"/>
      <c r="AT116" s="407"/>
      <c r="AU116" s="188"/>
      <c r="AV116" s="409"/>
      <c r="AW116" s="408"/>
      <c r="AX116" s="408"/>
      <c r="AY116" s="412"/>
      <c r="AZ116" s="413"/>
      <c r="BA116" s="409"/>
      <c r="BB116" s="414"/>
      <c r="BC116" s="415"/>
      <c r="BD116" s="415"/>
      <c r="BE116" s="415"/>
      <c r="BF116" s="415"/>
      <c r="BG116" s="412"/>
      <c r="BH116" s="414"/>
      <c r="BI116" s="416"/>
      <c r="BJ116" s="412"/>
    </row>
    <row r="117" spans="1:62" s="176" customFormat="1" ht="11.25" customHeight="1" x14ac:dyDescent="0.15">
      <c r="A117" s="331" t="s">
        <v>131</v>
      </c>
      <c r="B117" s="353" t="s">
        <v>3232</v>
      </c>
      <c r="C117" s="364" t="s">
        <v>3233</v>
      </c>
      <c r="D117" s="364" t="s">
        <v>3234</v>
      </c>
      <c r="E117" s="364" t="s">
        <v>3271</v>
      </c>
      <c r="F117" s="365"/>
      <c r="G117" s="364">
        <v>50679</v>
      </c>
      <c r="H117" s="353">
        <v>14863</v>
      </c>
      <c r="I117" s="353">
        <v>809</v>
      </c>
      <c r="J117" s="353">
        <v>193</v>
      </c>
      <c r="K117" s="353">
        <v>77</v>
      </c>
      <c r="L117" s="353">
        <v>2</v>
      </c>
      <c r="M117" s="353">
        <v>238</v>
      </c>
      <c r="N117" s="353"/>
      <c r="O117" s="353">
        <v>23</v>
      </c>
      <c r="P117" s="353"/>
      <c r="Q117" s="353"/>
      <c r="R117" s="353"/>
      <c r="S117" s="353"/>
      <c r="T117" s="353"/>
      <c r="U117" s="353"/>
      <c r="V117" s="353"/>
      <c r="W117" s="353"/>
      <c r="X117" s="353"/>
      <c r="Y117" s="353">
        <v>6014</v>
      </c>
      <c r="Z117" s="353">
        <v>525</v>
      </c>
      <c r="AA117" s="354">
        <v>1</v>
      </c>
      <c r="AB117" s="354">
        <v>0</v>
      </c>
      <c r="AC117" s="354">
        <v>0</v>
      </c>
      <c r="AD117" s="353">
        <v>200</v>
      </c>
      <c r="AE117" s="353">
        <v>10000</v>
      </c>
      <c r="AF117" s="353">
        <v>19</v>
      </c>
      <c r="AG117" s="355">
        <v>95000</v>
      </c>
      <c r="AH117" s="356"/>
      <c r="AI117" s="357">
        <v>18180</v>
      </c>
      <c r="AJ117" s="353"/>
      <c r="AK117" s="353"/>
      <c r="AL117" s="353">
        <v>105146</v>
      </c>
      <c r="AM117" s="353">
        <v>3306</v>
      </c>
      <c r="AN117" s="358" t="s">
        <v>3281</v>
      </c>
      <c r="AO117" s="353">
        <v>1227038</v>
      </c>
      <c r="AP117" s="353"/>
      <c r="AQ117" s="353">
        <v>15670</v>
      </c>
      <c r="AR117" s="353"/>
      <c r="AS117" s="353"/>
      <c r="AT117" s="353"/>
      <c r="AU117" s="355"/>
      <c r="AV117" s="356"/>
      <c r="AW117" s="354">
        <v>0.7</v>
      </c>
      <c r="AX117" s="354">
        <v>0.3</v>
      </c>
      <c r="AY117" s="359" t="s">
        <v>50</v>
      </c>
      <c r="AZ117" s="360" t="s">
        <v>50</v>
      </c>
      <c r="BA117" s="356"/>
      <c r="BB117" s="361">
        <v>125</v>
      </c>
      <c r="BC117" s="362">
        <v>39760667</v>
      </c>
      <c r="BD117" s="362">
        <v>5681231</v>
      </c>
      <c r="BE117" s="362">
        <v>6755090</v>
      </c>
      <c r="BF117" s="362"/>
      <c r="BG117" s="359" t="s">
        <v>46</v>
      </c>
      <c r="BH117" s="361"/>
      <c r="BI117" s="363"/>
      <c r="BJ117" s="359" t="s">
        <v>46</v>
      </c>
    </row>
    <row r="118" spans="1:62" s="176" customFormat="1" ht="11.25" customHeight="1" x14ac:dyDescent="0.15">
      <c r="A118" s="331" t="s">
        <v>132</v>
      </c>
      <c r="B118" s="353" t="s">
        <v>165</v>
      </c>
      <c r="C118" s="364" t="s">
        <v>3235</v>
      </c>
      <c r="D118" s="364" t="s">
        <v>200</v>
      </c>
      <c r="E118" s="364" t="s">
        <v>3272</v>
      </c>
      <c r="F118" s="365"/>
      <c r="G118" s="364">
        <v>23000</v>
      </c>
      <c r="H118" s="353">
        <v>9134</v>
      </c>
      <c r="I118" s="353">
        <v>873</v>
      </c>
      <c r="J118" s="353">
        <v>90</v>
      </c>
      <c r="K118" s="353">
        <v>37</v>
      </c>
      <c r="L118" s="353">
        <v>33</v>
      </c>
      <c r="M118" s="353">
        <v>429</v>
      </c>
      <c r="N118" s="353">
        <v>0</v>
      </c>
      <c r="O118" s="353">
        <v>287</v>
      </c>
      <c r="P118" s="353"/>
      <c r="Q118" s="353"/>
      <c r="R118" s="353"/>
      <c r="S118" s="353"/>
      <c r="T118" s="353"/>
      <c r="U118" s="353"/>
      <c r="V118" s="353"/>
      <c r="W118" s="353"/>
      <c r="X118" s="353"/>
      <c r="Y118" s="353">
        <v>1255</v>
      </c>
      <c r="Z118" s="353">
        <v>132</v>
      </c>
      <c r="AA118" s="354">
        <v>0.98</v>
      </c>
      <c r="AB118" s="354">
        <v>0.01</v>
      </c>
      <c r="AC118" s="354">
        <v>0.01</v>
      </c>
      <c r="AD118" s="353">
        <v>194</v>
      </c>
      <c r="AE118" s="353">
        <v>203050</v>
      </c>
      <c r="AF118" s="353">
        <v>552</v>
      </c>
      <c r="AG118" s="355">
        <v>7743642</v>
      </c>
      <c r="AH118" s="356"/>
      <c r="AI118" s="357">
        <v>272157</v>
      </c>
      <c r="AJ118" s="353">
        <v>1363</v>
      </c>
      <c r="AK118" s="353">
        <v>270</v>
      </c>
      <c r="AL118" s="353">
        <v>120</v>
      </c>
      <c r="AM118" s="353"/>
      <c r="AN118" s="358"/>
      <c r="AO118" s="353">
        <v>1602103</v>
      </c>
      <c r="AP118" s="353"/>
      <c r="AQ118" s="353">
        <v>15581361</v>
      </c>
      <c r="AR118" s="353"/>
      <c r="AS118" s="353"/>
      <c r="AT118" s="353"/>
      <c r="AU118" s="355"/>
      <c r="AV118" s="356"/>
      <c r="AW118" s="354">
        <v>0.1</v>
      </c>
      <c r="AX118" s="354">
        <v>0.9</v>
      </c>
      <c r="AY118" s="359" t="s">
        <v>41</v>
      </c>
      <c r="AZ118" s="360" t="s">
        <v>95</v>
      </c>
      <c r="BA118" s="356"/>
      <c r="BB118" s="361">
        <v>107</v>
      </c>
      <c r="BC118" s="362">
        <v>23095334</v>
      </c>
      <c r="BD118" s="362">
        <v>16201946</v>
      </c>
      <c r="BE118" s="362">
        <v>33599824</v>
      </c>
      <c r="BF118" s="362">
        <v>72952890</v>
      </c>
      <c r="BG118" s="359" t="s">
        <v>46</v>
      </c>
      <c r="BH118" s="361"/>
      <c r="BI118" s="363"/>
      <c r="BJ118" s="359" t="s">
        <v>42</v>
      </c>
    </row>
    <row r="119" spans="1:62" s="176" customFormat="1" ht="11.25" customHeight="1" x14ac:dyDescent="0.15">
      <c r="A119" s="331" t="s">
        <v>133</v>
      </c>
      <c r="B119" s="353" t="s">
        <v>166</v>
      </c>
      <c r="C119" s="364" t="s">
        <v>183</v>
      </c>
      <c r="D119" s="364" t="s">
        <v>201</v>
      </c>
      <c r="E119" s="364" t="s">
        <v>219</v>
      </c>
      <c r="F119" s="365"/>
      <c r="G119" s="364">
        <v>10870</v>
      </c>
      <c r="H119" s="353">
        <v>4135</v>
      </c>
      <c r="I119" s="353">
        <v>634</v>
      </c>
      <c r="J119" s="353">
        <v>2</v>
      </c>
      <c r="K119" s="353">
        <v>17</v>
      </c>
      <c r="L119" s="353">
        <v>15</v>
      </c>
      <c r="M119" s="353">
        <v>171</v>
      </c>
      <c r="N119" s="353">
        <v>8</v>
      </c>
      <c r="O119" s="353">
        <v>634</v>
      </c>
      <c r="P119" s="353">
        <v>3</v>
      </c>
      <c r="Q119" s="353">
        <v>250</v>
      </c>
      <c r="R119" s="353">
        <v>0</v>
      </c>
      <c r="S119" s="353">
        <v>0</v>
      </c>
      <c r="T119" s="353">
        <v>0</v>
      </c>
      <c r="U119" s="353">
        <v>0</v>
      </c>
      <c r="V119" s="353">
        <v>0</v>
      </c>
      <c r="W119" s="353">
        <v>0</v>
      </c>
      <c r="X119" s="353">
        <v>0</v>
      </c>
      <c r="Y119" s="353">
        <v>1280</v>
      </c>
      <c r="Z119" s="353">
        <v>0</v>
      </c>
      <c r="AA119" s="354">
        <v>1</v>
      </c>
      <c r="AB119" s="354">
        <v>0</v>
      </c>
      <c r="AC119" s="354">
        <v>0</v>
      </c>
      <c r="AD119" s="353">
        <v>99</v>
      </c>
      <c r="AE119" s="353">
        <v>150000</v>
      </c>
      <c r="AF119" s="353">
        <v>88</v>
      </c>
      <c r="AG119" s="355">
        <v>595000</v>
      </c>
      <c r="AH119" s="356"/>
      <c r="AI119" s="357">
        <v>150602</v>
      </c>
      <c r="AJ119" s="353">
        <v>0</v>
      </c>
      <c r="AK119" s="353">
        <v>0</v>
      </c>
      <c r="AL119" s="353">
        <v>0</v>
      </c>
      <c r="AM119" s="353">
        <v>0</v>
      </c>
      <c r="AN119" s="358"/>
      <c r="AO119" s="353">
        <v>319581</v>
      </c>
      <c r="AP119" s="353">
        <v>0</v>
      </c>
      <c r="AQ119" s="353">
        <v>926801</v>
      </c>
      <c r="AR119" s="353">
        <v>0</v>
      </c>
      <c r="AS119" s="353">
        <v>0</v>
      </c>
      <c r="AT119" s="353">
        <v>0</v>
      </c>
      <c r="AU119" s="355">
        <v>0</v>
      </c>
      <c r="AV119" s="356"/>
      <c r="AW119" s="354">
        <v>0.28000000000000003</v>
      </c>
      <c r="AX119" s="354">
        <v>0.72</v>
      </c>
      <c r="AY119" s="359" t="s">
        <v>50</v>
      </c>
      <c r="AZ119" s="360" t="s">
        <v>50</v>
      </c>
      <c r="BA119" s="356"/>
      <c r="BB119" s="361">
        <v>56</v>
      </c>
      <c r="BC119" s="362">
        <v>18121000</v>
      </c>
      <c r="BD119" s="362">
        <v>3043190</v>
      </c>
      <c r="BE119" s="362">
        <v>3548250</v>
      </c>
      <c r="BF119" s="362">
        <v>33396400</v>
      </c>
      <c r="BG119" s="359" t="s">
        <v>42</v>
      </c>
      <c r="BH119" s="361">
        <v>56</v>
      </c>
      <c r="BI119" s="363"/>
      <c r="BJ119" s="359" t="s">
        <v>46</v>
      </c>
    </row>
    <row r="120" spans="1:62" s="176" customFormat="1" ht="11.25" customHeight="1" x14ac:dyDescent="0.15">
      <c r="A120" s="331" t="s">
        <v>134</v>
      </c>
      <c r="B120" s="353" t="s">
        <v>167</v>
      </c>
      <c r="C120" s="364" t="s">
        <v>656</v>
      </c>
      <c r="D120" s="364" t="s">
        <v>3236</v>
      </c>
      <c r="E120" s="364" t="s">
        <v>1744</v>
      </c>
      <c r="F120" s="365"/>
      <c r="G120" s="364">
        <v>13472</v>
      </c>
      <c r="H120" s="353"/>
      <c r="I120" s="353">
        <v>346</v>
      </c>
      <c r="J120" s="353">
        <v>11</v>
      </c>
      <c r="K120" s="353"/>
      <c r="L120" s="353">
        <v>6</v>
      </c>
      <c r="M120" s="353">
        <v>53</v>
      </c>
      <c r="N120" s="353">
        <v>4</v>
      </c>
      <c r="O120" s="353">
        <v>288</v>
      </c>
      <c r="P120" s="353"/>
      <c r="Q120" s="353"/>
      <c r="R120" s="353"/>
      <c r="S120" s="353"/>
      <c r="T120" s="353"/>
      <c r="U120" s="353"/>
      <c r="V120" s="353"/>
      <c r="W120" s="353"/>
      <c r="X120" s="353"/>
      <c r="Y120" s="353">
        <v>500</v>
      </c>
      <c r="Z120" s="353">
        <v>68</v>
      </c>
      <c r="AA120" s="354">
        <v>1</v>
      </c>
      <c r="AB120" s="354">
        <v>0</v>
      </c>
      <c r="AC120" s="354">
        <v>0</v>
      </c>
      <c r="AD120" s="353">
        <v>22</v>
      </c>
      <c r="AE120" s="353">
        <v>60500</v>
      </c>
      <c r="AF120" s="353">
        <v>19</v>
      </c>
      <c r="AG120" s="355">
        <v>347500</v>
      </c>
      <c r="AH120" s="356"/>
      <c r="AI120" s="357">
        <v>99300</v>
      </c>
      <c r="AJ120" s="353"/>
      <c r="AK120" s="353"/>
      <c r="AL120" s="353"/>
      <c r="AM120" s="353"/>
      <c r="AN120" s="358"/>
      <c r="AO120" s="353">
        <v>1784200</v>
      </c>
      <c r="AP120" s="353"/>
      <c r="AQ120" s="353"/>
      <c r="AR120" s="353"/>
      <c r="AS120" s="353"/>
      <c r="AT120" s="353"/>
      <c r="AU120" s="355"/>
      <c r="AV120" s="356"/>
      <c r="AW120" s="354">
        <v>1</v>
      </c>
      <c r="AX120" s="354">
        <v>0</v>
      </c>
      <c r="AY120" s="359" t="s">
        <v>50</v>
      </c>
      <c r="AZ120" s="360" t="s">
        <v>50</v>
      </c>
      <c r="BA120" s="356"/>
      <c r="BB120" s="361">
        <v>62.07</v>
      </c>
      <c r="BC120" s="362">
        <v>2927000</v>
      </c>
      <c r="BD120" s="362">
        <v>3846700</v>
      </c>
      <c r="BE120" s="362">
        <v>2921900</v>
      </c>
      <c r="BF120" s="362">
        <v>9695600</v>
      </c>
      <c r="BG120" s="359" t="s">
        <v>42</v>
      </c>
      <c r="BH120" s="361">
        <v>62.07</v>
      </c>
      <c r="BI120" s="363"/>
      <c r="BJ120" s="359" t="s">
        <v>46</v>
      </c>
    </row>
    <row r="121" spans="1:62" s="288" customFormat="1" ht="11.25" customHeight="1" x14ac:dyDescent="0.15">
      <c r="A121" s="332" t="s">
        <v>347</v>
      </c>
      <c r="B121" s="407"/>
      <c r="C121" s="419"/>
      <c r="D121" s="417"/>
      <c r="E121" s="417"/>
      <c r="F121" s="418"/>
      <c r="G121" s="417"/>
      <c r="H121" s="407"/>
      <c r="I121" s="407"/>
      <c r="J121" s="407"/>
      <c r="K121" s="407"/>
      <c r="L121" s="407"/>
      <c r="M121" s="407"/>
      <c r="N121" s="407"/>
      <c r="O121" s="407"/>
      <c r="P121" s="407"/>
      <c r="Q121" s="407"/>
      <c r="R121" s="407"/>
      <c r="S121" s="407"/>
      <c r="T121" s="407"/>
      <c r="U121" s="407"/>
      <c r="V121" s="407"/>
      <c r="W121" s="407"/>
      <c r="X121" s="407"/>
      <c r="Y121" s="407"/>
      <c r="Z121" s="407"/>
      <c r="AA121" s="408"/>
      <c r="AB121" s="408"/>
      <c r="AC121" s="408"/>
      <c r="AD121" s="407"/>
      <c r="AE121" s="407"/>
      <c r="AF121" s="407"/>
      <c r="AG121" s="188"/>
      <c r="AH121" s="409"/>
      <c r="AI121" s="410"/>
      <c r="AJ121" s="407"/>
      <c r="AK121" s="407"/>
      <c r="AL121" s="407"/>
      <c r="AM121" s="407"/>
      <c r="AN121" s="411"/>
      <c r="AO121" s="407"/>
      <c r="AP121" s="407"/>
      <c r="AQ121" s="407"/>
      <c r="AR121" s="407"/>
      <c r="AS121" s="407"/>
      <c r="AT121" s="407"/>
      <c r="AU121" s="188"/>
      <c r="AV121" s="409"/>
      <c r="AW121" s="408"/>
      <c r="AX121" s="408"/>
      <c r="AY121" s="412"/>
      <c r="AZ121" s="413"/>
      <c r="BA121" s="409"/>
      <c r="BB121" s="414"/>
      <c r="BC121" s="415"/>
      <c r="BD121" s="415"/>
      <c r="BE121" s="415"/>
      <c r="BF121" s="415"/>
      <c r="BG121" s="412"/>
      <c r="BH121" s="414"/>
      <c r="BI121" s="416"/>
      <c r="BJ121" s="412"/>
    </row>
    <row r="122" spans="1:62" s="288" customFormat="1" ht="11.25" customHeight="1" x14ac:dyDescent="0.15">
      <c r="A122" s="332" t="s">
        <v>348</v>
      </c>
      <c r="B122" s="407"/>
      <c r="C122" s="417"/>
      <c r="D122" s="417"/>
      <c r="E122" s="417"/>
      <c r="F122" s="418"/>
      <c r="G122" s="417"/>
      <c r="H122" s="407"/>
      <c r="I122" s="407"/>
      <c r="J122" s="407"/>
      <c r="K122" s="407"/>
      <c r="L122" s="407"/>
      <c r="M122" s="407"/>
      <c r="N122" s="407"/>
      <c r="O122" s="407"/>
      <c r="P122" s="407"/>
      <c r="Q122" s="407"/>
      <c r="R122" s="407"/>
      <c r="S122" s="407"/>
      <c r="T122" s="407"/>
      <c r="U122" s="407"/>
      <c r="V122" s="407"/>
      <c r="W122" s="407"/>
      <c r="X122" s="407"/>
      <c r="Y122" s="407"/>
      <c r="Z122" s="407"/>
      <c r="AA122" s="408"/>
      <c r="AB122" s="408"/>
      <c r="AC122" s="408"/>
      <c r="AD122" s="407"/>
      <c r="AE122" s="407"/>
      <c r="AF122" s="407"/>
      <c r="AG122" s="188"/>
      <c r="AH122" s="409"/>
      <c r="AI122" s="410"/>
      <c r="AJ122" s="407"/>
      <c r="AK122" s="407"/>
      <c r="AL122" s="407"/>
      <c r="AM122" s="407"/>
      <c r="AN122" s="411"/>
      <c r="AO122" s="407"/>
      <c r="AP122" s="407"/>
      <c r="AQ122" s="407"/>
      <c r="AR122" s="407"/>
      <c r="AS122" s="407"/>
      <c r="AT122" s="407"/>
      <c r="AU122" s="188"/>
      <c r="AV122" s="409"/>
      <c r="AW122" s="408"/>
      <c r="AX122" s="408"/>
      <c r="AY122" s="412"/>
      <c r="AZ122" s="413"/>
      <c r="BA122" s="409"/>
      <c r="BB122" s="414"/>
      <c r="BC122" s="415"/>
      <c r="BD122" s="415"/>
      <c r="BE122" s="415"/>
      <c r="BF122" s="415"/>
      <c r="BG122" s="412"/>
      <c r="BH122" s="414"/>
      <c r="BI122" s="416"/>
      <c r="BJ122" s="412"/>
    </row>
    <row r="123" spans="1:62" s="176" customFormat="1" ht="11.25" customHeight="1" x14ac:dyDescent="0.15">
      <c r="A123" s="334" t="s">
        <v>349</v>
      </c>
      <c r="B123" s="353" t="s">
        <v>2527</v>
      </c>
      <c r="C123" s="364" t="s">
        <v>3237</v>
      </c>
      <c r="D123" s="364" t="s">
        <v>2529</v>
      </c>
      <c r="E123" s="364" t="s">
        <v>2530</v>
      </c>
      <c r="F123" s="365"/>
      <c r="G123" s="364">
        <v>39919</v>
      </c>
      <c r="H123" s="353">
        <v>17912</v>
      </c>
      <c r="I123" s="353">
        <v>466</v>
      </c>
      <c r="J123" s="353">
        <v>91</v>
      </c>
      <c r="K123" s="353">
        <v>0</v>
      </c>
      <c r="L123" s="353">
        <v>6</v>
      </c>
      <c r="M123" s="353">
        <v>0</v>
      </c>
      <c r="N123" s="353">
        <v>0</v>
      </c>
      <c r="O123" s="353">
        <v>83</v>
      </c>
      <c r="P123" s="353">
        <v>0</v>
      </c>
      <c r="Q123" s="353">
        <v>0</v>
      </c>
      <c r="R123" s="353">
        <v>0</v>
      </c>
      <c r="S123" s="353">
        <v>0</v>
      </c>
      <c r="T123" s="353">
        <v>0</v>
      </c>
      <c r="U123" s="353">
        <v>0</v>
      </c>
      <c r="V123" s="353">
        <v>0</v>
      </c>
      <c r="W123" s="353">
        <v>37</v>
      </c>
      <c r="X123" s="353">
        <v>0</v>
      </c>
      <c r="Y123" s="353">
        <v>1938</v>
      </c>
      <c r="Z123" s="353">
        <v>0</v>
      </c>
      <c r="AA123" s="354">
        <v>0.99</v>
      </c>
      <c r="AB123" s="354">
        <v>0.01</v>
      </c>
      <c r="AC123" s="354">
        <v>0</v>
      </c>
      <c r="AD123" s="353">
        <v>126</v>
      </c>
      <c r="AE123" s="353">
        <v>55000</v>
      </c>
      <c r="AF123" s="353">
        <v>75</v>
      </c>
      <c r="AG123" s="355">
        <v>885000</v>
      </c>
      <c r="AH123" s="356" t="s">
        <v>3282</v>
      </c>
      <c r="AI123" s="357">
        <v>1657</v>
      </c>
      <c r="AJ123" s="353">
        <v>0</v>
      </c>
      <c r="AK123" s="353">
        <v>0</v>
      </c>
      <c r="AL123" s="353">
        <v>171</v>
      </c>
      <c r="AM123" s="353">
        <v>0</v>
      </c>
      <c r="AN123" s="358"/>
      <c r="AO123" s="353">
        <v>590975</v>
      </c>
      <c r="AP123" s="353">
        <v>0</v>
      </c>
      <c r="AQ123" s="353">
        <v>0</v>
      </c>
      <c r="AR123" s="353">
        <v>0</v>
      </c>
      <c r="AS123" s="353">
        <v>0</v>
      </c>
      <c r="AT123" s="353">
        <v>0</v>
      </c>
      <c r="AU123" s="355">
        <v>0</v>
      </c>
      <c r="AV123" s="356"/>
      <c r="AW123" s="354">
        <v>1</v>
      </c>
      <c r="AX123" s="354">
        <v>0</v>
      </c>
      <c r="AY123" s="359" t="s">
        <v>50</v>
      </c>
      <c r="AZ123" s="360" t="s">
        <v>50</v>
      </c>
      <c r="BA123" s="356"/>
      <c r="BB123" s="361">
        <v>135.68</v>
      </c>
      <c r="BC123" s="362">
        <v>4730455.13</v>
      </c>
      <c r="BD123" s="362">
        <v>4267319.88</v>
      </c>
      <c r="BE123" s="362">
        <v>1617073.43</v>
      </c>
      <c r="BF123" s="362">
        <v>10614848.439999999</v>
      </c>
      <c r="BG123" s="359" t="s">
        <v>42</v>
      </c>
      <c r="BH123" s="361">
        <v>135.68</v>
      </c>
      <c r="BI123" s="363"/>
      <c r="BJ123" s="359" t="s">
        <v>46</v>
      </c>
    </row>
    <row r="124" spans="1:62" s="288" customFormat="1" ht="11.25" customHeight="1" x14ac:dyDescent="0.15">
      <c r="A124" s="332" t="s">
        <v>350</v>
      </c>
      <c r="B124" s="407"/>
      <c r="C124" s="417"/>
      <c r="D124" s="417"/>
      <c r="E124" s="417"/>
      <c r="F124" s="418"/>
      <c r="G124" s="417"/>
      <c r="H124" s="407"/>
      <c r="I124" s="407"/>
      <c r="J124" s="407"/>
      <c r="K124" s="407"/>
      <c r="L124" s="407"/>
      <c r="M124" s="407"/>
      <c r="N124" s="407"/>
      <c r="O124" s="407"/>
      <c r="P124" s="407"/>
      <c r="Q124" s="407"/>
      <c r="R124" s="407"/>
      <c r="S124" s="407"/>
      <c r="T124" s="407"/>
      <c r="U124" s="407"/>
      <c r="V124" s="407"/>
      <c r="W124" s="407"/>
      <c r="X124" s="407"/>
      <c r="Y124" s="407"/>
      <c r="Z124" s="407"/>
      <c r="AA124" s="408"/>
      <c r="AB124" s="408"/>
      <c r="AC124" s="408"/>
      <c r="AD124" s="407"/>
      <c r="AE124" s="407"/>
      <c r="AF124" s="407"/>
      <c r="AG124" s="188"/>
      <c r="AH124" s="409"/>
      <c r="AI124" s="410"/>
      <c r="AJ124" s="407"/>
      <c r="AK124" s="407"/>
      <c r="AL124" s="407"/>
      <c r="AM124" s="407"/>
      <c r="AN124" s="411"/>
      <c r="AO124" s="407"/>
      <c r="AP124" s="407"/>
      <c r="AQ124" s="407"/>
      <c r="AR124" s="407"/>
      <c r="AS124" s="407"/>
      <c r="AT124" s="407"/>
      <c r="AU124" s="188"/>
      <c r="AV124" s="409"/>
      <c r="AW124" s="408"/>
      <c r="AX124" s="408"/>
      <c r="AY124" s="412"/>
      <c r="AZ124" s="413"/>
      <c r="BA124" s="409"/>
      <c r="BB124" s="414"/>
      <c r="BC124" s="415"/>
      <c r="BD124" s="415"/>
      <c r="BE124" s="415"/>
      <c r="BF124" s="415"/>
      <c r="BG124" s="412"/>
      <c r="BH124" s="414"/>
      <c r="BI124" s="416"/>
      <c r="BJ124" s="412"/>
    </row>
    <row r="125" spans="1:62" s="177" customFormat="1" ht="11.25" customHeight="1" x14ac:dyDescent="0.15">
      <c r="A125" s="334" t="s">
        <v>351</v>
      </c>
      <c r="B125" s="363" t="s">
        <v>630</v>
      </c>
      <c r="C125" s="367" t="s">
        <v>631</v>
      </c>
      <c r="D125" s="367" t="s">
        <v>632</v>
      </c>
      <c r="E125" s="367" t="s">
        <v>633</v>
      </c>
      <c r="F125" s="365"/>
      <c r="G125" s="367">
        <v>13898</v>
      </c>
      <c r="H125" s="363">
        <v>5190</v>
      </c>
      <c r="I125" s="363">
        <v>409</v>
      </c>
      <c r="J125" s="363">
        <v>35</v>
      </c>
      <c r="K125" s="363">
        <v>21</v>
      </c>
      <c r="L125" s="363">
        <v>2</v>
      </c>
      <c r="M125" s="363">
        <v>230</v>
      </c>
      <c r="N125" s="363">
        <v>1</v>
      </c>
      <c r="O125" s="363">
        <v>409</v>
      </c>
      <c r="P125" s="363">
        <v>0</v>
      </c>
      <c r="Q125" s="363">
        <v>0</v>
      </c>
      <c r="R125" s="363">
        <v>0</v>
      </c>
      <c r="S125" s="363">
        <v>0</v>
      </c>
      <c r="T125" s="363">
        <v>0</v>
      </c>
      <c r="U125" s="363">
        <v>0</v>
      </c>
      <c r="V125" s="363">
        <v>0</v>
      </c>
      <c r="W125" s="363">
        <v>0</v>
      </c>
      <c r="X125" s="363">
        <v>0</v>
      </c>
      <c r="Y125" s="363">
        <v>550</v>
      </c>
      <c r="Z125" s="363">
        <v>25</v>
      </c>
      <c r="AA125" s="368">
        <v>1</v>
      </c>
      <c r="AB125" s="368">
        <v>0</v>
      </c>
      <c r="AC125" s="368">
        <v>0</v>
      </c>
      <c r="AD125" s="363">
        <v>107</v>
      </c>
      <c r="AE125" s="363">
        <v>150000</v>
      </c>
      <c r="AF125" s="363">
        <v>78</v>
      </c>
      <c r="AG125" s="369">
        <v>1000000</v>
      </c>
      <c r="AH125" s="370"/>
      <c r="AI125" s="371">
        <v>137459</v>
      </c>
      <c r="AJ125" s="363">
        <v>0</v>
      </c>
      <c r="AK125" s="363">
        <v>0</v>
      </c>
      <c r="AL125" s="363">
        <v>1854</v>
      </c>
      <c r="AM125" s="363">
        <v>22600</v>
      </c>
      <c r="AN125" s="372" t="s">
        <v>3283</v>
      </c>
      <c r="AO125" s="363">
        <v>6729781</v>
      </c>
      <c r="AP125" s="363">
        <v>0</v>
      </c>
      <c r="AQ125" s="363">
        <v>1475185</v>
      </c>
      <c r="AR125" s="363">
        <v>0</v>
      </c>
      <c r="AS125" s="363">
        <v>262650</v>
      </c>
      <c r="AT125" s="363">
        <v>0</v>
      </c>
      <c r="AU125" s="369">
        <v>0</v>
      </c>
      <c r="AV125" s="370"/>
      <c r="AW125" s="368">
        <v>0.83</v>
      </c>
      <c r="AX125" s="368">
        <v>0.17</v>
      </c>
      <c r="AY125" s="373" t="s">
        <v>50</v>
      </c>
      <c r="AZ125" s="374" t="s">
        <v>41</v>
      </c>
      <c r="BA125" s="370" t="s">
        <v>3284</v>
      </c>
      <c r="BB125" s="375">
        <v>57.78</v>
      </c>
      <c r="BC125" s="376">
        <v>6389528</v>
      </c>
      <c r="BD125" s="376">
        <v>7467100</v>
      </c>
      <c r="BE125" s="376">
        <v>10987333</v>
      </c>
      <c r="BF125" s="376">
        <v>24843961</v>
      </c>
      <c r="BG125" s="373" t="s">
        <v>42</v>
      </c>
      <c r="BH125" s="375"/>
      <c r="BI125" s="363" t="s">
        <v>3285</v>
      </c>
      <c r="BJ125" s="373" t="s">
        <v>46</v>
      </c>
    </row>
    <row r="126" spans="1:62" s="176" customFormat="1" ht="11.25" customHeight="1" x14ac:dyDescent="0.15">
      <c r="A126" s="331" t="s">
        <v>135</v>
      </c>
      <c r="B126" s="353" t="s">
        <v>3238</v>
      </c>
      <c r="C126" s="364" t="s">
        <v>44</v>
      </c>
      <c r="D126" s="364" t="s">
        <v>3239</v>
      </c>
      <c r="E126" s="364" t="s">
        <v>221</v>
      </c>
      <c r="F126" s="365"/>
      <c r="G126" s="364">
        <v>44768</v>
      </c>
      <c r="H126" s="353">
        <v>17045</v>
      </c>
      <c r="I126" s="353">
        <v>1951</v>
      </c>
      <c r="J126" s="353">
        <v>94</v>
      </c>
      <c r="K126" s="353">
        <v>12</v>
      </c>
      <c r="L126" s="353">
        <v>0</v>
      </c>
      <c r="M126" s="353">
        <v>494</v>
      </c>
      <c r="N126" s="353">
        <v>127</v>
      </c>
      <c r="O126" s="353">
        <v>841</v>
      </c>
      <c r="P126" s="353">
        <v>2</v>
      </c>
      <c r="Q126" s="353"/>
      <c r="R126" s="353"/>
      <c r="S126" s="353"/>
      <c r="T126" s="353"/>
      <c r="U126" s="353"/>
      <c r="V126" s="353"/>
      <c r="W126" s="353"/>
      <c r="X126" s="353"/>
      <c r="Y126" s="353">
        <v>1860</v>
      </c>
      <c r="Z126" s="353">
        <v>1582</v>
      </c>
      <c r="AA126" s="354">
        <v>0.95</v>
      </c>
      <c r="AB126" s="354">
        <v>0</v>
      </c>
      <c r="AC126" s="354">
        <v>0.05</v>
      </c>
      <c r="AD126" s="353">
        <v>186</v>
      </c>
      <c r="AE126" s="353">
        <v>509900</v>
      </c>
      <c r="AF126" s="353">
        <v>152</v>
      </c>
      <c r="AG126" s="355">
        <v>1998000</v>
      </c>
      <c r="AH126" s="356"/>
      <c r="AI126" s="357">
        <v>600000</v>
      </c>
      <c r="AJ126" s="353">
        <v>43</v>
      </c>
      <c r="AK126" s="353">
        <v>0</v>
      </c>
      <c r="AL126" s="353">
        <v>268</v>
      </c>
      <c r="AM126" s="353">
        <v>88</v>
      </c>
      <c r="AN126" s="358" t="s">
        <v>3286</v>
      </c>
      <c r="AO126" s="353">
        <v>1947500</v>
      </c>
      <c r="AP126" s="353">
        <v>529500</v>
      </c>
      <c r="AQ126" s="353">
        <v>0</v>
      </c>
      <c r="AR126" s="353">
        <v>0</v>
      </c>
      <c r="AS126" s="353">
        <v>1313900</v>
      </c>
      <c r="AT126" s="353">
        <v>0</v>
      </c>
      <c r="AU126" s="355">
        <v>170390</v>
      </c>
      <c r="AV126" s="356" t="s">
        <v>3287</v>
      </c>
      <c r="AW126" s="354">
        <v>0.7</v>
      </c>
      <c r="AX126" s="354">
        <v>0.3</v>
      </c>
      <c r="AY126" s="359" t="s">
        <v>50</v>
      </c>
      <c r="AZ126" s="360" t="s">
        <v>50</v>
      </c>
      <c r="BA126" s="356"/>
      <c r="BB126" s="361">
        <v>56</v>
      </c>
      <c r="BC126" s="362">
        <v>31810800</v>
      </c>
      <c r="BD126" s="362">
        <v>21936700</v>
      </c>
      <c r="BE126" s="362">
        <v>35152900</v>
      </c>
      <c r="BF126" s="362">
        <v>88900400</v>
      </c>
      <c r="BG126" s="359" t="s">
        <v>46</v>
      </c>
      <c r="BH126" s="361"/>
      <c r="BI126" s="363"/>
      <c r="BJ126" s="359" t="s">
        <v>46</v>
      </c>
    </row>
    <row r="127" spans="1:62" s="176" customFormat="1" ht="11.25" customHeight="1" x14ac:dyDescent="0.15">
      <c r="A127" s="334" t="s">
        <v>155</v>
      </c>
      <c r="B127" s="353" t="s">
        <v>3240</v>
      </c>
      <c r="C127" s="364" t="s">
        <v>3241</v>
      </c>
      <c r="D127" s="364" t="s">
        <v>3242</v>
      </c>
      <c r="E127" s="364" t="s">
        <v>3273</v>
      </c>
      <c r="F127" s="365"/>
      <c r="G127" s="364">
        <v>31000</v>
      </c>
      <c r="H127" s="353">
        <v>11200</v>
      </c>
      <c r="I127" s="353">
        <v>1100</v>
      </c>
      <c r="J127" s="353">
        <v>0</v>
      </c>
      <c r="K127" s="353">
        <v>0</v>
      </c>
      <c r="L127" s="353">
        <v>28</v>
      </c>
      <c r="M127" s="353"/>
      <c r="N127" s="353">
        <v>0</v>
      </c>
      <c r="O127" s="353">
        <v>1100</v>
      </c>
      <c r="P127" s="353">
        <v>1100</v>
      </c>
      <c r="Q127" s="353">
        <v>0</v>
      </c>
      <c r="R127" s="353">
        <v>0</v>
      </c>
      <c r="S127" s="353">
        <v>0</v>
      </c>
      <c r="T127" s="353">
        <v>0</v>
      </c>
      <c r="U127" s="353">
        <v>0</v>
      </c>
      <c r="V127" s="353">
        <v>0</v>
      </c>
      <c r="W127" s="353">
        <v>0</v>
      </c>
      <c r="X127" s="353">
        <v>0</v>
      </c>
      <c r="Y127" s="353">
        <v>1753</v>
      </c>
      <c r="Z127" s="353">
        <v>105</v>
      </c>
      <c r="AA127" s="354">
        <v>1</v>
      </c>
      <c r="AB127" s="354">
        <v>0</v>
      </c>
      <c r="AC127" s="354">
        <v>0</v>
      </c>
      <c r="AD127" s="353">
        <v>104</v>
      </c>
      <c r="AE127" s="353">
        <v>379220</v>
      </c>
      <c r="AF127" s="353">
        <v>81</v>
      </c>
      <c r="AG127" s="355">
        <v>1718838</v>
      </c>
      <c r="AH127" s="356"/>
      <c r="AI127" s="357">
        <v>309759</v>
      </c>
      <c r="AJ127" s="353">
        <v>0</v>
      </c>
      <c r="AK127" s="353">
        <v>0</v>
      </c>
      <c r="AL127" s="353">
        <v>0</v>
      </c>
      <c r="AM127" s="353">
        <v>0</v>
      </c>
      <c r="AN127" s="358"/>
      <c r="AO127" s="353">
        <v>5520982</v>
      </c>
      <c r="AP127" s="353">
        <v>0</v>
      </c>
      <c r="AQ127" s="353">
        <v>0</v>
      </c>
      <c r="AR127" s="353">
        <v>0</v>
      </c>
      <c r="AS127" s="353">
        <v>0</v>
      </c>
      <c r="AT127" s="353">
        <v>10000</v>
      </c>
      <c r="AU127" s="355">
        <v>0</v>
      </c>
      <c r="AV127" s="356"/>
      <c r="AW127" s="354">
        <v>1</v>
      </c>
      <c r="AX127" s="354">
        <v>0</v>
      </c>
      <c r="AY127" s="359" t="s">
        <v>41</v>
      </c>
      <c r="AZ127" s="360" t="s">
        <v>41</v>
      </c>
      <c r="BA127" s="356"/>
      <c r="BB127" s="361">
        <v>69.599999999999994</v>
      </c>
      <c r="BC127" s="362">
        <v>5182429</v>
      </c>
      <c r="BD127" s="362">
        <v>10903060</v>
      </c>
      <c r="BE127" s="362">
        <v>22191225</v>
      </c>
      <c r="BF127" s="362">
        <v>38276714</v>
      </c>
      <c r="BG127" s="359" t="s">
        <v>42</v>
      </c>
      <c r="BH127" s="361">
        <v>71</v>
      </c>
      <c r="BI127" s="363"/>
      <c r="BJ127" s="359" t="s">
        <v>46</v>
      </c>
    </row>
    <row r="128" spans="1:62" s="177" customFormat="1" ht="11.25" customHeight="1" x14ac:dyDescent="0.15">
      <c r="A128" s="331" t="s">
        <v>136</v>
      </c>
      <c r="B128" s="363" t="s">
        <v>169</v>
      </c>
      <c r="C128" s="367" t="s">
        <v>186</v>
      </c>
      <c r="D128" s="367" t="s">
        <v>1757</v>
      </c>
      <c r="E128" s="367" t="s">
        <v>223</v>
      </c>
      <c r="F128" s="365"/>
      <c r="G128" s="367">
        <v>24525</v>
      </c>
      <c r="H128" s="363">
        <v>9594</v>
      </c>
      <c r="I128" s="363">
        <v>902</v>
      </c>
      <c r="J128" s="363">
        <v>43</v>
      </c>
      <c r="K128" s="363">
        <v>11</v>
      </c>
      <c r="L128" s="363">
        <v>27</v>
      </c>
      <c r="M128" s="363">
        <v>902</v>
      </c>
      <c r="N128" s="363">
        <v>902</v>
      </c>
      <c r="O128" s="363">
        <v>902</v>
      </c>
      <c r="P128" s="363">
        <v>0</v>
      </c>
      <c r="Q128" s="363">
        <v>0</v>
      </c>
      <c r="R128" s="363">
        <v>0</v>
      </c>
      <c r="S128" s="363">
        <v>0</v>
      </c>
      <c r="T128" s="363">
        <v>0</v>
      </c>
      <c r="U128" s="363">
        <v>0</v>
      </c>
      <c r="V128" s="363">
        <v>0</v>
      </c>
      <c r="W128" s="363">
        <v>0</v>
      </c>
      <c r="X128" s="363">
        <v>0</v>
      </c>
      <c r="Y128" s="363">
        <v>1032</v>
      </c>
      <c r="Z128" s="363">
        <v>543</v>
      </c>
      <c r="AA128" s="368">
        <v>0.99</v>
      </c>
      <c r="AB128" s="368">
        <v>0</v>
      </c>
      <c r="AC128" s="368">
        <v>0.01</v>
      </c>
      <c r="AD128" s="363">
        <v>116</v>
      </c>
      <c r="AE128" s="363">
        <v>225000</v>
      </c>
      <c r="AF128" s="363">
        <v>101</v>
      </c>
      <c r="AG128" s="369">
        <v>2850000</v>
      </c>
      <c r="AH128" s="370"/>
      <c r="AI128" s="371">
        <v>222045</v>
      </c>
      <c r="AJ128" s="363">
        <v>0</v>
      </c>
      <c r="AK128" s="363">
        <v>0</v>
      </c>
      <c r="AL128" s="363">
        <v>13093</v>
      </c>
      <c r="AM128" s="363">
        <v>0</v>
      </c>
      <c r="AN128" s="372"/>
      <c r="AO128" s="363">
        <v>39284913</v>
      </c>
      <c r="AP128" s="363">
        <v>25325</v>
      </c>
      <c r="AQ128" s="363">
        <v>0</v>
      </c>
      <c r="AR128" s="363">
        <v>0</v>
      </c>
      <c r="AS128" s="363">
        <v>0</v>
      </c>
      <c r="AT128" s="363">
        <v>0</v>
      </c>
      <c r="AU128" s="369">
        <v>0</v>
      </c>
      <c r="AV128" s="370"/>
      <c r="AW128" s="368">
        <v>1</v>
      </c>
      <c r="AX128" s="368">
        <v>0</v>
      </c>
      <c r="AY128" s="373" t="s">
        <v>41</v>
      </c>
      <c r="AZ128" s="374" t="s">
        <v>41</v>
      </c>
      <c r="BA128" s="370"/>
      <c r="BB128" s="375">
        <v>68.55</v>
      </c>
      <c r="BC128" s="376">
        <v>17070000</v>
      </c>
      <c r="BD128" s="376">
        <v>8820000</v>
      </c>
      <c r="BE128" s="376">
        <v>19860000</v>
      </c>
      <c r="BF128" s="376">
        <v>45750000</v>
      </c>
      <c r="BG128" s="373" t="s">
        <v>42</v>
      </c>
      <c r="BH128" s="375">
        <v>72.81</v>
      </c>
      <c r="BI128" s="363" t="s">
        <v>3288</v>
      </c>
      <c r="BJ128" s="373" t="s">
        <v>42</v>
      </c>
    </row>
    <row r="129" spans="1:62" s="176" customFormat="1" ht="11.25" customHeight="1" x14ac:dyDescent="0.15">
      <c r="A129" s="378" t="s">
        <v>109</v>
      </c>
      <c r="B129" s="363" t="s">
        <v>107</v>
      </c>
      <c r="C129" s="367" t="s">
        <v>108</v>
      </c>
      <c r="D129" s="367" t="s">
        <v>1759</v>
      </c>
      <c r="E129" s="367" t="s">
        <v>111</v>
      </c>
      <c r="F129" s="365"/>
      <c r="G129" s="367">
        <v>25300</v>
      </c>
      <c r="H129" s="363">
        <v>10000</v>
      </c>
      <c r="I129" s="363">
        <v>591</v>
      </c>
      <c r="J129" s="363">
        <v>109</v>
      </c>
      <c r="K129" s="363">
        <v>4</v>
      </c>
      <c r="L129" s="363">
        <v>7</v>
      </c>
      <c r="M129" s="363">
        <v>300</v>
      </c>
      <c r="N129" s="363">
        <v>0</v>
      </c>
      <c r="O129" s="363">
        <v>591</v>
      </c>
      <c r="P129" s="363">
        <v>150</v>
      </c>
      <c r="Q129" s="363">
        <v>0</v>
      </c>
      <c r="R129" s="363">
        <v>0</v>
      </c>
      <c r="S129" s="363">
        <v>0</v>
      </c>
      <c r="T129" s="363">
        <v>0</v>
      </c>
      <c r="U129" s="363">
        <v>0</v>
      </c>
      <c r="V129" s="363">
        <v>0</v>
      </c>
      <c r="W129" s="363">
        <v>0</v>
      </c>
      <c r="X129" s="363">
        <v>0</v>
      </c>
      <c r="Y129" s="363">
        <v>1000</v>
      </c>
      <c r="Z129" s="363">
        <v>10</v>
      </c>
      <c r="AA129" s="368">
        <v>1</v>
      </c>
      <c r="AB129" s="368">
        <v>0</v>
      </c>
      <c r="AC129" s="368">
        <v>0</v>
      </c>
      <c r="AD129" s="363">
        <v>160</v>
      </c>
      <c r="AE129" s="363">
        <v>200000</v>
      </c>
      <c r="AF129" s="363">
        <v>120</v>
      </c>
      <c r="AG129" s="369">
        <v>1800000</v>
      </c>
      <c r="AH129" s="370"/>
      <c r="AI129" s="371">
        <v>160000</v>
      </c>
      <c r="AJ129" s="363"/>
      <c r="AK129" s="363"/>
      <c r="AL129" s="363">
        <v>37000</v>
      </c>
      <c r="AM129" s="363"/>
      <c r="AN129" s="372"/>
      <c r="AO129" s="363">
        <v>8000000</v>
      </c>
      <c r="AP129" s="363"/>
      <c r="AQ129" s="363">
        <v>28000</v>
      </c>
      <c r="AR129" s="363"/>
      <c r="AS129" s="363"/>
      <c r="AT129" s="363">
        <v>36000</v>
      </c>
      <c r="AU129" s="369"/>
      <c r="AV129" s="370"/>
      <c r="AW129" s="368">
        <v>0.99</v>
      </c>
      <c r="AX129" s="368">
        <v>0.01</v>
      </c>
      <c r="AY129" s="373" t="s">
        <v>50</v>
      </c>
      <c r="AZ129" s="374" t="s">
        <v>50</v>
      </c>
      <c r="BA129" s="370"/>
      <c r="BB129" s="375">
        <v>44.61</v>
      </c>
      <c r="BC129" s="376">
        <v>9750000</v>
      </c>
      <c r="BD129" s="376">
        <v>10306000</v>
      </c>
      <c r="BE129" s="376">
        <v>7320000</v>
      </c>
      <c r="BF129" s="376">
        <v>27400000</v>
      </c>
      <c r="BG129" s="373" t="s">
        <v>42</v>
      </c>
      <c r="BH129" s="375">
        <v>50.61</v>
      </c>
      <c r="BI129" s="363"/>
      <c r="BJ129" s="373" t="s">
        <v>46</v>
      </c>
    </row>
    <row r="130" spans="1:62" s="288" customFormat="1" ht="11.25" customHeight="1" x14ac:dyDescent="0.15">
      <c r="A130" s="420" t="s">
        <v>352</v>
      </c>
      <c r="B130" s="416"/>
      <c r="C130" s="421"/>
      <c r="D130" s="421"/>
      <c r="E130" s="421"/>
      <c r="F130" s="418"/>
      <c r="G130" s="421"/>
      <c r="H130" s="416"/>
      <c r="I130" s="416"/>
      <c r="J130" s="416"/>
      <c r="K130" s="416"/>
      <c r="L130" s="416"/>
      <c r="M130" s="416"/>
      <c r="N130" s="416"/>
      <c r="O130" s="416"/>
      <c r="P130" s="416"/>
      <c r="Q130" s="416"/>
      <c r="R130" s="416"/>
      <c r="S130" s="416"/>
      <c r="T130" s="416"/>
      <c r="U130" s="416"/>
      <c r="V130" s="416"/>
      <c r="W130" s="416"/>
      <c r="X130" s="416"/>
      <c r="Y130" s="416"/>
      <c r="Z130" s="416"/>
      <c r="AA130" s="422"/>
      <c r="AB130" s="422"/>
      <c r="AC130" s="422"/>
      <c r="AD130" s="416"/>
      <c r="AE130" s="416"/>
      <c r="AF130" s="416"/>
      <c r="AG130" s="423"/>
      <c r="AH130" s="424"/>
      <c r="AI130" s="425"/>
      <c r="AJ130" s="416"/>
      <c r="AK130" s="416"/>
      <c r="AL130" s="416"/>
      <c r="AM130" s="416"/>
      <c r="AN130" s="426"/>
      <c r="AO130" s="416"/>
      <c r="AP130" s="416"/>
      <c r="AQ130" s="416"/>
      <c r="AR130" s="416"/>
      <c r="AS130" s="416"/>
      <c r="AT130" s="416"/>
      <c r="AU130" s="423"/>
      <c r="AV130" s="424"/>
      <c r="AW130" s="422"/>
      <c r="AX130" s="422"/>
      <c r="AY130" s="427"/>
      <c r="AZ130" s="428"/>
      <c r="BA130" s="424"/>
      <c r="BB130" s="429"/>
      <c r="BC130" s="430"/>
      <c r="BD130" s="430"/>
      <c r="BE130" s="430"/>
      <c r="BF130" s="430"/>
      <c r="BG130" s="427"/>
      <c r="BH130" s="429"/>
      <c r="BI130" s="416"/>
      <c r="BJ130" s="427"/>
    </row>
    <row r="131" spans="1:62" s="288" customFormat="1" ht="11.25" customHeight="1" x14ac:dyDescent="0.15">
      <c r="A131" s="379" t="s">
        <v>53</v>
      </c>
      <c r="B131" s="416"/>
      <c r="C131" s="421"/>
      <c r="D131" s="421"/>
      <c r="E131" s="421"/>
      <c r="F131" s="418"/>
      <c r="G131" s="421"/>
      <c r="H131" s="416"/>
      <c r="I131" s="416"/>
      <c r="J131" s="416"/>
      <c r="K131" s="416"/>
      <c r="L131" s="416"/>
      <c r="M131" s="416"/>
      <c r="N131" s="416"/>
      <c r="O131" s="416"/>
      <c r="P131" s="416"/>
      <c r="Q131" s="416"/>
      <c r="R131" s="416"/>
      <c r="S131" s="416"/>
      <c r="T131" s="416"/>
      <c r="U131" s="416"/>
      <c r="V131" s="416"/>
      <c r="W131" s="416"/>
      <c r="X131" s="416"/>
      <c r="Y131" s="416"/>
      <c r="Z131" s="416"/>
      <c r="AA131" s="422"/>
      <c r="AB131" s="422"/>
      <c r="AC131" s="422"/>
      <c r="AD131" s="416"/>
      <c r="AE131" s="416"/>
      <c r="AF131" s="416"/>
      <c r="AG131" s="423"/>
      <c r="AH131" s="424"/>
      <c r="AI131" s="425"/>
      <c r="AJ131" s="416"/>
      <c r="AK131" s="416"/>
      <c r="AL131" s="416"/>
      <c r="AM131" s="416"/>
      <c r="AN131" s="426"/>
      <c r="AO131" s="416"/>
      <c r="AP131" s="416"/>
      <c r="AQ131" s="416"/>
      <c r="AR131" s="416"/>
      <c r="AS131" s="416"/>
      <c r="AT131" s="416"/>
      <c r="AU131" s="423"/>
      <c r="AV131" s="424"/>
      <c r="AW131" s="422"/>
      <c r="AX131" s="422"/>
      <c r="AY131" s="427"/>
      <c r="AZ131" s="428"/>
      <c r="BA131" s="424"/>
      <c r="BB131" s="429"/>
      <c r="BC131" s="430"/>
      <c r="BD131" s="430"/>
      <c r="BE131" s="430"/>
      <c r="BF131" s="430"/>
      <c r="BG131" s="427"/>
      <c r="BH131" s="429"/>
      <c r="BI131" s="416"/>
      <c r="BJ131" s="427"/>
    </row>
    <row r="132" spans="1:62" s="176" customFormat="1" ht="11.25" customHeight="1" x14ac:dyDescent="0.15">
      <c r="A132" s="380" t="s">
        <v>137</v>
      </c>
      <c r="B132" s="363" t="s">
        <v>170</v>
      </c>
      <c r="C132" s="367" t="s">
        <v>187</v>
      </c>
      <c r="D132" s="367" t="s">
        <v>205</v>
      </c>
      <c r="E132" s="367" t="s">
        <v>224</v>
      </c>
      <c r="F132" s="365"/>
      <c r="G132" s="367">
        <v>8300</v>
      </c>
      <c r="H132" s="363">
        <v>4100</v>
      </c>
      <c r="I132" s="363">
        <v>400</v>
      </c>
      <c r="J132" s="363">
        <v>22</v>
      </c>
      <c r="K132" s="363">
        <v>12</v>
      </c>
      <c r="L132" s="363">
        <v>0</v>
      </c>
      <c r="M132" s="363">
        <v>430</v>
      </c>
      <c r="N132" s="363">
        <v>135</v>
      </c>
      <c r="O132" s="363">
        <v>400</v>
      </c>
      <c r="P132" s="363">
        <v>12</v>
      </c>
      <c r="Q132" s="363">
        <v>22</v>
      </c>
      <c r="R132" s="363">
        <v>0</v>
      </c>
      <c r="S132" s="363">
        <v>0</v>
      </c>
      <c r="T132" s="363">
        <v>0</v>
      </c>
      <c r="U132" s="363">
        <v>22</v>
      </c>
      <c r="V132" s="363">
        <v>0</v>
      </c>
      <c r="W132" s="363">
        <v>15</v>
      </c>
      <c r="X132" s="363">
        <v>0</v>
      </c>
      <c r="Y132" s="363">
        <v>975</v>
      </c>
      <c r="Z132" s="363">
        <v>0</v>
      </c>
      <c r="AA132" s="368">
        <v>0.93</v>
      </c>
      <c r="AB132" s="368">
        <v>0.04</v>
      </c>
      <c r="AC132" s="368">
        <v>0.03</v>
      </c>
      <c r="AD132" s="363">
        <v>100</v>
      </c>
      <c r="AE132" s="363">
        <v>90000</v>
      </c>
      <c r="AF132" s="363">
        <v>100</v>
      </c>
      <c r="AG132" s="369">
        <v>830000</v>
      </c>
      <c r="AH132" s="370" t="s">
        <v>3289</v>
      </c>
      <c r="AI132" s="371">
        <v>176033</v>
      </c>
      <c r="AJ132" s="363">
        <v>42</v>
      </c>
      <c r="AK132" s="363"/>
      <c r="AL132" s="363">
        <v>9367</v>
      </c>
      <c r="AM132" s="363"/>
      <c r="AN132" s="372"/>
      <c r="AO132" s="363">
        <v>491209</v>
      </c>
      <c r="AP132" s="363"/>
      <c r="AQ132" s="363">
        <v>605753</v>
      </c>
      <c r="AR132" s="363"/>
      <c r="AS132" s="363"/>
      <c r="AT132" s="363"/>
      <c r="AU132" s="369"/>
      <c r="AV132" s="370"/>
      <c r="AW132" s="368">
        <v>0.75</v>
      </c>
      <c r="AX132" s="368">
        <v>0.25</v>
      </c>
      <c r="AY132" s="373" t="s">
        <v>41</v>
      </c>
      <c r="AZ132" s="374" t="s">
        <v>41</v>
      </c>
      <c r="BA132" s="370"/>
      <c r="BB132" s="375">
        <v>63.14</v>
      </c>
      <c r="BC132" s="376">
        <v>16369803</v>
      </c>
      <c r="BD132" s="376">
        <v>13068979</v>
      </c>
      <c r="BE132" s="376">
        <v>11318515</v>
      </c>
      <c r="BF132" s="376">
        <v>46397520</v>
      </c>
      <c r="BG132" s="373" t="s">
        <v>42</v>
      </c>
      <c r="BH132" s="375">
        <v>63</v>
      </c>
      <c r="BI132" s="363" t="s">
        <v>3290</v>
      </c>
      <c r="BJ132" s="373" t="s">
        <v>42</v>
      </c>
    </row>
    <row r="133" spans="1:62" s="176" customFormat="1" ht="11.25" customHeight="1" x14ac:dyDescent="0.15">
      <c r="A133" s="381" t="s">
        <v>353</v>
      </c>
      <c r="B133" s="363" t="s">
        <v>1764</v>
      </c>
      <c r="C133" s="367" t="s">
        <v>3243</v>
      </c>
      <c r="D133" s="367" t="s">
        <v>3244</v>
      </c>
      <c r="E133" s="367" t="s">
        <v>3274</v>
      </c>
      <c r="F133" s="365"/>
      <c r="G133" s="367">
        <v>17210</v>
      </c>
      <c r="H133" s="363">
        <v>5745</v>
      </c>
      <c r="I133" s="363">
        <v>600</v>
      </c>
      <c r="J133" s="363">
        <v>13</v>
      </c>
      <c r="K133" s="363">
        <v>21</v>
      </c>
      <c r="L133" s="363">
        <v>3</v>
      </c>
      <c r="M133" s="363">
        <v>310</v>
      </c>
      <c r="N133" s="363">
        <v>0</v>
      </c>
      <c r="O133" s="363">
        <v>14</v>
      </c>
      <c r="P133" s="363">
        <v>15</v>
      </c>
      <c r="Q133" s="363">
        <v>2200</v>
      </c>
      <c r="R133" s="363">
        <v>40</v>
      </c>
      <c r="S133" s="363">
        <v>5</v>
      </c>
      <c r="T133" s="363">
        <v>0</v>
      </c>
      <c r="U133" s="363">
        <v>0</v>
      </c>
      <c r="V133" s="363">
        <v>0</v>
      </c>
      <c r="W133" s="363">
        <v>80</v>
      </c>
      <c r="X133" s="363">
        <v>0</v>
      </c>
      <c r="Y133" s="363">
        <v>761</v>
      </c>
      <c r="Z133" s="363">
        <v>20</v>
      </c>
      <c r="AA133" s="368">
        <v>0.25</v>
      </c>
      <c r="AB133" s="368">
        <v>0.75</v>
      </c>
      <c r="AC133" s="368">
        <v>0</v>
      </c>
      <c r="AD133" s="363">
        <v>93</v>
      </c>
      <c r="AE133" s="363">
        <v>387000</v>
      </c>
      <c r="AF133" s="363">
        <v>77</v>
      </c>
      <c r="AG133" s="369">
        <v>1600000</v>
      </c>
      <c r="AH133" s="370"/>
      <c r="AI133" s="371">
        <v>206160</v>
      </c>
      <c r="AJ133" s="363">
        <v>0</v>
      </c>
      <c r="AK133" s="363">
        <v>9570</v>
      </c>
      <c r="AL133" s="363">
        <v>18210</v>
      </c>
      <c r="AM133" s="363">
        <v>0</v>
      </c>
      <c r="AN133" s="372"/>
      <c r="AO133" s="363">
        <v>2779100</v>
      </c>
      <c r="AP133" s="363">
        <v>0</v>
      </c>
      <c r="AQ133" s="363">
        <v>0</v>
      </c>
      <c r="AR133" s="363">
        <v>0</v>
      </c>
      <c r="AS133" s="363">
        <v>0</v>
      </c>
      <c r="AT133" s="363">
        <v>0</v>
      </c>
      <c r="AU133" s="369">
        <v>0</v>
      </c>
      <c r="AV133" s="370"/>
      <c r="AW133" s="368">
        <v>1</v>
      </c>
      <c r="AX133" s="368">
        <v>0</v>
      </c>
      <c r="AY133" s="373" t="s">
        <v>50</v>
      </c>
      <c r="AZ133" s="374" t="s">
        <v>50</v>
      </c>
      <c r="BA133" s="370"/>
      <c r="BB133" s="375">
        <v>63.57</v>
      </c>
      <c r="BC133" s="376">
        <v>17700000</v>
      </c>
      <c r="BD133" s="376">
        <v>39000000</v>
      </c>
      <c r="BE133" s="376">
        <v>14300000</v>
      </c>
      <c r="BF133" s="376">
        <v>71000000</v>
      </c>
      <c r="BG133" s="373" t="s">
        <v>42</v>
      </c>
      <c r="BH133" s="375">
        <v>63.4</v>
      </c>
      <c r="BI133" s="363"/>
      <c r="BJ133" s="373" t="s">
        <v>46</v>
      </c>
    </row>
    <row r="134" spans="1:62" s="176" customFormat="1" ht="11.25" customHeight="1" x14ac:dyDescent="0.15">
      <c r="A134" s="331" t="s">
        <v>138</v>
      </c>
      <c r="B134" s="353" t="s">
        <v>2545</v>
      </c>
      <c r="C134" s="364" t="s">
        <v>3245</v>
      </c>
      <c r="D134" s="364" t="s">
        <v>2546</v>
      </c>
      <c r="E134" s="364" t="s">
        <v>2547</v>
      </c>
      <c r="F134" s="365"/>
      <c r="G134" s="364">
        <v>15436</v>
      </c>
      <c r="H134" s="353">
        <v>3126</v>
      </c>
      <c r="I134" s="353">
        <v>399</v>
      </c>
      <c r="J134" s="353"/>
      <c r="K134" s="353"/>
      <c r="L134" s="353">
        <v>17</v>
      </c>
      <c r="M134" s="353"/>
      <c r="N134" s="353"/>
      <c r="O134" s="353">
        <v>262</v>
      </c>
      <c r="P134" s="353">
        <v>3</v>
      </c>
      <c r="Q134" s="353">
        <v>3234</v>
      </c>
      <c r="R134" s="353"/>
      <c r="S134" s="353"/>
      <c r="T134" s="353"/>
      <c r="U134" s="353"/>
      <c r="V134" s="353"/>
      <c r="W134" s="353">
        <v>1278</v>
      </c>
      <c r="X134" s="353">
        <v>53</v>
      </c>
      <c r="Y134" s="353">
        <v>300</v>
      </c>
      <c r="Z134" s="353">
        <v>800</v>
      </c>
      <c r="AA134" s="354">
        <v>0.09</v>
      </c>
      <c r="AB134" s="354">
        <v>0.9</v>
      </c>
      <c r="AC134" s="354">
        <v>0.01</v>
      </c>
      <c r="AD134" s="353">
        <v>134</v>
      </c>
      <c r="AE134" s="353">
        <v>338851</v>
      </c>
      <c r="AF134" s="353">
        <v>123</v>
      </c>
      <c r="AG134" s="355">
        <v>904250</v>
      </c>
      <c r="AH134" s="356"/>
      <c r="AI134" s="357">
        <v>391912</v>
      </c>
      <c r="AJ134" s="353">
        <v>728</v>
      </c>
      <c r="AK134" s="353"/>
      <c r="AL134" s="353">
        <v>11845</v>
      </c>
      <c r="AM134" s="353"/>
      <c r="AN134" s="358" t="s">
        <v>3291</v>
      </c>
      <c r="AO134" s="353"/>
      <c r="AP134" s="353"/>
      <c r="AQ134" s="353">
        <v>1782597</v>
      </c>
      <c r="AR134" s="353"/>
      <c r="AS134" s="353"/>
      <c r="AT134" s="353"/>
      <c r="AU134" s="355"/>
      <c r="AV134" s="356"/>
      <c r="AW134" s="354">
        <v>0.9</v>
      </c>
      <c r="AX134" s="354">
        <v>0.1</v>
      </c>
      <c r="AY134" s="359" t="s">
        <v>50</v>
      </c>
      <c r="AZ134" s="360" t="s">
        <v>95</v>
      </c>
      <c r="BA134" s="356" t="s">
        <v>3292</v>
      </c>
      <c r="BB134" s="361">
        <v>50.23</v>
      </c>
      <c r="BC134" s="362">
        <v>10596735.199999999</v>
      </c>
      <c r="BD134" s="362">
        <v>55021426.32</v>
      </c>
      <c r="BE134" s="362">
        <v>21443243.399999999</v>
      </c>
      <c r="BF134" s="362">
        <v>87061404.920000002</v>
      </c>
      <c r="BG134" s="359" t="s">
        <v>42</v>
      </c>
      <c r="BH134" s="361">
        <v>50.23</v>
      </c>
      <c r="BI134" s="363" t="s">
        <v>3293</v>
      </c>
      <c r="BJ134" s="359" t="s">
        <v>42</v>
      </c>
    </row>
    <row r="135" spans="1:62" s="176" customFormat="1" ht="11.25" customHeight="1" x14ac:dyDescent="0.15">
      <c r="A135" s="189" t="s">
        <v>139</v>
      </c>
      <c r="B135" s="353" t="s">
        <v>1774</v>
      </c>
      <c r="C135" s="364" t="s">
        <v>672</v>
      </c>
      <c r="D135" s="364" t="s">
        <v>3246</v>
      </c>
      <c r="E135" s="364" t="s">
        <v>674</v>
      </c>
      <c r="F135" s="365"/>
      <c r="G135" s="364">
        <v>31958</v>
      </c>
      <c r="H135" s="353">
        <v>9668</v>
      </c>
      <c r="I135" s="353">
        <v>348</v>
      </c>
      <c r="J135" s="353">
        <v>22</v>
      </c>
      <c r="K135" s="353">
        <v>10</v>
      </c>
      <c r="L135" s="353">
        <v>15</v>
      </c>
      <c r="M135" s="353">
        <v>321</v>
      </c>
      <c r="N135" s="353">
        <v>348</v>
      </c>
      <c r="O135" s="353"/>
      <c r="P135" s="353">
        <v>2</v>
      </c>
      <c r="Q135" s="353"/>
      <c r="R135" s="353"/>
      <c r="S135" s="353"/>
      <c r="T135" s="353"/>
      <c r="U135" s="353"/>
      <c r="V135" s="353"/>
      <c r="W135" s="353"/>
      <c r="X135" s="353"/>
      <c r="Y135" s="353">
        <v>358</v>
      </c>
      <c r="Z135" s="353">
        <v>141</v>
      </c>
      <c r="AA135" s="354">
        <v>0.25</v>
      </c>
      <c r="AB135" s="354">
        <v>0.01</v>
      </c>
      <c r="AC135" s="354">
        <v>0.75</v>
      </c>
      <c r="AD135" s="353">
        <v>350</v>
      </c>
      <c r="AE135" s="353"/>
      <c r="AF135" s="353"/>
      <c r="AG135" s="355"/>
      <c r="AH135" s="356" t="s">
        <v>2551</v>
      </c>
      <c r="AI135" s="357">
        <v>527824</v>
      </c>
      <c r="AJ135" s="353"/>
      <c r="AK135" s="353"/>
      <c r="AL135" s="353">
        <v>99082</v>
      </c>
      <c r="AM135" s="353">
        <v>119</v>
      </c>
      <c r="AN135" s="358" t="s">
        <v>2552</v>
      </c>
      <c r="AO135" s="353">
        <v>1701678</v>
      </c>
      <c r="AP135" s="353">
        <v>537372</v>
      </c>
      <c r="AQ135" s="353"/>
      <c r="AR135" s="353"/>
      <c r="AS135" s="353"/>
      <c r="AT135" s="353"/>
      <c r="AU135" s="355"/>
      <c r="AV135" s="356"/>
      <c r="AW135" s="354">
        <v>0.6</v>
      </c>
      <c r="AX135" s="354">
        <v>0.4</v>
      </c>
      <c r="AY135" s="359" t="s">
        <v>41</v>
      </c>
      <c r="AZ135" s="360" t="s">
        <v>41</v>
      </c>
      <c r="BA135" s="356"/>
      <c r="BB135" s="361">
        <v>61.78</v>
      </c>
      <c r="BC135" s="362"/>
      <c r="BD135" s="362"/>
      <c r="BE135" s="362"/>
      <c r="BF135" s="362"/>
      <c r="BG135" s="359" t="s">
        <v>42</v>
      </c>
      <c r="BH135" s="361">
        <v>67.62</v>
      </c>
      <c r="BI135" s="363" t="s">
        <v>3294</v>
      </c>
      <c r="BJ135" s="359" t="s">
        <v>42</v>
      </c>
    </row>
    <row r="136" spans="1:62" s="176" customFormat="1" ht="11.25" customHeight="1" x14ac:dyDescent="0.15">
      <c r="A136" s="185" t="s">
        <v>140</v>
      </c>
      <c r="B136" s="353" t="s">
        <v>3247</v>
      </c>
      <c r="C136" s="364" t="s">
        <v>3248</v>
      </c>
      <c r="D136" s="364" t="s">
        <v>206</v>
      </c>
      <c r="E136" s="364" t="s">
        <v>225</v>
      </c>
      <c r="F136" s="365"/>
      <c r="G136" s="364">
        <v>30456</v>
      </c>
      <c r="H136" s="353">
        <v>11450</v>
      </c>
      <c r="I136" s="353">
        <v>851</v>
      </c>
      <c r="J136" s="353">
        <v>26</v>
      </c>
      <c r="K136" s="353">
        <v>157</v>
      </c>
      <c r="L136" s="353">
        <v>32</v>
      </c>
      <c r="M136" s="353">
        <v>874</v>
      </c>
      <c r="N136" s="353">
        <v>698</v>
      </c>
      <c r="O136" s="353">
        <v>605</v>
      </c>
      <c r="P136" s="353">
        <v>110</v>
      </c>
      <c r="Q136" s="353">
        <v>0</v>
      </c>
      <c r="R136" s="353">
        <v>0</v>
      </c>
      <c r="S136" s="353">
        <v>0</v>
      </c>
      <c r="T136" s="353">
        <v>0</v>
      </c>
      <c r="U136" s="353">
        <v>0</v>
      </c>
      <c r="V136" s="353">
        <v>0</v>
      </c>
      <c r="W136" s="353">
        <v>0</v>
      </c>
      <c r="X136" s="353">
        <v>0</v>
      </c>
      <c r="Y136" s="353">
        <v>1662</v>
      </c>
      <c r="Z136" s="353">
        <v>151</v>
      </c>
      <c r="AA136" s="354">
        <v>1</v>
      </c>
      <c r="AB136" s="354">
        <v>0</v>
      </c>
      <c r="AC136" s="354">
        <v>0</v>
      </c>
      <c r="AD136" s="353">
        <v>190</v>
      </c>
      <c r="AE136" s="353">
        <v>329686</v>
      </c>
      <c r="AF136" s="353">
        <v>157</v>
      </c>
      <c r="AG136" s="355">
        <v>1220400</v>
      </c>
      <c r="AH136" s="356"/>
      <c r="AI136" s="357">
        <v>246506</v>
      </c>
      <c r="AJ136" s="353">
        <v>0</v>
      </c>
      <c r="AK136" s="353">
        <v>0</v>
      </c>
      <c r="AL136" s="353">
        <v>36918</v>
      </c>
      <c r="AM136" s="353">
        <v>9001</v>
      </c>
      <c r="AN136" s="358" t="s">
        <v>3295</v>
      </c>
      <c r="AO136" s="353">
        <v>4571401</v>
      </c>
      <c r="AP136" s="353">
        <v>212288</v>
      </c>
      <c r="AQ136" s="353">
        <v>31885</v>
      </c>
      <c r="AR136" s="353">
        <v>79551</v>
      </c>
      <c r="AS136" s="353">
        <v>883788</v>
      </c>
      <c r="AT136" s="353">
        <v>0</v>
      </c>
      <c r="AU136" s="355">
        <v>0</v>
      </c>
      <c r="AV136" s="356"/>
      <c r="AW136" s="354">
        <v>0.93</v>
      </c>
      <c r="AX136" s="354">
        <v>7.0000000000000007E-2</v>
      </c>
      <c r="AY136" s="359" t="s">
        <v>95</v>
      </c>
      <c r="AZ136" s="360" t="s">
        <v>95</v>
      </c>
      <c r="BA136" s="356"/>
      <c r="BB136" s="361">
        <v>68.95</v>
      </c>
      <c r="BC136" s="362">
        <v>46086269</v>
      </c>
      <c r="BD136" s="362">
        <v>56204979</v>
      </c>
      <c r="BE136" s="362">
        <v>30396305</v>
      </c>
      <c r="BF136" s="362">
        <v>132687553</v>
      </c>
      <c r="BG136" s="359" t="s">
        <v>42</v>
      </c>
      <c r="BH136" s="361">
        <v>93</v>
      </c>
      <c r="BI136" s="363"/>
      <c r="BJ136" s="359" t="s">
        <v>42</v>
      </c>
    </row>
    <row r="137" spans="1:62" s="288" customFormat="1" ht="11.25" customHeight="1" x14ac:dyDescent="0.15">
      <c r="A137" s="186" t="s">
        <v>354</v>
      </c>
      <c r="B137" s="407"/>
      <c r="C137" s="417"/>
      <c r="D137" s="417"/>
      <c r="E137" s="417"/>
      <c r="F137" s="418"/>
      <c r="G137" s="417"/>
      <c r="H137" s="407"/>
      <c r="I137" s="407"/>
      <c r="J137" s="407"/>
      <c r="K137" s="407"/>
      <c r="L137" s="407"/>
      <c r="M137" s="407"/>
      <c r="N137" s="407"/>
      <c r="O137" s="407"/>
      <c r="P137" s="407"/>
      <c r="Q137" s="407"/>
      <c r="R137" s="407"/>
      <c r="S137" s="407"/>
      <c r="T137" s="407"/>
      <c r="U137" s="407"/>
      <c r="V137" s="407"/>
      <c r="W137" s="407"/>
      <c r="X137" s="407"/>
      <c r="Y137" s="407"/>
      <c r="Z137" s="407"/>
      <c r="AA137" s="408"/>
      <c r="AB137" s="408"/>
      <c r="AC137" s="408"/>
      <c r="AD137" s="407"/>
      <c r="AE137" s="407"/>
      <c r="AF137" s="407"/>
      <c r="AG137" s="188"/>
      <c r="AH137" s="409"/>
      <c r="AI137" s="410"/>
      <c r="AJ137" s="407"/>
      <c r="AK137" s="407"/>
      <c r="AL137" s="407"/>
      <c r="AM137" s="407"/>
      <c r="AN137" s="411"/>
      <c r="AO137" s="407"/>
      <c r="AP137" s="407"/>
      <c r="AQ137" s="407"/>
      <c r="AR137" s="407"/>
      <c r="AS137" s="407"/>
      <c r="AT137" s="407"/>
      <c r="AU137" s="188"/>
      <c r="AV137" s="409"/>
      <c r="AW137" s="408"/>
      <c r="AX137" s="408"/>
      <c r="AY137" s="412"/>
      <c r="AZ137" s="413"/>
      <c r="BA137" s="409"/>
      <c r="BB137" s="414"/>
      <c r="BC137" s="415"/>
      <c r="BD137" s="415"/>
      <c r="BE137" s="415"/>
      <c r="BF137" s="415"/>
      <c r="BG137" s="412"/>
      <c r="BH137" s="414"/>
      <c r="BI137" s="416"/>
      <c r="BJ137" s="412"/>
    </row>
    <row r="138" spans="1:62" s="176" customFormat="1" ht="11.25" customHeight="1" x14ac:dyDescent="0.15">
      <c r="A138" s="185" t="s">
        <v>141</v>
      </c>
      <c r="B138" s="353" t="s">
        <v>1781</v>
      </c>
      <c r="C138" s="364" t="s">
        <v>39</v>
      </c>
      <c r="D138" s="364" t="s">
        <v>1782</v>
      </c>
      <c r="E138" s="364" t="s">
        <v>1783</v>
      </c>
      <c r="F138" s="365"/>
      <c r="G138" s="364">
        <v>77541</v>
      </c>
      <c r="H138" s="353">
        <v>33838</v>
      </c>
      <c r="I138" s="353">
        <v>1550</v>
      </c>
      <c r="J138" s="353">
        <v>95</v>
      </c>
      <c r="K138" s="353">
        <v>2</v>
      </c>
      <c r="L138" s="353">
        <v>84</v>
      </c>
      <c r="M138" s="353">
        <v>583</v>
      </c>
      <c r="N138" s="353">
        <v>499</v>
      </c>
      <c r="O138" s="353">
        <v>688</v>
      </c>
      <c r="P138" s="353">
        <v>0</v>
      </c>
      <c r="Q138" s="353"/>
      <c r="R138" s="353"/>
      <c r="S138" s="353"/>
      <c r="T138" s="353"/>
      <c r="U138" s="353"/>
      <c r="V138" s="353"/>
      <c r="W138" s="353"/>
      <c r="X138" s="353"/>
      <c r="Y138" s="353">
        <v>2652</v>
      </c>
      <c r="Z138" s="353">
        <v>408</v>
      </c>
      <c r="AA138" s="354">
        <v>1</v>
      </c>
      <c r="AB138" s="354">
        <v>0</v>
      </c>
      <c r="AC138" s="354">
        <v>0</v>
      </c>
      <c r="AD138" s="353">
        <v>150</v>
      </c>
      <c r="AE138" s="353">
        <v>313800</v>
      </c>
      <c r="AF138" s="353">
        <v>44</v>
      </c>
      <c r="AG138" s="355">
        <v>4000000</v>
      </c>
      <c r="AH138" s="356"/>
      <c r="AI138" s="357">
        <v>183000</v>
      </c>
      <c r="AJ138" s="353">
        <v>0</v>
      </c>
      <c r="AK138" s="353">
        <v>0</v>
      </c>
      <c r="AL138" s="353">
        <v>154000</v>
      </c>
      <c r="AM138" s="353"/>
      <c r="AN138" s="358"/>
      <c r="AO138" s="353">
        <v>4400000</v>
      </c>
      <c r="AP138" s="353">
        <v>109000</v>
      </c>
      <c r="AQ138" s="353">
        <v>181000</v>
      </c>
      <c r="AR138" s="353">
        <v>0</v>
      </c>
      <c r="AS138" s="353">
        <v>0</v>
      </c>
      <c r="AT138" s="353">
        <v>690000</v>
      </c>
      <c r="AU138" s="355"/>
      <c r="AV138" s="356"/>
      <c r="AW138" s="354">
        <v>0.76</v>
      </c>
      <c r="AX138" s="354">
        <v>0.24</v>
      </c>
      <c r="AY138" s="359" t="s">
        <v>41</v>
      </c>
      <c r="AZ138" s="360" t="s">
        <v>41</v>
      </c>
      <c r="BA138" s="356"/>
      <c r="BB138" s="361">
        <v>58</v>
      </c>
      <c r="BC138" s="362">
        <v>32000000</v>
      </c>
      <c r="BD138" s="362">
        <v>14000000</v>
      </c>
      <c r="BE138" s="362">
        <v>19000000</v>
      </c>
      <c r="BF138" s="362">
        <v>65000000</v>
      </c>
      <c r="BG138" s="359" t="s">
        <v>42</v>
      </c>
      <c r="BH138" s="361">
        <v>72</v>
      </c>
      <c r="BI138" s="363"/>
      <c r="BJ138" s="359" t="s">
        <v>46</v>
      </c>
    </row>
    <row r="139" spans="1:62" s="176" customFormat="1" ht="11.25" customHeight="1" x14ac:dyDescent="0.15">
      <c r="A139" s="185" t="s">
        <v>142</v>
      </c>
      <c r="B139" s="353" t="s">
        <v>3249</v>
      </c>
      <c r="C139" s="364" t="s">
        <v>189</v>
      </c>
      <c r="D139" s="364" t="s">
        <v>3250</v>
      </c>
      <c r="E139" s="364" t="s">
        <v>681</v>
      </c>
      <c r="F139" s="365"/>
      <c r="G139" s="364">
        <v>25000</v>
      </c>
      <c r="H139" s="353">
        <v>12500</v>
      </c>
      <c r="I139" s="353">
        <v>594</v>
      </c>
      <c r="J139" s="353">
        <v>67</v>
      </c>
      <c r="K139" s="353">
        <v>35</v>
      </c>
      <c r="L139" s="353">
        <v>26</v>
      </c>
      <c r="M139" s="353">
        <v>409</v>
      </c>
      <c r="N139" s="353">
        <v>4</v>
      </c>
      <c r="O139" s="353">
        <v>409</v>
      </c>
      <c r="P139" s="353">
        <v>0</v>
      </c>
      <c r="Q139" s="353">
        <v>0</v>
      </c>
      <c r="R139" s="353">
        <v>0</v>
      </c>
      <c r="S139" s="353">
        <v>0</v>
      </c>
      <c r="T139" s="353">
        <v>0</v>
      </c>
      <c r="U139" s="353">
        <v>0</v>
      </c>
      <c r="V139" s="353">
        <v>0</v>
      </c>
      <c r="W139" s="353">
        <v>0</v>
      </c>
      <c r="X139" s="353">
        <v>0</v>
      </c>
      <c r="Y139" s="353">
        <v>565</v>
      </c>
      <c r="Z139" s="353">
        <v>164</v>
      </c>
      <c r="AA139" s="354">
        <v>0.99</v>
      </c>
      <c r="AB139" s="354">
        <v>0</v>
      </c>
      <c r="AC139" s="368">
        <v>0.01</v>
      </c>
      <c r="AD139" s="353">
        <v>12</v>
      </c>
      <c r="AE139" s="353">
        <v>3350</v>
      </c>
      <c r="AF139" s="353">
        <v>175</v>
      </c>
      <c r="AG139" s="355">
        <v>1750000</v>
      </c>
      <c r="AH139" s="356"/>
      <c r="AI139" s="357">
        <v>27850</v>
      </c>
      <c r="AJ139" s="353">
        <v>0</v>
      </c>
      <c r="AK139" s="353">
        <v>0</v>
      </c>
      <c r="AL139" s="353">
        <v>251422</v>
      </c>
      <c r="AM139" s="353">
        <v>0</v>
      </c>
      <c r="AN139" s="358"/>
      <c r="AO139" s="353">
        <v>6665305</v>
      </c>
      <c r="AP139" s="353">
        <v>0</v>
      </c>
      <c r="AQ139" s="353">
        <v>2410675</v>
      </c>
      <c r="AR139" s="353">
        <v>4886</v>
      </c>
      <c r="AS139" s="353">
        <v>0</v>
      </c>
      <c r="AT139" s="353">
        <v>0</v>
      </c>
      <c r="AU139" s="355">
        <v>0</v>
      </c>
      <c r="AV139" s="356"/>
      <c r="AW139" s="354">
        <v>0.71</v>
      </c>
      <c r="AX139" s="354">
        <v>0.28999999999999998</v>
      </c>
      <c r="AY139" s="359" t="s">
        <v>95</v>
      </c>
      <c r="AZ139" s="360" t="s">
        <v>95</v>
      </c>
      <c r="BA139" s="356" t="s">
        <v>3296</v>
      </c>
      <c r="BB139" s="361">
        <v>77.5</v>
      </c>
      <c r="BC139" s="362">
        <v>10701048</v>
      </c>
      <c r="BD139" s="362">
        <v>6501601</v>
      </c>
      <c r="BE139" s="362">
        <v>11144798</v>
      </c>
      <c r="BF139" s="362">
        <v>28347447</v>
      </c>
      <c r="BG139" s="359" t="s">
        <v>42</v>
      </c>
      <c r="BH139" s="361">
        <v>77.5</v>
      </c>
      <c r="BI139" s="363"/>
      <c r="BJ139" s="359" t="s">
        <v>42</v>
      </c>
    </row>
    <row r="140" spans="1:62" s="176" customFormat="1" ht="11.25" customHeight="1" x14ac:dyDescent="0.15">
      <c r="A140" s="185" t="s">
        <v>64</v>
      </c>
      <c r="B140" s="353" t="s">
        <v>1784</v>
      </c>
      <c r="C140" s="364" t="s">
        <v>2558</v>
      </c>
      <c r="D140" s="364" t="s">
        <v>1786</v>
      </c>
      <c r="E140" s="364" t="s">
        <v>66</v>
      </c>
      <c r="F140" s="365"/>
      <c r="G140" s="364">
        <v>22883</v>
      </c>
      <c r="H140" s="353">
        <v>9945</v>
      </c>
      <c r="I140" s="353">
        <v>703</v>
      </c>
      <c r="J140" s="353">
        <v>134</v>
      </c>
      <c r="K140" s="353">
        <v>44</v>
      </c>
      <c r="L140" s="353">
        <v>34</v>
      </c>
      <c r="M140" s="353">
        <v>604</v>
      </c>
      <c r="N140" s="353">
        <v>0</v>
      </c>
      <c r="O140" s="353">
        <v>118</v>
      </c>
      <c r="P140" s="353">
        <v>0</v>
      </c>
      <c r="Q140" s="353">
        <v>0</v>
      </c>
      <c r="R140" s="353">
        <v>0</v>
      </c>
      <c r="S140" s="353">
        <v>0</v>
      </c>
      <c r="T140" s="353">
        <v>0</v>
      </c>
      <c r="U140" s="353">
        <v>0</v>
      </c>
      <c r="V140" s="353">
        <v>0</v>
      </c>
      <c r="W140" s="353">
        <v>0</v>
      </c>
      <c r="X140" s="353">
        <v>0</v>
      </c>
      <c r="Y140" s="353">
        <v>962</v>
      </c>
      <c r="Z140" s="353">
        <v>0</v>
      </c>
      <c r="AA140" s="354">
        <v>0.96</v>
      </c>
      <c r="AB140" s="354">
        <v>0</v>
      </c>
      <c r="AC140" s="354">
        <v>0.04</v>
      </c>
      <c r="AD140" s="353">
        <v>126</v>
      </c>
      <c r="AE140" s="353">
        <v>191070</v>
      </c>
      <c r="AF140" s="353">
        <v>101</v>
      </c>
      <c r="AG140" s="355">
        <v>9562800</v>
      </c>
      <c r="AH140" s="356"/>
      <c r="AI140" s="357">
        <v>213050</v>
      </c>
      <c r="AJ140" s="353"/>
      <c r="AK140" s="353"/>
      <c r="AL140" s="353"/>
      <c r="AM140" s="353"/>
      <c r="AN140" s="358"/>
      <c r="AO140" s="382">
        <v>7270915</v>
      </c>
      <c r="AP140" s="353"/>
      <c r="AQ140" s="353">
        <v>1454183</v>
      </c>
      <c r="AR140" s="353"/>
      <c r="AS140" s="353"/>
      <c r="AT140" s="353">
        <v>627107</v>
      </c>
      <c r="AU140" s="355"/>
      <c r="AV140" s="356"/>
      <c r="AW140" s="383">
        <v>0.8</v>
      </c>
      <c r="AX140" s="354">
        <v>0.2</v>
      </c>
      <c r="AY140" s="359" t="s">
        <v>50</v>
      </c>
      <c r="AZ140" s="360" t="s">
        <v>41</v>
      </c>
      <c r="BA140" s="356"/>
      <c r="BB140" s="361">
        <v>58.28</v>
      </c>
      <c r="BC140" s="362">
        <v>11194500</v>
      </c>
      <c r="BD140" s="362">
        <v>14109853</v>
      </c>
      <c r="BE140" s="362">
        <v>19688822</v>
      </c>
      <c r="BF140" s="362">
        <v>44993175</v>
      </c>
      <c r="BG140" s="359" t="s">
        <v>42</v>
      </c>
      <c r="BH140" s="361">
        <v>58.28</v>
      </c>
      <c r="BI140" s="363"/>
      <c r="BJ140" s="359" t="s">
        <v>42</v>
      </c>
    </row>
    <row r="141" spans="1:62" s="176" customFormat="1" ht="11.25" customHeight="1" x14ac:dyDescent="0.15">
      <c r="A141" s="275" t="s">
        <v>156</v>
      </c>
      <c r="B141" s="353" t="s">
        <v>3251</v>
      </c>
      <c r="C141" s="364" t="s">
        <v>3252</v>
      </c>
      <c r="D141" s="364" t="s">
        <v>3253</v>
      </c>
      <c r="E141" s="364" t="s">
        <v>3275</v>
      </c>
      <c r="F141" s="365"/>
      <c r="G141" s="364">
        <v>14083</v>
      </c>
      <c r="H141" s="353">
        <v>5425</v>
      </c>
      <c r="I141" s="353">
        <v>321</v>
      </c>
      <c r="J141" s="353">
        <v>50</v>
      </c>
      <c r="K141" s="353">
        <v>13</v>
      </c>
      <c r="L141" s="353">
        <v>6</v>
      </c>
      <c r="M141" s="353">
        <v>87</v>
      </c>
      <c r="N141" s="353">
        <v>1</v>
      </c>
      <c r="O141" s="353"/>
      <c r="P141" s="353"/>
      <c r="Q141" s="353">
        <v>0</v>
      </c>
      <c r="R141" s="353">
        <v>0</v>
      </c>
      <c r="S141" s="353">
        <v>0</v>
      </c>
      <c r="T141" s="353">
        <v>0</v>
      </c>
      <c r="U141" s="353">
        <v>0</v>
      </c>
      <c r="V141" s="353">
        <v>0</v>
      </c>
      <c r="W141" s="353">
        <v>0</v>
      </c>
      <c r="X141" s="353">
        <v>0</v>
      </c>
      <c r="Y141" s="353">
        <v>551</v>
      </c>
      <c r="Z141" s="353"/>
      <c r="AA141" s="354">
        <v>1</v>
      </c>
      <c r="AB141" s="354">
        <v>0</v>
      </c>
      <c r="AC141" s="354">
        <v>0</v>
      </c>
      <c r="AD141" s="353"/>
      <c r="AE141" s="353"/>
      <c r="AF141" s="353">
        <v>16</v>
      </c>
      <c r="AG141" s="355">
        <v>528000</v>
      </c>
      <c r="AH141" s="356" t="s">
        <v>3297</v>
      </c>
      <c r="AI141" s="357">
        <v>1927</v>
      </c>
      <c r="AJ141" s="353"/>
      <c r="AK141" s="353"/>
      <c r="AL141" s="353">
        <v>133508</v>
      </c>
      <c r="AM141" s="353">
        <v>8108</v>
      </c>
      <c r="AN141" s="358" t="s">
        <v>265</v>
      </c>
      <c r="AO141" s="353">
        <v>1206552</v>
      </c>
      <c r="AP141" s="353"/>
      <c r="AQ141" s="353"/>
      <c r="AR141" s="353">
        <v>13686</v>
      </c>
      <c r="AS141" s="353"/>
      <c r="AT141" s="353"/>
      <c r="AU141" s="355"/>
      <c r="AV141" s="356"/>
      <c r="AW141" s="354">
        <v>0.99</v>
      </c>
      <c r="AX141" s="354">
        <v>0.01</v>
      </c>
      <c r="AY141" s="359" t="s">
        <v>50</v>
      </c>
      <c r="AZ141" s="360" t="s">
        <v>50</v>
      </c>
      <c r="BA141" s="356" t="s">
        <v>3298</v>
      </c>
      <c r="BB141" s="361">
        <v>53</v>
      </c>
      <c r="BC141" s="362">
        <v>3052872</v>
      </c>
      <c r="BD141" s="362">
        <v>5044031</v>
      </c>
      <c r="BE141" s="362">
        <v>4702432</v>
      </c>
      <c r="BF141" s="362">
        <v>12803170</v>
      </c>
      <c r="BG141" s="359" t="s">
        <v>42</v>
      </c>
      <c r="BH141" s="361">
        <v>54</v>
      </c>
      <c r="BI141" s="363"/>
      <c r="BJ141" s="359" t="s">
        <v>46</v>
      </c>
    </row>
    <row r="142" spans="1:62" s="176" customFormat="1" ht="11.25" customHeight="1" x14ac:dyDescent="0.15">
      <c r="A142" s="185" t="s">
        <v>334</v>
      </c>
      <c r="B142" s="353" t="s">
        <v>335</v>
      </c>
      <c r="C142" s="364" t="s">
        <v>336</v>
      </c>
      <c r="D142" s="364" t="s">
        <v>2560</v>
      </c>
      <c r="E142" s="364" t="s">
        <v>683</v>
      </c>
      <c r="F142" s="365"/>
      <c r="G142" s="364">
        <v>9366</v>
      </c>
      <c r="H142" s="353">
        <v>4600</v>
      </c>
      <c r="I142" s="353">
        <v>335</v>
      </c>
      <c r="J142" s="353">
        <v>17</v>
      </c>
      <c r="K142" s="353">
        <v>2</v>
      </c>
      <c r="L142" s="353">
        <v>3</v>
      </c>
      <c r="M142" s="353">
        <v>503</v>
      </c>
      <c r="N142" s="353">
        <v>6</v>
      </c>
      <c r="O142" s="353">
        <v>165</v>
      </c>
      <c r="P142" s="353">
        <v>0</v>
      </c>
      <c r="Q142" s="353">
        <v>428</v>
      </c>
      <c r="R142" s="353">
        <v>0</v>
      </c>
      <c r="S142" s="353">
        <v>0</v>
      </c>
      <c r="T142" s="353">
        <v>0</v>
      </c>
      <c r="U142" s="353">
        <v>300</v>
      </c>
      <c r="V142" s="353">
        <v>0</v>
      </c>
      <c r="W142" s="353">
        <v>10</v>
      </c>
      <c r="X142" s="353">
        <v>0</v>
      </c>
      <c r="Y142" s="353">
        <v>695</v>
      </c>
      <c r="Z142" s="353">
        <v>0</v>
      </c>
      <c r="AA142" s="354">
        <v>0.46</v>
      </c>
      <c r="AB142" s="354">
        <v>0.54</v>
      </c>
      <c r="AC142" s="354">
        <v>0</v>
      </c>
      <c r="AD142" s="353">
        <v>107</v>
      </c>
      <c r="AE142" s="353">
        <v>212730</v>
      </c>
      <c r="AF142" s="353">
        <v>44</v>
      </c>
      <c r="AG142" s="355">
        <v>232000</v>
      </c>
      <c r="AH142" s="356"/>
      <c r="AI142" s="384">
        <v>239746</v>
      </c>
      <c r="AJ142" s="353">
        <v>0</v>
      </c>
      <c r="AK142" s="353">
        <v>0</v>
      </c>
      <c r="AL142" s="353">
        <v>19582</v>
      </c>
      <c r="AM142" s="353">
        <v>23</v>
      </c>
      <c r="AN142" s="358" t="s">
        <v>1792</v>
      </c>
      <c r="AO142" s="382">
        <v>0</v>
      </c>
      <c r="AP142" s="353">
        <v>12340</v>
      </c>
      <c r="AQ142" s="353">
        <v>33895</v>
      </c>
      <c r="AR142" s="353">
        <v>0</v>
      </c>
      <c r="AS142" s="353">
        <v>0</v>
      </c>
      <c r="AT142" s="353">
        <v>0</v>
      </c>
      <c r="AU142" s="355">
        <v>0</v>
      </c>
      <c r="AV142" s="356"/>
      <c r="AW142" s="354">
        <v>0.64</v>
      </c>
      <c r="AX142" s="354">
        <v>0.36</v>
      </c>
      <c r="AY142" s="359" t="s">
        <v>50</v>
      </c>
      <c r="AZ142" s="360" t="s">
        <v>95</v>
      </c>
      <c r="BA142" s="356"/>
      <c r="BB142" s="361">
        <v>57.53</v>
      </c>
      <c r="BC142" s="362">
        <v>17881956</v>
      </c>
      <c r="BD142" s="362">
        <v>9334031</v>
      </c>
      <c r="BE142" s="362">
        <v>17389562</v>
      </c>
      <c r="BF142" s="362">
        <v>58608749</v>
      </c>
      <c r="BG142" s="359" t="s">
        <v>46</v>
      </c>
      <c r="BH142" s="361"/>
      <c r="BI142" s="363"/>
      <c r="BJ142" s="359" t="s">
        <v>42</v>
      </c>
    </row>
    <row r="143" spans="1:62" s="288" customFormat="1" ht="11.25" customHeight="1" x14ac:dyDescent="0.15">
      <c r="A143" s="186" t="s">
        <v>157</v>
      </c>
      <c r="B143" s="407"/>
      <c r="C143" s="417"/>
      <c r="D143" s="417"/>
      <c r="E143" s="417"/>
      <c r="F143" s="418"/>
      <c r="G143" s="417"/>
      <c r="H143" s="407"/>
      <c r="I143" s="407"/>
      <c r="J143" s="407"/>
      <c r="K143" s="407"/>
      <c r="L143" s="407"/>
      <c r="M143" s="407"/>
      <c r="N143" s="407"/>
      <c r="O143" s="407"/>
      <c r="P143" s="407"/>
      <c r="Q143" s="407"/>
      <c r="R143" s="407"/>
      <c r="S143" s="407"/>
      <c r="T143" s="407"/>
      <c r="U143" s="407"/>
      <c r="V143" s="407"/>
      <c r="W143" s="407"/>
      <c r="X143" s="407"/>
      <c r="Y143" s="407"/>
      <c r="Z143" s="407"/>
      <c r="AA143" s="408"/>
      <c r="AB143" s="408"/>
      <c r="AC143" s="408"/>
      <c r="AD143" s="407"/>
      <c r="AE143" s="407"/>
      <c r="AF143" s="407"/>
      <c r="AG143" s="188"/>
      <c r="AH143" s="409"/>
      <c r="AI143" s="410"/>
      <c r="AJ143" s="407"/>
      <c r="AK143" s="407"/>
      <c r="AL143" s="407"/>
      <c r="AM143" s="407"/>
      <c r="AN143" s="411"/>
      <c r="AO143" s="407"/>
      <c r="AP143" s="407"/>
      <c r="AQ143" s="407"/>
      <c r="AR143" s="407"/>
      <c r="AS143" s="407"/>
      <c r="AT143" s="407"/>
      <c r="AU143" s="188"/>
      <c r="AV143" s="409"/>
      <c r="AW143" s="408"/>
      <c r="AX143" s="408"/>
      <c r="AY143" s="412"/>
      <c r="AZ143" s="413"/>
      <c r="BA143" s="409"/>
      <c r="BB143" s="414"/>
      <c r="BC143" s="415"/>
      <c r="BD143" s="415"/>
      <c r="BE143" s="415"/>
      <c r="BF143" s="415"/>
      <c r="BG143" s="412"/>
      <c r="BH143" s="414"/>
      <c r="BI143" s="416"/>
      <c r="BJ143" s="412"/>
    </row>
    <row r="144" spans="1:62" s="288" customFormat="1" ht="11.25" customHeight="1" x14ac:dyDescent="0.15">
      <c r="A144" s="431" t="s">
        <v>355</v>
      </c>
      <c r="B144" s="407"/>
      <c r="C144" s="417"/>
      <c r="D144" s="417"/>
      <c r="E144" s="417"/>
      <c r="F144" s="418"/>
      <c r="G144" s="417"/>
      <c r="H144" s="407"/>
      <c r="I144" s="407"/>
      <c r="J144" s="407"/>
      <c r="K144" s="407"/>
      <c r="L144" s="407"/>
      <c r="M144" s="407"/>
      <c r="N144" s="407"/>
      <c r="O144" s="407"/>
      <c r="P144" s="407"/>
      <c r="Q144" s="407"/>
      <c r="R144" s="407"/>
      <c r="S144" s="407"/>
      <c r="T144" s="407"/>
      <c r="U144" s="407"/>
      <c r="V144" s="407"/>
      <c r="W144" s="407"/>
      <c r="X144" s="407"/>
      <c r="Y144" s="407"/>
      <c r="Z144" s="407"/>
      <c r="AA144" s="408"/>
      <c r="AB144" s="408"/>
      <c r="AC144" s="408"/>
      <c r="AD144" s="407"/>
      <c r="AE144" s="407"/>
      <c r="AF144" s="407"/>
      <c r="AG144" s="188"/>
      <c r="AH144" s="409"/>
      <c r="AI144" s="410"/>
      <c r="AJ144" s="407"/>
      <c r="AK144" s="407"/>
      <c r="AL144" s="407"/>
      <c r="AM144" s="407"/>
      <c r="AN144" s="411"/>
      <c r="AO144" s="432"/>
      <c r="AP144" s="407"/>
      <c r="AQ144" s="407"/>
      <c r="AR144" s="407"/>
      <c r="AS144" s="407"/>
      <c r="AT144" s="407"/>
      <c r="AU144" s="188"/>
      <c r="AV144" s="409"/>
      <c r="AW144" s="408"/>
      <c r="AX144" s="408"/>
      <c r="AY144" s="412"/>
      <c r="AZ144" s="413"/>
      <c r="BA144" s="409"/>
      <c r="BB144" s="429"/>
      <c r="BC144" s="415"/>
      <c r="BD144" s="415"/>
      <c r="BE144" s="415"/>
      <c r="BF144" s="415"/>
      <c r="BG144" s="412"/>
      <c r="BH144" s="414"/>
      <c r="BI144" s="416"/>
      <c r="BJ144" s="412"/>
    </row>
    <row r="145" spans="1:62" s="176" customFormat="1" ht="11.25" customHeight="1" x14ac:dyDescent="0.15">
      <c r="A145" s="185" t="s">
        <v>100</v>
      </c>
      <c r="B145" s="353" t="s">
        <v>3254</v>
      </c>
      <c r="C145" s="364" t="s">
        <v>3255</v>
      </c>
      <c r="D145" s="364" t="s">
        <v>3256</v>
      </c>
      <c r="E145" s="364" t="s">
        <v>3276</v>
      </c>
      <c r="F145" s="365"/>
      <c r="G145" s="364">
        <v>43591</v>
      </c>
      <c r="H145" s="353"/>
      <c r="I145" s="353">
        <v>1480</v>
      </c>
      <c r="J145" s="353"/>
      <c r="K145" s="353">
        <v>39</v>
      </c>
      <c r="L145" s="353">
        <v>52</v>
      </c>
      <c r="M145" s="353">
        <v>1480</v>
      </c>
      <c r="N145" s="353"/>
      <c r="O145" s="353">
        <v>1480</v>
      </c>
      <c r="P145" s="353"/>
      <c r="Q145" s="353"/>
      <c r="R145" s="353"/>
      <c r="S145" s="353"/>
      <c r="T145" s="353"/>
      <c r="U145" s="353"/>
      <c r="V145" s="353"/>
      <c r="W145" s="353"/>
      <c r="X145" s="353"/>
      <c r="Y145" s="353">
        <v>3576</v>
      </c>
      <c r="Z145" s="353">
        <v>365</v>
      </c>
      <c r="AA145" s="354">
        <v>0.83</v>
      </c>
      <c r="AB145" s="354">
        <v>0</v>
      </c>
      <c r="AC145" s="354">
        <v>0.17</v>
      </c>
      <c r="AD145" s="353">
        <v>257</v>
      </c>
      <c r="AE145" s="353">
        <v>500000</v>
      </c>
      <c r="AF145" s="353"/>
      <c r="AG145" s="355"/>
      <c r="AH145" s="356"/>
      <c r="AI145" s="357">
        <v>1214119</v>
      </c>
      <c r="AJ145" s="353"/>
      <c r="AK145" s="353"/>
      <c r="AL145" s="353">
        <v>12757</v>
      </c>
      <c r="AM145" s="353"/>
      <c r="AN145" s="358"/>
      <c r="AO145" s="353">
        <v>1109115</v>
      </c>
      <c r="AP145" s="353">
        <v>35991</v>
      </c>
      <c r="AQ145" s="353">
        <v>151287</v>
      </c>
      <c r="AR145" s="353"/>
      <c r="AS145" s="353"/>
      <c r="AT145" s="353">
        <v>229</v>
      </c>
      <c r="AU145" s="355"/>
      <c r="AV145" s="356"/>
      <c r="AW145" s="354">
        <v>1</v>
      </c>
      <c r="AX145" s="354">
        <v>0</v>
      </c>
      <c r="AY145" s="359" t="s">
        <v>95</v>
      </c>
      <c r="AZ145" s="360" t="s">
        <v>95</v>
      </c>
      <c r="BA145" s="356" t="s">
        <v>3299</v>
      </c>
      <c r="BB145" s="361">
        <v>63.97</v>
      </c>
      <c r="BC145" s="362"/>
      <c r="BD145" s="362"/>
      <c r="BE145" s="362"/>
      <c r="BF145" s="362"/>
      <c r="BG145" s="359" t="s">
        <v>42</v>
      </c>
      <c r="BH145" s="361">
        <v>65.41</v>
      </c>
      <c r="BI145" s="363" t="s">
        <v>3300</v>
      </c>
      <c r="BJ145" s="359" t="s">
        <v>42</v>
      </c>
    </row>
    <row r="146" spans="1:62" s="288" customFormat="1" ht="11.25" customHeight="1" x14ac:dyDescent="0.15">
      <c r="A146" s="186" t="s">
        <v>356</v>
      </c>
      <c r="B146" s="407"/>
      <c r="C146" s="417"/>
      <c r="D146" s="417"/>
      <c r="E146" s="417"/>
      <c r="F146" s="418"/>
      <c r="G146" s="417"/>
      <c r="H146" s="407"/>
      <c r="I146" s="407"/>
      <c r="J146" s="407"/>
      <c r="K146" s="407"/>
      <c r="L146" s="407"/>
      <c r="M146" s="407"/>
      <c r="N146" s="407"/>
      <c r="O146" s="407"/>
      <c r="P146" s="407"/>
      <c r="Q146" s="407"/>
      <c r="R146" s="407"/>
      <c r="S146" s="407"/>
      <c r="T146" s="407"/>
      <c r="U146" s="407"/>
      <c r="V146" s="407"/>
      <c r="W146" s="407"/>
      <c r="X146" s="407"/>
      <c r="Y146" s="407"/>
      <c r="Z146" s="407"/>
      <c r="AA146" s="408"/>
      <c r="AB146" s="408"/>
      <c r="AC146" s="408"/>
      <c r="AD146" s="407"/>
      <c r="AE146" s="407"/>
      <c r="AF146" s="407"/>
      <c r="AG146" s="188"/>
      <c r="AH146" s="409"/>
      <c r="AI146" s="410"/>
      <c r="AJ146" s="407"/>
      <c r="AK146" s="407"/>
      <c r="AL146" s="407"/>
      <c r="AM146" s="407"/>
      <c r="AN146" s="411"/>
      <c r="AO146" s="407"/>
      <c r="AP146" s="407"/>
      <c r="AQ146" s="407"/>
      <c r="AR146" s="407"/>
      <c r="AS146" s="407"/>
      <c r="AT146" s="407"/>
      <c r="AU146" s="188"/>
      <c r="AV146" s="409"/>
      <c r="AW146" s="408"/>
      <c r="AX146" s="408"/>
      <c r="AY146" s="412"/>
      <c r="AZ146" s="413"/>
      <c r="BA146" s="409"/>
      <c r="BB146" s="414"/>
      <c r="BC146" s="415"/>
      <c r="BD146" s="415"/>
      <c r="BE146" s="415"/>
      <c r="BF146" s="415"/>
      <c r="BG146" s="412"/>
      <c r="BH146" s="414"/>
      <c r="BI146" s="416"/>
      <c r="BJ146" s="412"/>
    </row>
    <row r="147" spans="1:62" s="176" customFormat="1" ht="11.25" customHeight="1" x14ac:dyDescent="0.15">
      <c r="A147" s="185" t="s">
        <v>143</v>
      </c>
      <c r="B147" s="353" t="s">
        <v>2569</v>
      </c>
      <c r="C147" s="364" t="s">
        <v>2570</v>
      </c>
      <c r="D147" s="364" t="s">
        <v>2571</v>
      </c>
      <c r="E147" s="364" t="s">
        <v>3277</v>
      </c>
      <c r="F147" s="365"/>
      <c r="G147" s="364">
        <v>17256</v>
      </c>
      <c r="H147" s="353">
        <v>7412</v>
      </c>
      <c r="I147" s="353">
        <v>352</v>
      </c>
      <c r="J147" s="353">
        <v>19</v>
      </c>
      <c r="K147" s="353">
        <v>13</v>
      </c>
      <c r="L147" s="353">
        <v>32</v>
      </c>
      <c r="M147" s="353">
        <v>352</v>
      </c>
      <c r="N147" s="353">
        <v>352</v>
      </c>
      <c r="O147" s="353">
        <v>352</v>
      </c>
      <c r="P147" s="353">
        <v>3</v>
      </c>
      <c r="Q147" s="353">
        <v>0</v>
      </c>
      <c r="R147" s="353">
        <v>0</v>
      </c>
      <c r="S147" s="353">
        <v>0</v>
      </c>
      <c r="T147" s="353">
        <v>0</v>
      </c>
      <c r="U147" s="353">
        <v>0</v>
      </c>
      <c r="V147" s="353">
        <v>0</v>
      </c>
      <c r="W147" s="353">
        <v>0</v>
      </c>
      <c r="X147" s="353">
        <v>0</v>
      </c>
      <c r="Y147" s="353">
        <v>366</v>
      </c>
      <c r="Z147" s="353">
        <v>0</v>
      </c>
      <c r="AA147" s="354">
        <v>0.98</v>
      </c>
      <c r="AB147" s="354">
        <v>0</v>
      </c>
      <c r="AC147" s="354">
        <v>0.02</v>
      </c>
      <c r="AD147" s="353">
        <v>67</v>
      </c>
      <c r="AE147" s="353">
        <v>94150</v>
      </c>
      <c r="AF147" s="353">
        <v>87</v>
      </c>
      <c r="AG147" s="355">
        <v>1840500</v>
      </c>
      <c r="AH147" s="356"/>
      <c r="AI147" s="357">
        <v>33684</v>
      </c>
      <c r="AJ147" s="353">
        <v>0</v>
      </c>
      <c r="AK147" s="353">
        <v>0</v>
      </c>
      <c r="AL147" s="353">
        <v>12131</v>
      </c>
      <c r="AM147" s="353">
        <v>0</v>
      </c>
      <c r="AN147" s="358"/>
      <c r="AO147" s="353">
        <v>1962458</v>
      </c>
      <c r="AP147" s="353">
        <v>0</v>
      </c>
      <c r="AQ147" s="353">
        <v>0</v>
      </c>
      <c r="AR147" s="353">
        <v>2350</v>
      </c>
      <c r="AS147" s="353">
        <v>0</v>
      </c>
      <c r="AT147" s="353">
        <v>476891</v>
      </c>
      <c r="AU147" s="355">
        <v>0</v>
      </c>
      <c r="AV147" s="356"/>
      <c r="AW147" s="354">
        <v>0.8</v>
      </c>
      <c r="AX147" s="354">
        <v>0.2</v>
      </c>
      <c r="AY147" s="359" t="s">
        <v>50</v>
      </c>
      <c r="AZ147" s="360" t="s">
        <v>95</v>
      </c>
      <c r="BA147" s="356" t="s">
        <v>2573</v>
      </c>
      <c r="BB147" s="361">
        <v>84.91</v>
      </c>
      <c r="BC147" s="362">
        <v>11200380</v>
      </c>
      <c r="BD147" s="362">
        <v>9182151</v>
      </c>
      <c r="BE147" s="362">
        <v>3627299</v>
      </c>
      <c r="BF147" s="362">
        <v>24160194</v>
      </c>
      <c r="BG147" s="359" t="s">
        <v>46</v>
      </c>
      <c r="BH147" s="361"/>
      <c r="BI147" s="363" t="s">
        <v>3301</v>
      </c>
      <c r="BJ147" s="359" t="s">
        <v>42</v>
      </c>
    </row>
    <row r="148" spans="1:62" s="176" customFormat="1" ht="11.25" customHeight="1" x14ac:dyDescent="0.15">
      <c r="A148" s="185" t="s">
        <v>116</v>
      </c>
      <c r="B148" s="353" t="s">
        <v>114</v>
      </c>
      <c r="C148" s="364" t="s">
        <v>3257</v>
      </c>
      <c r="D148" s="364" t="s">
        <v>734</v>
      </c>
      <c r="E148" s="364" t="s">
        <v>118</v>
      </c>
      <c r="F148" s="365"/>
      <c r="G148" s="364">
        <v>43461</v>
      </c>
      <c r="H148" s="353">
        <v>17242</v>
      </c>
      <c r="I148" s="353">
        <v>1622</v>
      </c>
      <c r="J148" s="353">
        <v>43</v>
      </c>
      <c r="K148" s="353">
        <v>2</v>
      </c>
      <c r="L148" s="353">
        <v>3</v>
      </c>
      <c r="M148" s="353">
        <v>289</v>
      </c>
      <c r="N148" s="353">
        <v>132</v>
      </c>
      <c r="O148" s="353">
        <v>1622</v>
      </c>
      <c r="P148" s="353">
        <v>2</v>
      </c>
      <c r="Q148" s="353">
        <v>12</v>
      </c>
      <c r="R148" s="353">
        <v>0</v>
      </c>
      <c r="S148" s="353">
        <v>0</v>
      </c>
      <c r="T148" s="353">
        <v>0</v>
      </c>
      <c r="U148" s="353">
        <v>0</v>
      </c>
      <c r="V148" s="353">
        <v>0</v>
      </c>
      <c r="W148" s="353">
        <v>0</v>
      </c>
      <c r="X148" s="353">
        <v>0</v>
      </c>
      <c r="Y148" s="353">
        <v>2765</v>
      </c>
      <c r="Z148" s="353">
        <v>517</v>
      </c>
      <c r="AA148" s="354">
        <v>1</v>
      </c>
      <c r="AB148" s="354">
        <v>0</v>
      </c>
      <c r="AC148" s="354">
        <v>0</v>
      </c>
      <c r="AD148" s="353">
        <v>231</v>
      </c>
      <c r="AE148" s="353">
        <v>816902</v>
      </c>
      <c r="AF148" s="353">
        <v>187</v>
      </c>
      <c r="AG148" s="355">
        <v>6088351</v>
      </c>
      <c r="AH148" s="356" t="s">
        <v>3302</v>
      </c>
      <c r="AI148" s="357">
        <v>747945</v>
      </c>
      <c r="AJ148" s="353">
        <v>75</v>
      </c>
      <c r="AK148" s="353">
        <v>0</v>
      </c>
      <c r="AL148" s="353">
        <v>2424</v>
      </c>
      <c r="AM148" s="353">
        <v>7</v>
      </c>
      <c r="AN148" s="358" t="s">
        <v>1726</v>
      </c>
      <c r="AO148" s="353">
        <v>9851921</v>
      </c>
      <c r="AP148" s="353">
        <v>550944</v>
      </c>
      <c r="AQ148" s="353">
        <v>0</v>
      </c>
      <c r="AR148" s="353">
        <v>0</v>
      </c>
      <c r="AS148" s="353">
        <v>0</v>
      </c>
      <c r="AT148" s="353">
        <v>393891</v>
      </c>
      <c r="AU148" s="355">
        <v>2106656</v>
      </c>
      <c r="AV148" s="356" t="s">
        <v>3303</v>
      </c>
      <c r="AW148" s="354">
        <v>0.86</v>
      </c>
      <c r="AX148" s="354">
        <v>0.14000000000000001</v>
      </c>
      <c r="AY148" s="359" t="s">
        <v>50</v>
      </c>
      <c r="AZ148" s="360" t="s">
        <v>41</v>
      </c>
      <c r="BA148" s="356" t="s">
        <v>3304</v>
      </c>
      <c r="BB148" s="361">
        <v>66.47</v>
      </c>
      <c r="BC148" s="362">
        <v>38654768</v>
      </c>
      <c r="BD148" s="362">
        <v>33582990</v>
      </c>
      <c r="BE148" s="362">
        <v>49661296</v>
      </c>
      <c r="BF148" s="362">
        <v>121974722</v>
      </c>
      <c r="BG148" s="359" t="s">
        <v>42</v>
      </c>
      <c r="BH148" s="361">
        <v>77.25</v>
      </c>
      <c r="BI148" s="363" t="s">
        <v>3305</v>
      </c>
      <c r="BJ148" s="359" t="s">
        <v>46</v>
      </c>
    </row>
    <row r="149" spans="1:62" s="288" customFormat="1" ht="11.25" customHeight="1" x14ac:dyDescent="0.15">
      <c r="A149" s="186" t="s">
        <v>357</v>
      </c>
      <c r="B149" s="407"/>
      <c r="C149" s="417"/>
      <c r="D149" s="417"/>
      <c r="E149" s="417"/>
      <c r="F149" s="418"/>
      <c r="G149" s="417"/>
      <c r="H149" s="407"/>
      <c r="I149" s="407"/>
      <c r="J149" s="407"/>
      <c r="K149" s="407"/>
      <c r="L149" s="407"/>
      <c r="M149" s="407"/>
      <c r="N149" s="407"/>
      <c r="O149" s="407"/>
      <c r="P149" s="407"/>
      <c r="Q149" s="407"/>
      <c r="R149" s="407"/>
      <c r="S149" s="407"/>
      <c r="T149" s="407"/>
      <c r="U149" s="407"/>
      <c r="V149" s="407"/>
      <c r="W149" s="407"/>
      <c r="X149" s="407"/>
      <c r="Y149" s="407"/>
      <c r="Z149" s="407"/>
      <c r="AA149" s="408"/>
      <c r="AB149" s="408"/>
      <c r="AC149" s="408"/>
      <c r="AD149" s="407"/>
      <c r="AE149" s="407"/>
      <c r="AF149" s="407"/>
      <c r="AG149" s="188"/>
      <c r="AH149" s="409"/>
      <c r="AI149" s="410"/>
      <c r="AJ149" s="407"/>
      <c r="AK149" s="407"/>
      <c r="AL149" s="407"/>
      <c r="AM149" s="407"/>
      <c r="AN149" s="411"/>
      <c r="AO149" s="407"/>
      <c r="AP149" s="407"/>
      <c r="AQ149" s="407"/>
      <c r="AR149" s="407"/>
      <c r="AS149" s="407"/>
      <c r="AT149" s="407"/>
      <c r="AU149" s="188"/>
      <c r="AV149" s="409"/>
      <c r="AW149" s="408"/>
      <c r="AX149" s="408"/>
      <c r="AY149" s="412"/>
      <c r="AZ149" s="413"/>
      <c r="BA149" s="409"/>
      <c r="BB149" s="414"/>
      <c r="BC149" s="415"/>
      <c r="BD149" s="415"/>
      <c r="BE149" s="415"/>
      <c r="BF149" s="415"/>
      <c r="BG149" s="412"/>
      <c r="BH149" s="414"/>
      <c r="BI149" s="416"/>
      <c r="BJ149" s="412"/>
    </row>
    <row r="150" spans="1:62" s="176" customFormat="1" ht="11.25" customHeight="1" x14ac:dyDescent="0.15">
      <c r="A150" s="185" t="s">
        <v>144</v>
      </c>
      <c r="B150" s="353" t="s">
        <v>175</v>
      </c>
      <c r="C150" s="364" t="s">
        <v>3258</v>
      </c>
      <c r="D150" s="364" t="s">
        <v>210</v>
      </c>
      <c r="E150" s="364" t="s">
        <v>230</v>
      </c>
      <c r="F150" s="365"/>
      <c r="G150" s="364">
        <v>19090</v>
      </c>
      <c r="H150" s="353">
        <v>8029</v>
      </c>
      <c r="I150" s="353">
        <v>476</v>
      </c>
      <c r="J150" s="353">
        <v>59</v>
      </c>
      <c r="K150" s="353">
        <v>32</v>
      </c>
      <c r="L150" s="353">
        <v>6</v>
      </c>
      <c r="M150" s="353">
        <v>325</v>
      </c>
      <c r="N150" s="353">
        <v>86</v>
      </c>
      <c r="O150" s="353">
        <v>213</v>
      </c>
      <c r="P150" s="353">
        <v>0</v>
      </c>
      <c r="Q150" s="353">
        <v>0</v>
      </c>
      <c r="R150" s="353">
        <v>0</v>
      </c>
      <c r="S150" s="353">
        <v>0</v>
      </c>
      <c r="T150" s="353">
        <v>0</v>
      </c>
      <c r="U150" s="353">
        <v>0</v>
      </c>
      <c r="V150" s="353">
        <v>0</v>
      </c>
      <c r="W150" s="353">
        <v>0</v>
      </c>
      <c r="X150" s="353">
        <v>0</v>
      </c>
      <c r="Y150" s="353">
        <v>950</v>
      </c>
      <c r="Z150" s="353">
        <v>85</v>
      </c>
      <c r="AA150" s="354">
        <v>1</v>
      </c>
      <c r="AB150" s="354">
        <v>0</v>
      </c>
      <c r="AC150" s="354">
        <v>0</v>
      </c>
      <c r="AD150" s="353">
        <v>16</v>
      </c>
      <c r="AE150" s="353">
        <v>14000</v>
      </c>
      <c r="AF150" s="353">
        <v>108</v>
      </c>
      <c r="AG150" s="355">
        <v>2077800</v>
      </c>
      <c r="AH150" s="356"/>
      <c r="AI150" s="357">
        <v>5500</v>
      </c>
      <c r="AJ150" s="353">
        <v>0</v>
      </c>
      <c r="AK150" s="353">
        <v>0</v>
      </c>
      <c r="AL150" s="353">
        <v>430000</v>
      </c>
      <c r="AM150" s="353">
        <v>0</v>
      </c>
      <c r="AN150" s="358"/>
      <c r="AO150" s="353">
        <v>0</v>
      </c>
      <c r="AP150" s="353">
        <v>0</v>
      </c>
      <c r="AQ150" s="353">
        <v>4500000</v>
      </c>
      <c r="AR150" s="353">
        <v>0</v>
      </c>
      <c r="AS150" s="353">
        <v>0</v>
      </c>
      <c r="AT150" s="353">
        <v>0</v>
      </c>
      <c r="AU150" s="355">
        <v>0</v>
      </c>
      <c r="AV150" s="356"/>
      <c r="AW150" s="354">
        <v>0</v>
      </c>
      <c r="AX150" s="354">
        <v>1</v>
      </c>
      <c r="AY150" s="359" t="s">
        <v>50</v>
      </c>
      <c r="AZ150" s="360" t="s">
        <v>95</v>
      </c>
      <c r="BA150" s="356" t="s">
        <v>3306</v>
      </c>
      <c r="BB150" s="361">
        <v>96.52</v>
      </c>
      <c r="BC150" s="362">
        <v>15804683</v>
      </c>
      <c r="BD150" s="362">
        <v>14367047</v>
      </c>
      <c r="BE150" s="362">
        <v>11231682</v>
      </c>
      <c r="BF150" s="362">
        <v>41403413</v>
      </c>
      <c r="BG150" s="359" t="s">
        <v>42</v>
      </c>
      <c r="BH150" s="361">
        <v>96.52</v>
      </c>
      <c r="BI150" s="363"/>
      <c r="BJ150" s="359" t="s">
        <v>46</v>
      </c>
    </row>
    <row r="151" spans="1:62" s="176" customFormat="1" ht="11.25" customHeight="1" x14ac:dyDescent="0.15">
      <c r="A151" s="386" t="s">
        <v>145</v>
      </c>
      <c r="B151" s="353" t="s">
        <v>3259</v>
      </c>
      <c r="C151" s="364" t="s">
        <v>3260</v>
      </c>
      <c r="D151" s="364" t="s">
        <v>49</v>
      </c>
      <c r="E151" s="364" t="s">
        <v>1811</v>
      </c>
      <c r="F151" s="365"/>
      <c r="G151" s="364">
        <v>96000</v>
      </c>
      <c r="H151" s="353">
        <v>45000</v>
      </c>
      <c r="I151" s="353">
        <v>2254</v>
      </c>
      <c r="J151" s="353">
        <v>129</v>
      </c>
      <c r="K151" s="353">
        <v>47</v>
      </c>
      <c r="L151" s="353">
        <v>12</v>
      </c>
      <c r="M151" s="353">
        <v>2254</v>
      </c>
      <c r="N151" s="353">
        <v>0</v>
      </c>
      <c r="O151" s="353">
        <v>2254</v>
      </c>
      <c r="P151" s="353">
        <v>0</v>
      </c>
      <c r="Q151" s="353">
        <v>264</v>
      </c>
      <c r="R151" s="353">
        <v>11</v>
      </c>
      <c r="S151" s="353">
        <v>0</v>
      </c>
      <c r="T151" s="353">
        <v>0</v>
      </c>
      <c r="U151" s="353">
        <v>0</v>
      </c>
      <c r="V151" s="353">
        <v>0</v>
      </c>
      <c r="W151" s="353">
        <v>0</v>
      </c>
      <c r="X151" s="353">
        <v>0</v>
      </c>
      <c r="Y151" s="353">
        <v>3881</v>
      </c>
      <c r="Z151" s="353">
        <v>600</v>
      </c>
      <c r="AA151" s="354">
        <v>0.9</v>
      </c>
      <c r="AB151" s="354">
        <v>0.08</v>
      </c>
      <c r="AC151" s="354">
        <v>0.02</v>
      </c>
      <c r="AD151" s="353">
        <v>447</v>
      </c>
      <c r="AE151" s="353">
        <v>857000</v>
      </c>
      <c r="AF151" s="353">
        <v>65</v>
      </c>
      <c r="AG151" s="355">
        <v>3000000</v>
      </c>
      <c r="AH151" s="356"/>
      <c r="AI151" s="357">
        <v>922000</v>
      </c>
      <c r="AJ151" s="353">
        <v>0</v>
      </c>
      <c r="AK151" s="353">
        <v>0</v>
      </c>
      <c r="AL151" s="353">
        <v>601000</v>
      </c>
      <c r="AM151" s="353">
        <v>0</v>
      </c>
      <c r="AN151" s="358"/>
      <c r="AO151" s="353">
        <v>11600000</v>
      </c>
      <c r="AP151" s="353">
        <v>0</v>
      </c>
      <c r="AQ151" s="353">
        <v>0</v>
      </c>
      <c r="AR151" s="353">
        <v>0</v>
      </c>
      <c r="AS151" s="353">
        <v>0</v>
      </c>
      <c r="AT151" s="353">
        <v>0</v>
      </c>
      <c r="AU151" s="355">
        <v>0</v>
      </c>
      <c r="AV151" s="356"/>
      <c r="AW151" s="354">
        <v>1</v>
      </c>
      <c r="AX151" s="354">
        <v>0</v>
      </c>
      <c r="AY151" s="359" t="s">
        <v>50</v>
      </c>
      <c r="AZ151" s="360" t="s">
        <v>50</v>
      </c>
      <c r="BA151" s="356"/>
      <c r="BB151" s="375">
        <v>64.48</v>
      </c>
      <c r="BC151" s="362">
        <v>125000000</v>
      </c>
      <c r="BD151" s="362">
        <v>68000000</v>
      </c>
      <c r="BE151" s="362">
        <v>73000000</v>
      </c>
      <c r="BF151" s="362">
        <v>298000000</v>
      </c>
      <c r="BG151" s="359" t="s">
        <v>46</v>
      </c>
      <c r="BH151" s="375"/>
      <c r="BI151" s="363"/>
      <c r="BJ151" s="359" t="s">
        <v>46</v>
      </c>
    </row>
    <row r="152" spans="1:62" s="176" customFormat="1" ht="11.25" customHeight="1" x14ac:dyDescent="0.15">
      <c r="A152" s="275" t="s">
        <v>322</v>
      </c>
      <c r="B152" s="353" t="s">
        <v>2581</v>
      </c>
      <c r="C152" s="364" t="s">
        <v>2582</v>
      </c>
      <c r="D152" s="364" t="s">
        <v>325</v>
      </c>
      <c r="E152" s="364" t="s">
        <v>326</v>
      </c>
      <c r="F152" s="365"/>
      <c r="G152" s="364">
        <v>3185</v>
      </c>
      <c r="H152" s="353">
        <v>1270</v>
      </c>
      <c r="I152" s="353">
        <v>145</v>
      </c>
      <c r="J152" s="353">
        <v>0</v>
      </c>
      <c r="K152" s="353">
        <v>5</v>
      </c>
      <c r="L152" s="353">
        <v>0</v>
      </c>
      <c r="M152" s="353">
        <v>90</v>
      </c>
      <c r="N152" s="353">
        <v>0</v>
      </c>
      <c r="O152" s="353">
        <v>120</v>
      </c>
      <c r="P152" s="353">
        <v>0</v>
      </c>
      <c r="Q152" s="353">
        <v>400</v>
      </c>
      <c r="R152" s="353">
        <v>0</v>
      </c>
      <c r="S152" s="353">
        <v>5</v>
      </c>
      <c r="T152" s="353">
        <v>0</v>
      </c>
      <c r="U152" s="353">
        <v>42</v>
      </c>
      <c r="V152" s="353">
        <v>0</v>
      </c>
      <c r="W152" s="353">
        <v>83</v>
      </c>
      <c r="X152" s="353">
        <v>0</v>
      </c>
      <c r="Y152" s="353">
        <v>225</v>
      </c>
      <c r="Z152" s="353">
        <v>0</v>
      </c>
      <c r="AA152" s="354">
        <v>1</v>
      </c>
      <c r="AB152" s="354">
        <v>0</v>
      </c>
      <c r="AC152" s="354">
        <v>0</v>
      </c>
      <c r="AD152" s="353">
        <v>20</v>
      </c>
      <c r="AE152" s="353">
        <v>57500</v>
      </c>
      <c r="AF152" s="353">
        <v>10</v>
      </c>
      <c r="AG152" s="355">
        <v>120000</v>
      </c>
      <c r="AH152" s="356"/>
      <c r="AI152" s="357">
        <v>115500</v>
      </c>
      <c r="AJ152" s="353">
        <v>0</v>
      </c>
      <c r="AK152" s="353">
        <v>0</v>
      </c>
      <c r="AL152" s="353">
        <v>11800</v>
      </c>
      <c r="AM152" s="353">
        <v>0</v>
      </c>
      <c r="AN152" s="358"/>
      <c r="AO152" s="353">
        <v>15000</v>
      </c>
      <c r="AP152" s="353">
        <v>20000</v>
      </c>
      <c r="AQ152" s="353">
        <v>6500</v>
      </c>
      <c r="AR152" s="353">
        <v>0</v>
      </c>
      <c r="AS152" s="353">
        <v>0</v>
      </c>
      <c r="AT152" s="353">
        <v>0</v>
      </c>
      <c r="AU152" s="355">
        <v>0</v>
      </c>
      <c r="AV152" s="356"/>
      <c r="AW152" s="354">
        <v>0.4</v>
      </c>
      <c r="AX152" s="354">
        <v>0.6</v>
      </c>
      <c r="AY152" s="359" t="s">
        <v>50</v>
      </c>
      <c r="AZ152" s="360" t="s">
        <v>41</v>
      </c>
      <c r="BA152" s="356" t="s">
        <v>3307</v>
      </c>
      <c r="BB152" s="361">
        <v>55.5</v>
      </c>
      <c r="BC152" s="362">
        <v>1200000</v>
      </c>
      <c r="BD152" s="362">
        <v>4000000</v>
      </c>
      <c r="BE152" s="362">
        <v>6300000</v>
      </c>
      <c r="BF152" s="362">
        <v>11600000</v>
      </c>
      <c r="BG152" s="359" t="s">
        <v>42</v>
      </c>
      <c r="BH152" s="361">
        <v>55.5</v>
      </c>
      <c r="BI152" s="363" t="s">
        <v>3308</v>
      </c>
      <c r="BJ152" s="359" t="s">
        <v>42</v>
      </c>
    </row>
    <row r="153" spans="1:62" s="288" customFormat="1" ht="11.25" customHeight="1" x14ac:dyDescent="0.15">
      <c r="A153" s="289" t="s">
        <v>70</v>
      </c>
      <c r="B153" s="407"/>
      <c r="C153" s="417"/>
      <c r="D153" s="417"/>
      <c r="E153" s="417"/>
      <c r="F153" s="418"/>
      <c r="G153" s="417"/>
      <c r="H153" s="407"/>
      <c r="I153" s="407"/>
      <c r="J153" s="407"/>
      <c r="K153" s="407"/>
      <c r="L153" s="407"/>
      <c r="M153" s="407"/>
      <c r="N153" s="407"/>
      <c r="O153" s="407"/>
      <c r="P153" s="407"/>
      <c r="Q153" s="407"/>
      <c r="R153" s="407"/>
      <c r="S153" s="407"/>
      <c r="T153" s="407"/>
      <c r="U153" s="407"/>
      <c r="V153" s="407"/>
      <c r="W153" s="407"/>
      <c r="X153" s="407"/>
      <c r="Y153" s="407"/>
      <c r="Z153" s="407"/>
      <c r="AA153" s="408"/>
      <c r="AB153" s="408"/>
      <c r="AC153" s="408"/>
      <c r="AD153" s="407"/>
      <c r="AE153" s="407"/>
      <c r="AF153" s="407"/>
      <c r="AG153" s="188"/>
      <c r="AH153" s="409"/>
      <c r="AI153" s="410"/>
      <c r="AJ153" s="407"/>
      <c r="AK153" s="407"/>
      <c r="AL153" s="407"/>
      <c r="AM153" s="407"/>
      <c r="AN153" s="411"/>
      <c r="AO153" s="407"/>
      <c r="AP153" s="407"/>
      <c r="AQ153" s="407"/>
      <c r="AR153" s="407"/>
      <c r="AS153" s="407"/>
      <c r="AT153" s="407"/>
      <c r="AU153" s="188"/>
      <c r="AV153" s="409"/>
      <c r="AW153" s="408"/>
      <c r="AX153" s="408"/>
      <c r="AY153" s="412"/>
      <c r="AZ153" s="413"/>
      <c r="BA153" s="409"/>
      <c r="BB153" s="414"/>
      <c r="BC153" s="415"/>
      <c r="BD153" s="415"/>
      <c r="BE153" s="415"/>
      <c r="BF153" s="415"/>
      <c r="BG153" s="412"/>
      <c r="BH153" s="414"/>
      <c r="BI153" s="416"/>
      <c r="BJ153" s="412"/>
    </row>
    <row r="154" spans="1:62" s="176" customFormat="1" ht="11.25" customHeight="1" x14ac:dyDescent="0.15">
      <c r="A154" s="185" t="s">
        <v>146</v>
      </c>
      <c r="B154" s="353" t="s">
        <v>1816</v>
      </c>
      <c r="C154" s="364" t="s">
        <v>1830</v>
      </c>
      <c r="D154" s="364" t="s">
        <v>694</v>
      </c>
      <c r="E154" s="364" t="s">
        <v>231</v>
      </c>
      <c r="F154" s="365"/>
      <c r="G154" s="364">
        <v>18278</v>
      </c>
      <c r="H154" s="353">
        <v>7808</v>
      </c>
      <c r="I154" s="353">
        <v>475</v>
      </c>
      <c r="J154" s="353">
        <v>26</v>
      </c>
      <c r="K154" s="353">
        <v>69</v>
      </c>
      <c r="L154" s="353">
        <v>15</v>
      </c>
      <c r="M154" s="353">
        <v>558</v>
      </c>
      <c r="N154" s="353">
        <v>270</v>
      </c>
      <c r="O154" s="353">
        <v>479</v>
      </c>
      <c r="P154" s="353">
        <v>18</v>
      </c>
      <c r="Q154" s="353"/>
      <c r="R154" s="353"/>
      <c r="S154" s="353"/>
      <c r="T154" s="353"/>
      <c r="U154" s="353"/>
      <c r="V154" s="353"/>
      <c r="W154" s="353"/>
      <c r="X154" s="353"/>
      <c r="Y154" s="353">
        <v>335</v>
      </c>
      <c r="Z154" s="353">
        <v>60</v>
      </c>
      <c r="AA154" s="354">
        <v>0.97</v>
      </c>
      <c r="AB154" s="354">
        <v>0</v>
      </c>
      <c r="AC154" s="368">
        <v>0.03</v>
      </c>
      <c r="AD154" s="353">
        <v>65</v>
      </c>
      <c r="AE154" s="353">
        <v>93600</v>
      </c>
      <c r="AF154" s="353">
        <v>65</v>
      </c>
      <c r="AG154" s="355">
        <v>963150</v>
      </c>
      <c r="AH154" s="356"/>
      <c r="AI154" s="357">
        <v>56473</v>
      </c>
      <c r="AJ154" s="353">
        <v>0</v>
      </c>
      <c r="AK154" s="353">
        <v>0</v>
      </c>
      <c r="AL154" s="353">
        <v>8860</v>
      </c>
      <c r="AM154" s="353">
        <v>108</v>
      </c>
      <c r="AN154" s="358" t="s">
        <v>1817</v>
      </c>
      <c r="AO154" s="353">
        <v>1494205</v>
      </c>
      <c r="AP154" s="353">
        <v>0</v>
      </c>
      <c r="AQ154" s="353">
        <v>395454</v>
      </c>
      <c r="AR154" s="353">
        <v>0</v>
      </c>
      <c r="AS154" s="353">
        <v>0</v>
      </c>
      <c r="AT154" s="353">
        <v>0</v>
      </c>
      <c r="AU154" s="355"/>
      <c r="AV154" s="356"/>
      <c r="AW154" s="354">
        <v>0.54</v>
      </c>
      <c r="AX154" s="354">
        <v>0.46</v>
      </c>
      <c r="AY154" s="359" t="s">
        <v>50</v>
      </c>
      <c r="AZ154" s="360" t="s">
        <v>95</v>
      </c>
      <c r="BA154" s="356"/>
      <c r="BB154" s="361">
        <v>69.239999999999995</v>
      </c>
      <c r="BC154" s="362">
        <v>5958106</v>
      </c>
      <c r="BD154" s="362">
        <v>13512536</v>
      </c>
      <c r="BE154" s="362">
        <v>4562145.9000000004</v>
      </c>
      <c r="BF154" s="362">
        <v>24032787.969999999</v>
      </c>
      <c r="BG154" s="359" t="s">
        <v>42</v>
      </c>
      <c r="BH154" s="361">
        <v>81.540000000000006</v>
      </c>
      <c r="BI154" s="363" t="s">
        <v>3309</v>
      </c>
      <c r="BJ154" s="359" t="s">
        <v>42</v>
      </c>
    </row>
    <row r="155" spans="1:62" s="288" customFormat="1" ht="11.25" customHeight="1" x14ac:dyDescent="0.15">
      <c r="A155" s="289" t="s">
        <v>158</v>
      </c>
      <c r="B155" s="407"/>
      <c r="C155" s="417"/>
      <c r="D155" s="417"/>
      <c r="E155" s="417"/>
      <c r="F155" s="418"/>
      <c r="G155" s="417"/>
      <c r="H155" s="407"/>
      <c r="I155" s="407"/>
      <c r="J155" s="407"/>
      <c r="K155" s="407"/>
      <c r="L155" s="407"/>
      <c r="M155" s="407"/>
      <c r="N155" s="407"/>
      <c r="O155" s="407"/>
      <c r="P155" s="407"/>
      <c r="Q155" s="407"/>
      <c r="R155" s="407"/>
      <c r="S155" s="407"/>
      <c r="T155" s="407"/>
      <c r="U155" s="407"/>
      <c r="V155" s="407"/>
      <c r="W155" s="407"/>
      <c r="X155" s="407"/>
      <c r="Y155" s="407"/>
      <c r="Z155" s="407"/>
      <c r="AA155" s="408"/>
      <c r="AB155" s="408"/>
      <c r="AC155" s="408"/>
      <c r="AD155" s="407"/>
      <c r="AE155" s="407"/>
      <c r="AF155" s="407"/>
      <c r="AG155" s="188"/>
      <c r="AH155" s="409"/>
      <c r="AI155" s="410"/>
      <c r="AJ155" s="407"/>
      <c r="AK155" s="407"/>
      <c r="AL155" s="407"/>
      <c r="AM155" s="407"/>
      <c r="AN155" s="411"/>
      <c r="AO155" s="407"/>
      <c r="AP155" s="407"/>
      <c r="AQ155" s="407"/>
      <c r="AR155" s="407"/>
      <c r="AS155" s="407"/>
      <c r="AT155" s="407"/>
      <c r="AU155" s="188"/>
      <c r="AV155" s="409"/>
      <c r="AW155" s="408"/>
      <c r="AX155" s="408"/>
      <c r="AY155" s="412"/>
      <c r="AZ155" s="413"/>
      <c r="BA155" s="409"/>
      <c r="BB155" s="414"/>
      <c r="BC155" s="415"/>
      <c r="BD155" s="415"/>
      <c r="BE155" s="415"/>
      <c r="BF155" s="415"/>
      <c r="BG155" s="412"/>
      <c r="BH155" s="414"/>
      <c r="BI155" s="416"/>
      <c r="BJ155" s="412"/>
    </row>
    <row r="156" spans="1:62" s="176" customFormat="1" ht="11.25" customHeight="1" x14ac:dyDescent="0.15">
      <c r="A156" s="185" t="s">
        <v>358</v>
      </c>
      <c r="B156" s="353" t="s">
        <v>2591</v>
      </c>
      <c r="C156" s="364" t="s">
        <v>3261</v>
      </c>
      <c r="D156" s="364" t="s">
        <v>3262</v>
      </c>
      <c r="E156" s="364" t="s">
        <v>2594</v>
      </c>
      <c r="F156" s="365"/>
      <c r="G156" s="364">
        <v>196539</v>
      </c>
      <c r="H156" s="353">
        <v>80455</v>
      </c>
      <c r="I156" s="353">
        <v>650</v>
      </c>
      <c r="J156" s="353">
        <v>430</v>
      </c>
      <c r="K156" s="353">
        <v>8</v>
      </c>
      <c r="L156" s="353">
        <v>0</v>
      </c>
      <c r="M156" s="353">
        <v>53</v>
      </c>
      <c r="N156" s="353">
        <v>0</v>
      </c>
      <c r="O156" s="353">
        <v>14</v>
      </c>
      <c r="P156" s="353">
        <v>0</v>
      </c>
      <c r="Q156" s="353">
        <v>20</v>
      </c>
      <c r="R156" s="353">
        <v>5</v>
      </c>
      <c r="S156" s="353">
        <v>0</v>
      </c>
      <c r="T156" s="353">
        <v>0</v>
      </c>
      <c r="U156" s="353">
        <v>0</v>
      </c>
      <c r="V156" s="353">
        <v>0</v>
      </c>
      <c r="W156" s="353">
        <v>0</v>
      </c>
      <c r="X156" s="353">
        <v>0</v>
      </c>
      <c r="Y156" s="353">
        <v>5503</v>
      </c>
      <c r="Z156" s="353">
        <v>0</v>
      </c>
      <c r="AA156" s="354">
        <v>0.95</v>
      </c>
      <c r="AB156" s="354">
        <v>0.05</v>
      </c>
      <c r="AC156" s="354">
        <v>0</v>
      </c>
      <c r="AD156" s="353">
        <v>173</v>
      </c>
      <c r="AE156" s="353">
        <v>49720</v>
      </c>
      <c r="AF156" s="353">
        <v>286</v>
      </c>
      <c r="AG156" s="355">
        <v>4341480</v>
      </c>
      <c r="AH156" s="356"/>
      <c r="AI156" s="357">
        <v>11303</v>
      </c>
      <c r="AJ156" s="353">
        <v>0</v>
      </c>
      <c r="AK156" s="353">
        <v>1386</v>
      </c>
      <c r="AL156" s="353">
        <v>8500</v>
      </c>
      <c r="AM156" s="353">
        <v>0</v>
      </c>
      <c r="AN156" s="358"/>
      <c r="AO156" s="353">
        <v>6333285</v>
      </c>
      <c r="AP156" s="353">
        <v>0</v>
      </c>
      <c r="AQ156" s="353">
        <v>0</v>
      </c>
      <c r="AR156" s="353">
        <v>0</v>
      </c>
      <c r="AS156" s="353">
        <v>0</v>
      </c>
      <c r="AT156" s="353">
        <v>0</v>
      </c>
      <c r="AU156" s="355">
        <v>0</v>
      </c>
      <c r="AV156" s="356"/>
      <c r="AW156" s="354">
        <v>0.71</v>
      </c>
      <c r="AX156" s="354">
        <v>0.28999999999999998</v>
      </c>
      <c r="AY156" s="359" t="s">
        <v>50</v>
      </c>
      <c r="AZ156" s="360" t="s">
        <v>50</v>
      </c>
      <c r="BA156" s="356"/>
      <c r="BB156" s="387">
        <v>88.12</v>
      </c>
      <c r="BC156" s="362">
        <v>4553833</v>
      </c>
      <c r="BD156" s="362">
        <v>3071752</v>
      </c>
      <c r="BE156" s="362">
        <v>3552756</v>
      </c>
      <c r="BF156" s="362">
        <v>12762763</v>
      </c>
      <c r="BG156" s="359" t="s">
        <v>42</v>
      </c>
      <c r="BH156" s="361">
        <v>93.72</v>
      </c>
      <c r="BI156" s="363"/>
      <c r="BJ156" s="359" t="s">
        <v>46</v>
      </c>
    </row>
    <row r="157" spans="1:62" s="176" customFormat="1" ht="11.25" customHeight="1" x14ac:dyDescent="0.15">
      <c r="A157" s="185" t="s">
        <v>359</v>
      </c>
      <c r="B157" s="353" t="s">
        <v>2595</v>
      </c>
      <c r="C157" s="364" t="s">
        <v>2596</v>
      </c>
      <c r="D157" s="364" t="s">
        <v>2597</v>
      </c>
      <c r="E157" s="364" t="s">
        <v>2598</v>
      </c>
      <c r="F157" s="365"/>
      <c r="G157" s="364">
        <v>24300</v>
      </c>
      <c r="H157" s="353">
        <v>5865</v>
      </c>
      <c r="I157" s="353">
        <v>550</v>
      </c>
      <c r="J157" s="353">
        <v>38</v>
      </c>
      <c r="K157" s="353">
        <v>11</v>
      </c>
      <c r="L157" s="353">
        <v>13</v>
      </c>
      <c r="M157" s="353">
        <v>450</v>
      </c>
      <c r="N157" s="353">
        <v>0</v>
      </c>
      <c r="O157" s="353">
        <v>2624</v>
      </c>
      <c r="P157" s="353">
        <v>0</v>
      </c>
      <c r="Q157" s="353">
        <v>0</v>
      </c>
      <c r="R157" s="353">
        <v>0</v>
      </c>
      <c r="S157" s="353">
        <v>0</v>
      </c>
      <c r="T157" s="353">
        <v>0</v>
      </c>
      <c r="U157" s="353">
        <v>0</v>
      </c>
      <c r="V157" s="353">
        <v>0</v>
      </c>
      <c r="W157" s="353">
        <v>0</v>
      </c>
      <c r="X157" s="353">
        <v>0</v>
      </c>
      <c r="Y157" s="353">
        <v>641</v>
      </c>
      <c r="Z157" s="353">
        <v>80</v>
      </c>
      <c r="AA157" s="354">
        <v>1</v>
      </c>
      <c r="AB157" s="354">
        <v>0</v>
      </c>
      <c r="AC157" s="354">
        <v>0</v>
      </c>
      <c r="AD157" s="353">
        <v>128</v>
      </c>
      <c r="AE157" s="353">
        <v>216000</v>
      </c>
      <c r="AF157" s="353">
        <v>88</v>
      </c>
      <c r="AG157" s="355">
        <v>1320000</v>
      </c>
      <c r="AH157" s="356"/>
      <c r="AI157" s="357">
        <v>200900</v>
      </c>
      <c r="AJ157" s="353">
        <v>0</v>
      </c>
      <c r="AK157" s="353">
        <v>0</v>
      </c>
      <c r="AL157" s="353">
        <v>26100</v>
      </c>
      <c r="AM157" s="353">
        <v>0</v>
      </c>
      <c r="AN157" s="358"/>
      <c r="AO157" s="353">
        <v>30000</v>
      </c>
      <c r="AP157" s="353">
        <v>5210</v>
      </c>
      <c r="AQ157" s="353">
        <v>272854</v>
      </c>
      <c r="AR157" s="353">
        <v>8523</v>
      </c>
      <c r="AS157" s="353">
        <v>0</v>
      </c>
      <c r="AT157" s="353">
        <v>0</v>
      </c>
      <c r="AU157" s="355">
        <v>0</v>
      </c>
      <c r="AV157" s="356"/>
      <c r="AW157" s="354">
        <v>0.8</v>
      </c>
      <c r="AX157" s="354">
        <v>0.2</v>
      </c>
      <c r="AY157" s="359" t="s">
        <v>41</v>
      </c>
      <c r="AZ157" s="360" t="s">
        <v>41</v>
      </c>
      <c r="BA157" s="356" t="s">
        <v>3310</v>
      </c>
      <c r="BB157" s="361">
        <v>34.69</v>
      </c>
      <c r="BC157" s="362">
        <v>9621589</v>
      </c>
      <c r="BD157" s="362">
        <v>8623854</v>
      </c>
      <c r="BE157" s="362">
        <v>9213256</v>
      </c>
      <c r="BF157" s="362">
        <v>27458699</v>
      </c>
      <c r="BG157" s="359" t="s">
        <v>42</v>
      </c>
      <c r="BH157" s="361">
        <v>34</v>
      </c>
      <c r="BI157" s="363"/>
      <c r="BJ157" s="359" t="s">
        <v>42</v>
      </c>
    </row>
    <row r="158" spans="1:62" s="176" customFormat="1" ht="11.25" customHeight="1" x14ac:dyDescent="0.15">
      <c r="A158" s="185" t="s">
        <v>147</v>
      </c>
      <c r="B158" s="353" t="s">
        <v>701</v>
      </c>
      <c r="C158" s="364" t="s">
        <v>3263</v>
      </c>
      <c r="D158" s="364" t="s">
        <v>702</v>
      </c>
      <c r="E158" s="364" t="s">
        <v>703</v>
      </c>
      <c r="F158" s="365"/>
      <c r="G158" s="364">
        <v>6511</v>
      </c>
      <c r="H158" s="353">
        <v>3068</v>
      </c>
      <c r="I158" s="353">
        <v>275</v>
      </c>
      <c r="J158" s="353">
        <v>8</v>
      </c>
      <c r="K158" s="353">
        <v>0</v>
      </c>
      <c r="L158" s="353">
        <v>0</v>
      </c>
      <c r="M158" s="353">
        <v>275</v>
      </c>
      <c r="N158" s="353">
        <v>3</v>
      </c>
      <c r="O158" s="353">
        <v>275</v>
      </c>
      <c r="P158" s="353">
        <v>0</v>
      </c>
      <c r="Q158" s="353">
        <v>1</v>
      </c>
      <c r="R158" s="353">
        <v>1</v>
      </c>
      <c r="S158" s="353">
        <v>0</v>
      </c>
      <c r="T158" s="353">
        <v>0</v>
      </c>
      <c r="U158" s="353">
        <v>1</v>
      </c>
      <c r="V158" s="353">
        <v>0</v>
      </c>
      <c r="W158" s="353">
        <v>0</v>
      </c>
      <c r="X158" s="353">
        <v>0</v>
      </c>
      <c r="Y158" s="353">
        <v>300</v>
      </c>
      <c r="Z158" s="353">
        <v>50</v>
      </c>
      <c r="AA158" s="354">
        <v>0.99</v>
      </c>
      <c r="AB158" s="354">
        <v>0</v>
      </c>
      <c r="AC158" s="368">
        <v>0.01</v>
      </c>
      <c r="AD158" s="353">
        <v>65</v>
      </c>
      <c r="AE158" s="353">
        <v>130000</v>
      </c>
      <c r="AF158" s="353">
        <v>63</v>
      </c>
      <c r="AG158" s="355">
        <v>180000</v>
      </c>
      <c r="AH158" s="356"/>
      <c r="AI158" s="357">
        <v>209004</v>
      </c>
      <c r="AJ158" s="353">
        <v>0</v>
      </c>
      <c r="AK158" s="353">
        <v>0</v>
      </c>
      <c r="AL158" s="353">
        <v>6858</v>
      </c>
      <c r="AM158" s="353">
        <v>0</v>
      </c>
      <c r="AN158" s="358"/>
      <c r="AO158" s="353">
        <v>2919595</v>
      </c>
      <c r="AP158" s="353">
        <v>0</v>
      </c>
      <c r="AQ158" s="353">
        <v>191527</v>
      </c>
      <c r="AR158" s="353">
        <v>0</v>
      </c>
      <c r="AS158" s="353">
        <v>0</v>
      </c>
      <c r="AT158" s="353">
        <v>0</v>
      </c>
      <c r="AU158" s="355">
        <v>0</v>
      </c>
      <c r="AV158" s="356"/>
      <c r="AW158" s="354">
        <v>0.94</v>
      </c>
      <c r="AX158" s="354">
        <v>0.06</v>
      </c>
      <c r="AY158" s="359" t="s">
        <v>50</v>
      </c>
      <c r="AZ158" s="360" t="s">
        <v>41</v>
      </c>
      <c r="BA158" s="356" t="s">
        <v>3311</v>
      </c>
      <c r="BB158" s="361">
        <v>78.23</v>
      </c>
      <c r="BC158" s="362">
        <v>12233757</v>
      </c>
      <c r="BD158" s="362">
        <v>18170969</v>
      </c>
      <c r="BE158" s="362">
        <v>17031132</v>
      </c>
      <c r="BF158" s="362">
        <v>47435858</v>
      </c>
      <c r="BG158" s="359" t="s">
        <v>42</v>
      </c>
      <c r="BH158" s="361">
        <v>78.41</v>
      </c>
      <c r="BI158" s="363" t="s">
        <v>3312</v>
      </c>
      <c r="BJ158" s="359" t="s">
        <v>42</v>
      </c>
    </row>
    <row r="159" spans="1:62" s="288" customFormat="1" ht="11.25" customHeight="1" x14ac:dyDescent="0.15">
      <c r="A159" s="289" t="s">
        <v>360</v>
      </c>
      <c r="B159" s="407"/>
      <c r="C159" s="417"/>
      <c r="D159" s="417"/>
      <c r="E159" s="417"/>
      <c r="F159" s="418"/>
      <c r="G159" s="417"/>
      <c r="H159" s="407"/>
      <c r="I159" s="407"/>
      <c r="J159" s="407"/>
      <c r="K159" s="407"/>
      <c r="L159" s="407"/>
      <c r="M159" s="407"/>
      <c r="N159" s="407"/>
      <c r="O159" s="407"/>
      <c r="P159" s="407"/>
      <c r="Q159" s="407"/>
      <c r="R159" s="407"/>
      <c r="S159" s="407"/>
      <c r="T159" s="407"/>
      <c r="U159" s="407"/>
      <c r="V159" s="407"/>
      <c r="W159" s="407"/>
      <c r="X159" s="407"/>
      <c r="Y159" s="407"/>
      <c r="Z159" s="407"/>
      <c r="AA159" s="408"/>
      <c r="AB159" s="408"/>
      <c r="AC159" s="408"/>
      <c r="AD159" s="407"/>
      <c r="AE159" s="407"/>
      <c r="AF159" s="407"/>
      <c r="AG159" s="188"/>
      <c r="AH159" s="409"/>
      <c r="AI159" s="410"/>
      <c r="AJ159" s="407"/>
      <c r="AK159" s="407"/>
      <c r="AL159" s="407"/>
      <c r="AM159" s="407"/>
      <c r="AN159" s="411"/>
      <c r="AO159" s="407"/>
      <c r="AP159" s="407"/>
      <c r="AQ159" s="407"/>
      <c r="AR159" s="407"/>
      <c r="AS159" s="407"/>
      <c r="AT159" s="407"/>
      <c r="AU159" s="188"/>
      <c r="AV159" s="409"/>
      <c r="AW159" s="408"/>
      <c r="AX159" s="408"/>
      <c r="AY159" s="412"/>
      <c r="AZ159" s="413"/>
      <c r="BA159" s="409"/>
      <c r="BB159" s="414"/>
      <c r="BC159" s="415"/>
      <c r="BD159" s="415"/>
      <c r="BE159" s="415"/>
      <c r="BF159" s="415"/>
      <c r="BG159" s="412"/>
      <c r="BH159" s="414"/>
      <c r="BI159" s="416"/>
      <c r="BJ159" s="412"/>
    </row>
    <row r="160" spans="1:62" s="176" customFormat="1" ht="11.25" customHeight="1" x14ac:dyDescent="0.15">
      <c r="A160" s="185" t="s">
        <v>148</v>
      </c>
      <c r="B160" s="353" t="s">
        <v>2601</v>
      </c>
      <c r="C160" s="364" t="s">
        <v>3264</v>
      </c>
      <c r="D160" s="364" t="s">
        <v>3265</v>
      </c>
      <c r="E160" s="364" t="s">
        <v>2604</v>
      </c>
      <c r="F160" s="365"/>
      <c r="G160" s="364">
        <v>18900</v>
      </c>
      <c r="H160" s="353">
        <v>7069</v>
      </c>
      <c r="I160" s="353">
        <v>500</v>
      </c>
      <c r="J160" s="353">
        <v>35</v>
      </c>
      <c r="K160" s="353">
        <v>20</v>
      </c>
      <c r="L160" s="353">
        <v>1</v>
      </c>
      <c r="M160" s="353">
        <v>130</v>
      </c>
      <c r="N160" s="353">
        <v>19</v>
      </c>
      <c r="O160" s="353">
        <v>480</v>
      </c>
      <c r="P160" s="353">
        <v>20</v>
      </c>
      <c r="Q160" s="353">
        <v>0</v>
      </c>
      <c r="R160" s="353">
        <v>0</v>
      </c>
      <c r="S160" s="353">
        <v>0</v>
      </c>
      <c r="T160" s="353">
        <v>0</v>
      </c>
      <c r="U160" s="353">
        <v>0</v>
      </c>
      <c r="V160" s="353">
        <v>0</v>
      </c>
      <c r="W160" s="353">
        <v>0</v>
      </c>
      <c r="X160" s="353">
        <v>0</v>
      </c>
      <c r="Y160" s="353">
        <v>1110</v>
      </c>
      <c r="Z160" s="353">
        <v>166</v>
      </c>
      <c r="AA160" s="354">
        <v>1</v>
      </c>
      <c r="AB160" s="354">
        <v>0</v>
      </c>
      <c r="AC160" s="354">
        <v>0</v>
      </c>
      <c r="AD160" s="353">
        <v>140</v>
      </c>
      <c r="AE160" s="353">
        <v>91100</v>
      </c>
      <c r="AF160" s="353">
        <v>127</v>
      </c>
      <c r="AG160" s="355">
        <v>1858000</v>
      </c>
      <c r="AH160" s="356"/>
      <c r="AI160" s="357">
        <v>81380</v>
      </c>
      <c r="AJ160" s="353">
        <v>0</v>
      </c>
      <c r="AK160" s="353">
        <v>0</v>
      </c>
      <c r="AL160" s="353">
        <v>30920</v>
      </c>
      <c r="AM160" s="353">
        <v>76900</v>
      </c>
      <c r="AN160" s="358" t="s">
        <v>3313</v>
      </c>
      <c r="AO160" s="353">
        <v>696604</v>
      </c>
      <c r="AP160" s="353">
        <v>711638</v>
      </c>
      <c r="AQ160" s="353">
        <v>952200</v>
      </c>
      <c r="AR160" s="353">
        <v>4836</v>
      </c>
      <c r="AS160" s="353"/>
      <c r="AT160" s="353"/>
      <c r="AU160" s="355"/>
      <c r="AV160" s="356"/>
      <c r="AW160" s="354">
        <v>0.3</v>
      </c>
      <c r="AX160" s="354">
        <v>0.7</v>
      </c>
      <c r="AY160" s="359" t="s">
        <v>95</v>
      </c>
      <c r="AZ160" s="360" t="s">
        <v>95</v>
      </c>
      <c r="BA160" s="356"/>
      <c r="BB160" s="361">
        <v>128</v>
      </c>
      <c r="BC160" s="362">
        <v>22049000</v>
      </c>
      <c r="BD160" s="362">
        <v>11802000</v>
      </c>
      <c r="BE160" s="362">
        <v>15711000</v>
      </c>
      <c r="BF160" s="362">
        <v>52370000</v>
      </c>
      <c r="BG160" s="359" t="s">
        <v>42</v>
      </c>
      <c r="BH160" s="361">
        <v>135</v>
      </c>
      <c r="BI160" s="363" t="s">
        <v>3314</v>
      </c>
      <c r="BJ160" s="359" t="s">
        <v>42</v>
      </c>
    </row>
    <row r="161" spans="1:62" s="176" customFormat="1" ht="11.25" customHeight="1" x14ac:dyDescent="0.15">
      <c r="A161" s="185" t="s">
        <v>149</v>
      </c>
      <c r="B161" s="388" t="s">
        <v>179</v>
      </c>
      <c r="C161" s="366" t="s">
        <v>3266</v>
      </c>
      <c r="D161" s="366" t="s">
        <v>214</v>
      </c>
      <c r="E161" s="366" t="s">
        <v>2606</v>
      </c>
      <c r="F161" s="389"/>
      <c r="G161" s="366">
        <v>75000</v>
      </c>
      <c r="H161" s="388">
        <v>36000</v>
      </c>
      <c r="I161" s="388">
        <v>1111</v>
      </c>
      <c r="J161" s="388">
        <v>221</v>
      </c>
      <c r="K161" s="388">
        <v>29</v>
      </c>
      <c r="L161" s="388">
        <v>0</v>
      </c>
      <c r="M161" s="388">
        <v>23</v>
      </c>
      <c r="N161" s="388">
        <v>0</v>
      </c>
      <c r="O161" s="388">
        <v>100</v>
      </c>
      <c r="P161" s="388">
        <v>95</v>
      </c>
      <c r="Q161" s="388">
        <v>0</v>
      </c>
      <c r="R161" s="388">
        <v>0</v>
      </c>
      <c r="S161" s="388">
        <v>0</v>
      </c>
      <c r="T161" s="388">
        <v>0</v>
      </c>
      <c r="U161" s="388">
        <v>0</v>
      </c>
      <c r="V161" s="388">
        <v>0</v>
      </c>
      <c r="W161" s="388">
        <v>0</v>
      </c>
      <c r="X161" s="388">
        <v>0</v>
      </c>
      <c r="Y161" s="388">
        <v>4500</v>
      </c>
      <c r="Z161" s="388">
        <v>150</v>
      </c>
      <c r="AA161" s="354">
        <v>1</v>
      </c>
      <c r="AB161" s="354">
        <v>0</v>
      </c>
      <c r="AC161" s="354">
        <v>0</v>
      </c>
      <c r="AD161" s="388">
        <v>158</v>
      </c>
      <c r="AE161" s="388">
        <v>177000</v>
      </c>
      <c r="AF161" s="388">
        <v>111</v>
      </c>
      <c r="AG161" s="390">
        <v>962000</v>
      </c>
      <c r="AH161" s="275"/>
      <c r="AI161" s="391">
        <v>212608</v>
      </c>
      <c r="AJ161" s="388">
        <v>76</v>
      </c>
      <c r="AK161" s="388">
        <v>0</v>
      </c>
      <c r="AL161" s="388">
        <v>72736</v>
      </c>
      <c r="AM161" s="388">
        <v>0</v>
      </c>
      <c r="AN161" s="392"/>
      <c r="AO161" s="388">
        <v>1283568</v>
      </c>
      <c r="AP161" s="388">
        <v>57823</v>
      </c>
      <c r="AQ161" s="388">
        <v>0</v>
      </c>
      <c r="AR161" s="388">
        <v>0</v>
      </c>
      <c r="AS161" s="388">
        <v>0</v>
      </c>
      <c r="AT161" s="388">
        <v>0</v>
      </c>
      <c r="AU161" s="390">
        <v>0</v>
      </c>
      <c r="AV161" s="275"/>
      <c r="AW161" s="354">
        <v>0.96</v>
      </c>
      <c r="AX161" s="354">
        <v>0.04</v>
      </c>
      <c r="AY161" s="393" t="s">
        <v>50</v>
      </c>
      <c r="AZ161" s="394" t="s">
        <v>50</v>
      </c>
      <c r="BA161" s="275"/>
      <c r="BB161" s="395">
        <v>88.46</v>
      </c>
      <c r="BC161" s="396">
        <v>22037961</v>
      </c>
      <c r="BD161" s="396">
        <v>6158292</v>
      </c>
      <c r="BE161" s="396">
        <v>18612035</v>
      </c>
      <c r="BF161" s="396">
        <v>46808288</v>
      </c>
      <c r="BG161" s="393" t="s">
        <v>46</v>
      </c>
      <c r="BH161" s="361"/>
      <c r="BI161" s="397"/>
      <c r="BJ161" s="393" t="s">
        <v>46</v>
      </c>
    </row>
    <row r="162" spans="1:62" s="176" customFormat="1" ht="11.25" customHeight="1" x14ac:dyDescent="0.15">
      <c r="A162" s="185" t="s">
        <v>75</v>
      </c>
      <c r="B162" s="388" t="s">
        <v>1829</v>
      </c>
      <c r="C162" s="366" t="s">
        <v>1830</v>
      </c>
      <c r="D162" s="366" t="s">
        <v>1831</v>
      </c>
      <c r="E162" s="366" t="s">
        <v>1832</v>
      </c>
      <c r="F162" s="389"/>
      <c r="G162" s="366">
        <v>34774</v>
      </c>
      <c r="H162" s="388">
        <v>11452</v>
      </c>
      <c r="I162" s="388">
        <v>0</v>
      </c>
      <c r="J162" s="388">
        <v>0</v>
      </c>
      <c r="K162" s="388">
        <v>0</v>
      </c>
      <c r="L162" s="388">
        <v>2</v>
      </c>
      <c r="M162" s="388">
        <v>0</v>
      </c>
      <c r="N162" s="388">
        <v>0</v>
      </c>
      <c r="O162" s="388">
        <v>0</v>
      </c>
      <c r="P162" s="388">
        <v>0</v>
      </c>
      <c r="Q162" s="388">
        <v>2984</v>
      </c>
      <c r="R162" s="388">
        <v>357</v>
      </c>
      <c r="S162" s="388">
        <v>35</v>
      </c>
      <c r="T162" s="388">
        <v>3</v>
      </c>
      <c r="U162" s="388">
        <v>3231</v>
      </c>
      <c r="V162" s="388">
        <v>755</v>
      </c>
      <c r="W162" s="388">
        <v>1373</v>
      </c>
      <c r="X162" s="388">
        <v>0</v>
      </c>
      <c r="Y162" s="388">
        <v>0</v>
      </c>
      <c r="Z162" s="388">
        <v>0</v>
      </c>
      <c r="AA162" s="398">
        <v>0</v>
      </c>
      <c r="AB162" s="398">
        <v>0</v>
      </c>
      <c r="AC162" s="398">
        <v>1</v>
      </c>
      <c r="AD162" s="388">
        <v>280</v>
      </c>
      <c r="AE162" s="388">
        <v>577479</v>
      </c>
      <c r="AF162" s="388">
        <v>178</v>
      </c>
      <c r="AG162" s="390">
        <v>905255</v>
      </c>
      <c r="AH162" s="275"/>
      <c r="AI162" s="391">
        <v>553443</v>
      </c>
      <c r="AJ162" s="388">
        <v>58</v>
      </c>
      <c r="AK162" s="388">
        <v>0</v>
      </c>
      <c r="AL162" s="388">
        <v>29427</v>
      </c>
      <c r="AM162" s="388"/>
      <c r="AN162" s="392"/>
      <c r="AO162" s="388">
        <v>8847535</v>
      </c>
      <c r="AP162" s="388">
        <v>193714</v>
      </c>
      <c r="AQ162" s="388">
        <v>58958</v>
      </c>
      <c r="AR162" s="388">
        <v>0</v>
      </c>
      <c r="AS162" s="388">
        <v>42238</v>
      </c>
      <c r="AT162" s="388">
        <v>254763</v>
      </c>
      <c r="AU162" s="390">
        <v>0</v>
      </c>
      <c r="AV162" s="275" t="s">
        <v>3315</v>
      </c>
      <c r="AW162" s="398">
        <v>1</v>
      </c>
      <c r="AX162" s="398">
        <v>0</v>
      </c>
      <c r="AY162" s="393" t="s">
        <v>41</v>
      </c>
      <c r="AZ162" s="394" t="s">
        <v>41</v>
      </c>
      <c r="BA162" s="275"/>
      <c r="BB162" s="395">
        <v>73.510000000000005</v>
      </c>
      <c r="BC162" s="396">
        <v>31284061</v>
      </c>
      <c r="BD162" s="396">
        <v>36302768</v>
      </c>
      <c r="BE162" s="396">
        <v>44094647</v>
      </c>
      <c r="BF162" s="396">
        <v>111681476</v>
      </c>
      <c r="BG162" s="393" t="s">
        <v>42</v>
      </c>
      <c r="BH162" s="395">
        <v>77.39</v>
      </c>
      <c r="BI162" s="397"/>
      <c r="BJ162" s="393" t="s">
        <v>42</v>
      </c>
    </row>
    <row r="163" spans="1:62" s="176" customFormat="1" ht="11.25" customHeight="1" x14ac:dyDescent="0.15">
      <c r="A163" s="275" t="s">
        <v>361</v>
      </c>
      <c r="B163" s="366" t="s">
        <v>3267</v>
      </c>
      <c r="C163" s="366" t="s">
        <v>3268</v>
      </c>
      <c r="D163" s="366" t="s">
        <v>3269</v>
      </c>
      <c r="E163" s="366" t="s">
        <v>3278</v>
      </c>
      <c r="F163" s="389"/>
      <c r="G163" s="366">
        <v>15606</v>
      </c>
      <c r="H163" s="388">
        <v>6889</v>
      </c>
      <c r="I163" s="388">
        <v>393</v>
      </c>
      <c r="J163" s="388">
        <v>15</v>
      </c>
      <c r="K163" s="388">
        <v>7</v>
      </c>
      <c r="L163" s="388">
        <v>7</v>
      </c>
      <c r="M163" s="388">
        <v>357</v>
      </c>
      <c r="N163" s="388">
        <v>0</v>
      </c>
      <c r="O163" s="388">
        <v>357</v>
      </c>
      <c r="P163" s="388">
        <v>0</v>
      </c>
      <c r="Q163" s="388">
        <v>0</v>
      </c>
      <c r="R163" s="388">
        <v>0</v>
      </c>
      <c r="S163" s="388">
        <v>0</v>
      </c>
      <c r="T163" s="388">
        <v>0</v>
      </c>
      <c r="U163" s="388">
        <v>0</v>
      </c>
      <c r="V163" s="388">
        <v>0</v>
      </c>
      <c r="W163" s="388">
        <v>0</v>
      </c>
      <c r="X163" s="388">
        <v>0</v>
      </c>
      <c r="Y163" s="388">
        <v>585</v>
      </c>
      <c r="Z163" s="388">
        <v>456</v>
      </c>
      <c r="AA163" s="398">
        <v>1</v>
      </c>
      <c r="AB163" s="398">
        <v>0</v>
      </c>
      <c r="AC163" s="398">
        <v>0</v>
      </c>
      <c r="AD163" s="388">
        <v>125</v>
      </c>
      <c r="AE163" s="388">
        <v>12000</v>
      </c>
      <c r="AF163" s="388">
        <v>100</v>
      </c>
      <c r="AG163" s="390">
        <v>100000</v>
      </c>
      <c r="AH163" s="275"/>
      <c r="AI163" s="391">
        <v>5249</v>
      </c>
      <c r="AJ163" s="388">
        <v>0</v>
      </c>
      <c r="AK163" s="388">
        <v>0</v>
      </c>
      <c r="AL163" s="388">
        <v>259760</v>
      </c>
      <c r="AM163" s="388">
        <v>6874</v>
      </c>
      <c r="AN163" s="392" t="s">
        <v>3316</v>
      </c>
      <c r="AO163" s="388">
        <v>1290986</v>
      </c>
      <c r="AP163" s="388">
        <v>0</v>
      </c>
      <c r="AQ163" s="388">
        <v>97459</v>
      </c>
      <c r="AR163" s="388">
        <v>0</v>
      </c>
      <c r="AS163" s="388">
        <v>765682</v>
      </c>
      <c r="AT163" s="388">
        <v>78481</v>
      </c>
      <c r="AU163" s="390">
        <v>0</v>
      </c>
      <c r="AV163" s="275"/>
      <c r="AW163" s="398">
        <v>1</v>
      </c>
      <c r="AX163" s="398">
        <v>0</v>
      </c>
      <c r="AY163" s="393" t="s">
        <v>95</v>
      </c>
      <c r="AZ163" s="394" t="s">
        <v>95</v>
      </c>
      <c r="BA163" s="275" t="s">
        <v>3317</v>
      </c>
      <c r="BB163" s="395">
        <v>86</v>
      </c>
      <c r="BC163" s="396">
        <v>8915505</v>
      </c>
      <c r="BD163" s="396">
        <v>8918746</v>
      </c>
      <c r="BE163" s="396">
        <v>9612614</v>
      </c>
      <c r="BF163" s="396">
        <v>27674678</v>
      </c>
      <c r="BG163" s="393" t="s">
        <v>46</v>
      </c>
      <c r="BH163" s="395"/>
      <c r="BI163" s="397"/>
      <c r="BJ163" s="393" t="s">
        <v>42</v>
      </c>
    </row>
    <row r="164" spans="1:62" s="51" customFormat="1" ht="11.25" customHeight="1" x14ac:dyDescent="0.15">
      <c r="A164" s="214"/>
      <c r="B164" s="325"/>
      <c r="C164" s="325"/>
      <c r="D164" s="325"/>
      <c r="E164" s="325"/>
      <c r="F164" s="60"/>
      <c r="G164" s="325"/>
      <c r="H164" s="127"/>
      <c r="I164" s="127"/>
      <c r="J164" s="127"/>
      <c r="K164" s="127"/>
      <c r="L164" s="127"/>
      <c r="M164" s="127"/>
      <c r="N164" s="127"/>
      <c r="O164" s="127"/>
      <c r="P164" s="127"/>
      <c r="Q164" s="127"/>
      <c r="R164" s="127"/>
      <c r="S164" s="127"/>
      <c r="T164" s="127"/>
      <c r="U164" s="127"/>
      <c r="V164" s="127"/>
      <c r="W164" s="127"/>
      <c r="X164" s="127"/>
      <c r="Y164" s="127"/>
      <c r="Z164" s="127"/>
      <c r="AA164" s="127"/>
      <c r="AB164" s="127"/>
      <c r="AC164" s="127"/>
      <c r="AD164" s="127"/>
      <c r="AE164" s="127"/>
      <c r="AF164" s="127"/>
      <c r="AG164" s="326"/>
      <c r="AH164" s="90"/>
      <c r="AI164" s="126"/>
      <c r="AJ164" s="127"/>
      <c r="AK164" s="127"/>
      <c r="AL164" s="127"/>
      <c r="AM164" s="127"/>
      <c r="AN164" s="128"/>
      <c r="AO164" s="127"/>
      <c r="AP164" s="127"/>
      <c r="AQ164" s="127"/>
      <c r="AR164" s="127"/>
      <c r="AS164" s="127"/>
      <c r="AT164" s="127"/>
      <c r="AU164" s="326"/>
      <c r="AV164" s="90"/>
      <c r="AW164" s="127"/>
      <c r="AX164" s="127"/>
      <c r="AY164" s="327"/>
      <c r="AZ164" s="336"/>
      <c r="BA164" s="90"/>
      <c r="BB164" s="329"/>
      <c r="BC164" s="329"/>
      <c r="BD164" s="329"/>
      <c r="BE164" s="329"/>
      <c r="BF164" s="329"/>
      <c r="BG164" s="327"/>
      <c r="BH164" s="77"/>
      <c r="BI164" s="127"/>
      <c r="BJ164" s="330"/>
    </row>
    <row r="165" spans="1:62" s="51" customFormat="1" ht="11.25" customHeight="1" x14ac:dyDescent="0.15">
      <c r="A165" s="57" t="s">
        <v>250</v>
      </c>
      <c r="B165" s="56"/>
      <c r="C165" s="56"/>
      <c r="D165" s="56"/>
      <c r="E165" s="56"/>
      <c r="F165" s="56"/>
      <c r="G165" s="56"/>
      <c r="H165" s="56"/>
      <c r="I165" s="56"/>
      <c r="J165" s="56"/>
      <c r="K165" s="56"/>
      <c r="L165" s="56"/>
      <c r="M165" s="56"/>
      <c r="N165" s="56"/>
      <c r="O165" s="56"/>
      <c r="P165" s="56"/>
      <c r="Q165" s="56"/>
      <c r="R165" s="56"/>
      <c r="S165" s="56"/>
      <c r="T165" s="56"/>
      <c r="U165" s="56"/>
    </row>
    <row r="166" spans="1:62" s="51" customFormat="1" ht="11.25" customHeight="1" x14ac:dyDescent="0.15">
      <c r="A166" s="58" t="s">
        <v>249</v>
      </c>
      <c r="B166" s="56"/>
      <c r="C166" s="56"/>
      <c r="D166" s="56"/>
      <c r="E166" s="56"/>
      <c r="F166" s="56"/>
      <c r="G166" s="56"/>
      <c r="H166" s="56"/>
      <c r="I166" s="56"/>
      <c r="J166" s="56"/>
      <c r="K166" s="56"/>
      <c r="L166" s="56"/>
      <c r="M166" s="56"/>
      <c r="N166" s="56"/>
      <c r="O166" s="56"/>
      <c r="P166" s="56"/>
      <c r="Q166" s="56"/>
      <c r="R166" s="56"/>
      <c r="S166" s="56"/>
      <c r="T166" s="56"/>
      <c r="U166" s="56"/>
    </row>
    <row r="167" spans="1:62" ht="11.25" customHeight="1" x14ac:dyDescent="0.2">
      <c r="A167" s="58" t="s">
        <v>251</v>
      </c>
      <c r="B167" s="28"/>
      <c r="C167" s="28"/>
      <c r="D167" s="31"/>
      <c r="E167" s="28"/>
      <c r="F167" s="28"/>
      <c r="G167" s="28"/>
      <c r="H167" s="28"/>
      <c r="I167" s="28"/>
      <c r="J167" s="28"/>
      <c r="K167" s="28"/>
      <c r="L167" s="28"/>
      <c r="M167" s="28"/>
      <c r="N167" s="28"/>
      <c r="O167" s="28"/>
      <c r="P167" s="28"/>
      <c r="Q167" s="28"/>
      <c r="R167" s="28"/>
      <c r="S167" s="28"/>
      <c r="T167" s="28"/>
      <c r="U167" s="28"/>
    </row>
    <row r="168" spans="1:62" ht="11.25" customHeight="1" x14ac:dyDescent="0.2">
      <c r="A168" s="58" t="s">
        <v>289</v>
      </c>
      <c r="B168" s="28"/>
      <c r="C168" s="28"/>
      <c r="D168" s="31"/>
      <c r="E168" s="28"/>
      <c r="F168" s="28"/>
      <c r="G168" s="28"/>
      <c r="H168" s="28"/>
      <c r="I168" s="28"/>
      <c r="J168" s="28"/>
      <c r="K168" s="28"/>
      <c r="L168" s="28"/>
      <c r="M168" s="28"/>
      <c r="N168" s="28"/>
      <c r="O168" s="28"/>
      <c r="P168" s="28"/>
      <c r="Q168" s="28"/>
      <c r="R168" s="28"/>
      <c r="S168" s="28"/>
      <c r="T168" s="28"/>
      <c r="U168" s="28"/>
    </row>
    <row r="169" spans="1:62" ht="11.25" customHeight="1" x14ac:dyDescent="0.2">
      <c r="A169" s="58" t="s">
        <v>288</v>
      </c>
      <c r="B169" s="28"/>
      <c r="C169" s="28"/>
      <c r="D169" s="31"/>
      <c r="E169" s="28"/>
      <c r="F169" s="28"/>
      <c r="G169" s="28"/>
      <c r="H169" s="28"/>
      <c r="I169" s="28"/>
      <c r="J169" s="28"/>
      <c r="K169" s="28"/>
      <c r="L169" s="28"/>
      <c r="M169" s="28"/>
      <c r="N169" s="28"/>
      <c r="O169" s="28"/>
      <c r="P169" s="28"/>
      <c r="Q169" s="28"/>
      <c r="R169" s="28"/>
      <c r="S169" s="28"/>
      <c r="T169" s="28"/>
      <c r="U169" s="28"/>
    </row>
    <row r="170" spans="1:62" ht="12" customHeight="1" x14ac:dyDescent="0.2">
      <c r="A170" s="33"/>
      <c r="C170" s="28"/>
      <c r="D170" s="31"/>
      <c r="E170" s="28"/>
      <c r="F170" s="28"/>
      <c r="G170" s="34"/>
      <c r="H170" s="34"/>
      <c r="I170" s="28"/>
      <c r="J170" s="28"/>
      <c r="K170" s="28"/>
      <c r="L170" s="28"/>
      <c r="M170" s="28"/>
      <c r="N170" s="28"/>
      <c r="O170" s="28"/>
      <c r="P170" s="28"/>
      <c r="Q170" s="28"/>
      <c r="R170" s="28"/>
      <c r="S170" s="28"/>
      <c r="T170" s="28"/>
      <c r="U170" s="28"/>
    </row>
    <row r="171" spans="1:62" ht="12" hidden="1" customHeight="1" x14ac:dyDescent="0.2">
      <c r="A171" s="33"/>
      <c r="C171" s="28"/>
      <c r="D171" s="31"/>
      <c r="E171" s="28"/>
      <c r="F171" s="28"/>
      <c r="G171" s="34"/>
      <c r="H171" s="34"/>
      <c r="I171" s="28"/>
      <c r="J171" s="28"/>
      <c r="K171" s="28"/>
      <c r="L171" s="28"/>
      <c r="M171" s="28"/>
      <c r="N171" s="28"/>
      <c r="O171" s="28"/>
      <c r="P171" s="28"/>
      <c r="Q171" s="28"/>
      <c r="R171" s="28"/>
      <c r="S171" s="28"/>
      <c r="T171" s="28"/>
      <c r="U171" s="28"/>
    </row>
    <row r="172" spans="1:62" ht="12" hidden="1" customHeight="1" x14ac:dyDescent="0.2">
      <c r="A172" s="33"/>
      <c r="C172" s="28"/>
      <c r="D172" s="31"/>
      <c r="E172" s="28"/>
      <c r="F172" s="28"/>
      <c r="G172" s="34"/>
      <c r="H172" s="34"/>
      <c r="I172" s="28"/>
      <c r="J172" s="28"/>
      <c r="K172" s="28"/>
      <c r="L172" s="28"/>
      <c r="M172" s="28"/>
      <c r="N172" s="28"/>
      <c r="O172" s="28"/>
      <c r="P172" s="28"/>
      <c r="Q172" s="28"/>
      <c r="R172" s="28"/>
      <c r="S172" s="28"/>
      <c r="T172" s="28"/>
      <c r="U172" s="28"/>
    </row>
    <row r="173" spans="1:62" ht="12" hidden="1" customHeight="1" x14ac:dyDescent="0.2">
      <c r="A173" s="33"/>
      <c r="C173" s="28"/>
      <c r="D173" s="31"/>
      <c r="E173" s="28"/>
      <c r="F173" s="28"/>
      <c r="G173" s="34"/>
      <c r="H173" s="34"/>
      <c r="I173" s="28"/>
      <c r="J173" s="28"/>
      <c r="K173" s="28"/>
      <c r="L173" s="28"/>
      <c r="M173" s="28"/>
      <c r="N173" s="28"/>
      <c r="O173" s="28"/>
      <c r="P173" s="28"/>
      <c r="Q173" s="28"/>
      <c r="R173" s="28"/>
      <c r="S173" s="28"/>
      <c r="T173" s="28"/>
      <c r="U173" s="28"/>
    </row>
    <row r="174" spans="1:62" ht="12" hidden="1" customHeight="1" x14ac:dyDescent="0.2">
      <c r="A174" s="33"/>
      <c r="C174" s="28"/>
      <c r="D174" s="31"/>
      <c r="E174" s="28"/>
      <c r="F174" s="28"/>
      <c r="G174" s="34"/>
      <c r="H174" s="34"/>
      <c r="I174" s="28"/>
      <c r="J174" s="28"/>
      <c r="K174" s="28"/>
      <c r="L174" s="28"/>
      <c r="M174" s="28"/>
      <c r="N174" s="28"/>
      <c r="O174" s="28"/>
      <c r="P174" s="28"/>
      <c r="Q174" s="28"/>
      <c r="R174" s="28"/>
      <c r="S174" s="28"/>
      <c r="T174" s="28"/>
      <c r="U174" s="28"/>
    </row>
    <row r="175" spans="1:62" ht="12" hidden="1" customHeight="1" x14ac:dyDescent="0.2">
      <c r="A175" s="33"/>
      <c r="C175" s="28"/>
      <c r="D175" s="31"/>
      <c r="E175" s="28"/>
      <c r="F175" s="28"/>
      <c r="G175" s="34"/>
      <c r="H175" s="34"/>
      <c r="I175" s="28"/>
      <c r="J175" s="28"/>
      <c r="K175" s="28"/>
      <c r="L175" s="28"/>
      <c r="M175" s="28"/>
      <c r="N175" s="28"/>
      <c r="O175" s="28"/>
      <c r="P175" s="28"/>
      <c r="Q175" s="28"/>
      <c r="R175" s="28"/>
      <c r="S175" s="28"/>
      <c r="T175" s="28"/>
      <c r="U175" s="28"/>
    </row>
    <row r="176" spans="1:62" ht="12" hidden="1" customHeight="1" x14ac:dyDescent="0.2">
      <c r="A176" s="33"/>
      <c r="C176" s="28"/>
      <c r="D176" s="31"/>
      <c r="E176" s="28"/>
      <c r="F176" s="28"/>
      <c r="G176" s="34"/>
      <c r="H176" s="34"/>
      <c r="I176" s="28"/>
      <c r="J176" s="28"/>
      <c r="K176" s="28"/>
      <c r="L176" s="28"/>
      <c r="M176" s="28"/>
      <c r="N176" s="28"/>
      <c r="O176" s="28"/>
      <c r="P176" s="28"/>
      <c r="Q176" s="28"/>
      <c r="R176" s="28"/>
      <c r="S176" s="28"/>
      <c r="T176" s="28"/>
      <c r="U176" s="28"/>
    </row>
    <row r="177" spans="1:21" ht="12" hidden="1" customHeight="1" x14ac:dyDescent="0.2">
      <c r="A177" s="33"/>
      <c r="C177" s="28"/>
      <c r="D177" s="31"/>
      <c r="E177" s="28"/>
      <c r="F177" s="28"/>
      <c r="G177" s="34"/>
      <c r="H177" s="34"/>
      <c r="I177" s="28"/>
      <c r="J177" s="28"/>
      <c r="K177" s="28"/>
      <c r="L177" s="28"/>
      <c r="M177" s="28"/>
      <c r="N177" s="28"/>
      <c r="O177" s="28"/>
      <c r="P177" s="28"/>
      <c r="Q177" s="28"/>
      <c r="R177" s="28"/>
      <c r="S177" s="28"/>
      <c r="T177" s="28"/>
      <c r="U177" s="28"/>
    </row>
    <row r="178" spans="1:21" ht="12" hidden="1" customHeight="1" x14ac:dyDescent="0.2">
      <c r="A178" s="33"/>
      <c r="C178" s="28"/>
      <c r="D178" s="31"/>
      <c r="E178" s="28"/>
      <c r="F178" s="28"/>
      <c r="G178" s="34"/>
      <c r="H178" s="34"/>
      <c r="I178" s="28"/>
      <c r="J178" s="28"/>
      <c r="K178" s="28"/>
      <c r="L178" s="28"/>
      <c r="M178" s="28"/>
      <c r="N178" s="28"/>
      <c r="O178" s="28"/>
      <c r="P178" s="28"/>
      <c r="Q178" s="28"/>
      <c r="R178" s="28"/>
      <c r="S178" s="28"/>
      <c r="T178" s="28"/>
      <c r="U178" s="28"/>
    </row>
    <row r="179" spans="1:21" ht="12" hidden="1" customHeight="1" x14ac:dyDescent="0.2">
      <c r="A179" s="33"/>
      <c r="C179" s="28"/>
      <c r="D179" s="31"/>
      <c r="E179" s="28"/>
      <c r="F179" s="28"/>
      <c r="G179" s="34"/>
      <c r="H179" s="34"/>
      <c r="I179" s="28"/>
      <c r="J179" s="28"/>
      <c r="K179" s="28"/>
      <c r="L179" s="28"/>
      <c r="M179" s="28"/>
      <c r="N179" s="28"/>
      <c r="O179" s="28"/>
      <c r="P179" s="28"/>
      <c r="Q179" s="28"/>
      <c r="R179" s="28"/>
      <c r="S179" s="28"/>
      <c r="T179" s="28"/>
      <c r="U179" s="28"/>
    </row>
    <row r="180" spans="1:21" ht="12" hidden="1" customHeight="1" x14ac:dyDescent="0.2">
      <c r="A180" s="33"/>
      <c r="C180" s="28"/>
      <c r="D180" s="31"/>
      <c r="E180" s="28"/>
      <c r="F180" s="28"/>
      <c r="G180" s="34"/>
      <c r="H180" s="34"/>
      <c r="I180" s="28"/>
      <c r="J180" s="28"/>
      <c r="K180" s="28"/>
      <c r="L180" s="28"/>
      <c r="M180" s="28"/>
      <c r="N180" s="28"/>
      <c r="O180" s="28"/>
      <c r="P180" s="28"/>
      <c r="Q180" s="28"/>
      <c r="R180" s="28"/>
      <c r="S180" s="28"/>
      <c r="T180" s="28"/>
      <c r="U180" s="28"/>
    </row>
    <row r="181" spans="1:21" ht="12" hidden="1" customHeight="1" x14ac:dyDescent="0.2">
      <c r="A181" s="33"/>
      <c r="C181" s="28"/>
      <c r="D181" s="31"/>
      <c r="E181" s="28"/>
      <c r="F181" s="28"/>
      <c r="G181" s="34"/>
      <c r="H181" s="34"/>
      <c r="I181" s="28"/>
      <c r="J181" s="28"/>
      <c r="K181" s="28"/>
      <c r="L181" s="28"/>
      <c r="M181" s="28"/>
      <c r="N181" s="28"/>
      <c r="O181" s="28"/>
      <c r="P181" s="28"/>
      <c r="Q181" s="28"/>
      <c r="R181" s="28"/>
      <c r="S181" s="28"/>
      <c r="T181" s="28"/>
      <c r="U181" s="28"/>
    </row>
    <row r="182" spans="1:21" ht="12" hidden="1" customHeight="1" x14ac:dyDescent="0.2">
      <c r="A182" s="33"/>
      <c r="C182" s="28"/>
      <c r="D182" s="31"/>
      <c r="E182" s="28"/>
      <c r="F182" s="28"/>
      <c r="G182" s="34"/>
      <c r="H182" s="34"/>
      <c r="I182" s="28"/>
      <c r="J182" s="28"/>
      <c r="K182" s="28"/>
      <c r="L182" s="28"/>
      <c r="M182" s="28"/>
      <c r="N182" s="28"/>
      <c r="O182" s="28"/>
      <c r="P182" s="28"/>
      <c r="Q182" s="28"/>
      <c r="R182" s="28"/>
      <c r="S182" s="28"/>
      <c r="T182" s="28"/>
      <c r="U182" s="28"/>
    </row>
    <row r="183" spans="1:21" ht="12" hidden="1" customHeight="1" x14ac:dyDescent="0.2">
      <c r="A183" s="33"/>
      <c r="C183" s="28"/>
      <c r="D183" s="31"/>
      <c r="E183" s="28"/>
      <c r="F183" s="28"/>
      <c r="G183" s="34"/>
      <c r="H183" s="34"/>
      <c r="I183" s="28"/>
      <c r="J183" s="28"/>
      <c r="K183" s="28"/>
      <c r="L183" s="28"/>
      <c r="M183" s="28"/>
      <c r="N183" s="28"/>
      <c r="O183" s="28"/>
      <c r="P183" s="28"/>
      <c r="Q183" s="28"/>
      <c r="R183" s="28"/>
      <c r="S183" s="28"/>
      <c r="T183" s="28"/>
      <c r="U183" s="28"/>
    </row>
    <row r="184" spans="1:21" ht="12" hidden="1" customHeight="1" x14ac:dyDescent="0.2">
      <c r="A184" s="33"/>
      <c r="C184" s="28"/>
      <c r="D184" s="31"/>
      <c r="E184" s="28"/>
      <c r="F184" s="28"/>
      <c r="G184" s="34"/>
      <c r="H184" s="34"/>
      <c r="I184" s="28"/>
      <c r="J184" s="28"/>
      <c r="K184" s="28"/>
      <c r="L184" s="28"/>
      <c r="M184" s="28"/>
      <c r="N184" s="28"/>
      <c r="O184" s="28"/>
      <c r="P184" s="28"/>
      <c r="Q184" s="28"/>
      <c r="R184" s="28"/>
      <c r="S184" s="28"/>
      <c r="T184" s="28"/>
      <c r="U184" s="28"/>
    </row>
    <row r="185" spans="1:21" ht="12" hidden="1" customHeight="1" x14ac:dyDescent="0.2">
      <c r="A185" s="33"/>
      <c r="C185" s="28"/>
      <c r="D185" s="31"/>
      <c r="E185" s="28"/>
      <c r="F185" s="28"/>
      <c r="G185" s="34"/>
      <c r="H185" s="34"/>
      <c r="I185" s="28"/>
      <c r="J185" s="28"/>
      <c r="K185" s="28"/>
      <c r="L185" s="28"/>
      <c r="M185" s="28"/>
      <c r="N185" s="28"/>
      <c r="O185" s="28"/>
      <c r="P185" s="28"/>
      <c r="Q185" s="28"/>
      <c r="R185" s="28"/>
      <c r="S185" s="28"/>
      <c r="T185" s="28"/>
      <c r="U185" s="28"/>
    </row>
    <row r="186" spans="1:21" ht="12" hidden="1" customHeight="1" x14ac:dyDescent="0.2">
      <c r="A186" s="33"/>
      <c r="C186" s="28"/>
      <c r="D186" s="31"/>
      <c r="E186" s="28"/>
      <c r="F186" s="28"/>
      <c r="G186" s="34"/>
      <c r="H186" s="34"/>
      <c r="I186" s="28"/>
      <c r="J186" s="28"/>
      <c r="K186" s="28"/>
      <c r="L186" s="28"/>
      <c r="M186" s="28"/>
      <c r="N186" s="28"/>
      <c r="O186" s="28"/>
      <c r="P186" s="28"/>
      <c r="Q186" s="28"/>
      <c r="R186" s="28"/>
      <c r="S186" s="28"/>
      <c r="T186" s="28"/>
      <c r="U186" s="28"/>
    </row>
    <row r="187" spans="1:21" ht="12" hidden="1" customHeight="1" x14ac:dyDescent="0.2">
      <c r="A187" s="33"/>
      <c r="C187" s="28"/>
      <c r="D187" s="31"/>
      <c r="E187" s="28"/>
      <c r="F187" s="28"/>
      <c r="G187" s="34"/>
      <c r="H187" s="34"/>
      <c r="I187" s="28"/>
      <c r="J187" s="28"/>
      <c r="K187" s="28"/>
      <c r="L187" s="28"/>
      <c r="M187" s="28"/>
      <c r="N187" s="28"/>
      <c r="O187" s="28"/>
      <c r="P187" s="28"/>
      <c r="Q187" s="28"/>
      <c r="R187" s="28"/>
      <c r="S187" s="28"/>
      <c r="T187" s="28"/>
      <c r="U187" s="28"/>
    </row>
    <row r="188" spans="1:21" ht="12" hidden="1" customHeight="1" x14ac:dyDescent="0.2">
      <c r="A188" s="33"/>
      <c r="C188" s="28"/>
      <c r="D188" s="31"/>
      <c r="E188" s="28"/>
      <c r="F188" s="28"/>
      <c r="G188" s="34"/>
      <c r="H188" s="34"/>
      <c r="I188" s="28"/>
      <c r="J188" s="28"/>
      <c r="K188" s="28"/>
      <c r="L188" s="28"/>
      <c r="M188" s="28"/>
      <c r="N188" s="28"/>
      <c r="O188" s="28"/>
      <c r="P188" s="28"/>
      <c r="Q188" s="28"/>
      <c r="R188" s="28"/>
      <c r="S188" s="28"/>
      <c r="T188" s="28"/>
      <c r="U188" s="28"/>
    </row>
    <row r="189" spans="1:21" ht="12" hidden="1" customHeight="1" x14ac:dyDescent="0.2">
      <c r="A189" s="33"/>
      <c r="C189" s="28"/>
      <c r="D189" s="31"/>
      <c r="E189" s="28"/>
      <c r="F189" s="28"/>
      <c r="G189" s="34"/>
      <c r="H189" s="34"/>
      <c r="I189" s="28"/>
      <c r="J189" s="28"/>
      <c r="K189" s="28"/>
      <c r="L189" s="28"/>
      <c r="M189" s="28"/>
      <c r="N189" s="28"/>
      <c r="O189" s="28"/>
      <c r="P189" s="28"/>
      <c r="Q189" s="28"/>
      <c r="R189" s="28"/>
      <c r="S189" s="28"/>
      <c r="T189" s="28"/>
      <c r="U189" s="28"/>
    </row>
    <row r="190" spans="1:21" ht="12" hidden="1" customHeight="1" x14ac:dyDescent="0.2">
      <c r="A190" s="33"/>
      <c r="C190" s="28"/>
      <c r="D190" s="31"/>
      <c r="E190" s="28"/>
      <c r="F190" s="28"/>
      <c r="G190" s="34"/>
      <c r="H190" s="34"/>
      <c r="I190" s="28"/>
      <c r="J190" s="28"/>
      <c r="K190" s="28"/>
      <c r="L190" s="28"/>
      <c r="M190" s="28"/>
      <c r="N190" s="28"/>
      <c r="O190" s="28"/>
      <c r="P190" s="28"/>
      <c r="Q190" s="28"/>
      <c r="R190" s="28"/>
      <c r="S190" s="28"/>
      <c r="T190" s="28"/>
      <c r="U190" s="28"/>
    </row>
    <row r="191" spans="1:21" ht="12" hidden="1" customHeight="1" x14ac:dyDescent="0.2">
      <c r="A191" s="33"/>
      <c r="C191" s="28"/>
      <c r="D191" s="31"/>
      <c r="E191" s="28"/>
      <c r="F191" s="28"/>
      <c r="G191" s="34"/>
      <c r="H191" s="34"/>
      <c r="I191" s="28"/>
      <c r="J191" s="28"/>
      <c r="K191" s="28"/>
      <c r="L191" s="28"/>
      <c r="M191" s="28"/>
      <c r="N191" s="28"/>
      <c r="O191" s="28"/>
      <c r="P191" s="28"/>
      <c r="Q191" s="28"/>
      <c r="R191" s="28"/>
      <c r="S191" s="28"/>
      <c r="T191" s="28"/>
      <c r="U191" s="28"/>
    </row>
    <row r="192" spans="1:21" ht="12" hidden="1" customHeight="1" x14ac:dyDescent="0.2">
      <c r="A192" s="33"/>
      <c r="C192" s="28"/>
      <c r="D192" s="31"/>
      <c r="E192" s="28"/>
      <c r="F192" s="28"/>
      <c r="G192" s="34"/>
      <c r="H192" s="34"/>
      <c r="I192" s="28"/>
      <c r="J192" s="28"/>
      <c r="K192" s="28"/>
      <c r="L192" s="28"/>
      <c r="M192" s="28"/>
      <c r="N192" s="28"/>
      <c r="O192" s="28"/>
      <c r="P192" s="28"/>
      <c r="Q192" s="28"/>
      <c r="R192" s="28"/>
      <c r="S192" s="28"/>
      <c r="T192" s="28"/>
      <c r="U192" s="28"/>
    </row>
    <row r="193" spans="1:62" ht="12" hidden="1" customHeight="1" x14ac:dyDescent="0.2">
      <c r="A193" s="33"/>
      <c r="C193" s="28"/>
      <c r="D193" s="31"/>
      <c r="E193" s="28"/>
      <c r="F193" s="28"/>
      <c r="G193" s="34"/>
      <c r="H193" s="34"/>
      <c r="I193" s="28"/>
      <c r="J193" s="28"/>
      <c r="K193" s="28"/>
      <c r="L193" s="28"/>
      <c r="M193" s="28"/>
      <c r="N193" s="28"/>
      <c r="O193" s="28"/>
      <c r="P193" s="28"/>
      <c r="Q193" s="28"/>
      <c r="R193" s="28"/>
      <c r="S193" s="28"/>
      <c r="T193" s="28"/>
      <c r="U193" s="28"/>
    </row>
    <row r="194" spans="1:62" ht="12" hidden="1" customHeight="1" x14ac:dyDescent="0.2">
      <c r="A194" s="33"/>
      <c r="C194" s="28"/>
      <c r="D194" s="31"/>
      <c r="E194" s="28"/>
      <c r="F194" s="28"/>
      <c r="G194" s="34"/>
      <c r="H194" s="34"/>
      <c r="I194" s="28"/>
      <c r="J194" s="28"/>
      <c r="K194" s="28"/>
      <c r="L194" s="28"/>
      <c r="M194" s="28"/>
      <c r="N194" s="28"/>
      <c r="O194" s="28"/>
      <c r="P194" s="28"/>
      <c r="Q194" s="28"/>
      <c r="R194" s="28"/>
      <c r="S194" s="28"/>
      <c r="T194" s="28"/>
      <c r="U194" s="28"/>
    </row>
    <row r="195" spans="1:62" ht="12" hidden="1" customHeight="1" x14ac:dyDescent="0.2">
      <c r="A195" s="33"/>
      <c r="C195" s="28"/>
      <c r="D195" s="31"/>
      <c r="E195" s="28"/>
      <c r="F195" s="28"/>
      <c r="G195" s="34"/>
      <c r="H195" s="34"/>
      <c r="I195" s="28"/>
      <c r="J195" s="28"/>
      <c r="K195" s="28"/>
      <c r="L195" s="28"/>
      <c r="M195" s="28"/>
      <c r="N195" s="28"/>
      <c r="O195" s="28"/>
      <c r="P195" s="28"/>
      <c r="Q195" s="28"/>
      <c r="R195" s="28"/>
      <c r="S195" s="28"/>
      <c r="T195" s="28"/>
      <c r="U195" s="28"/>
    </row>
    <row r="196" spans="1:62" ht="12" hidden="1" customHeight="1" x14ac:dyDescent="0.2">
      <c r="A196" s="33"/>
      <c r="C196" s="28"/>
      <c r="D196" s="31"/>
      <c r="E196" s="28"/>
      <c r="F196" s="28"/>
      <c r="G196" s="34"/>
      <c r="H196" s="34"/>
      <c r="I196" s="28"/>
      <c r="J196" s="28"/>
      <c r="K196" s="28"/>
      <c r="L196" s="28"/>
      <c r="M196" s="28"/>
      <c r="N196" s="28"/>
      <c r="O196" s="28"/>
      <c r="P196" s="28"/>
      <c r="Q196" s="28"/>
      <c r="R196" s="28"/>
      <c r="S196" s="28"/>
      <c r="T196" s="28"/>
      <c r="U196" s="28"/>
    </row>
    <row r="197" spans="1:62" ht="12" hidden="1" customHeight="1" x14ac:dyDescent="0.2">
      <c r="A197" s="33"/>
      <c r="C197" s="28"/>
      <c r="D197" s="31"/>
      <c r="E197" s="28"/>
      <c r="F197" s="28"/>
      <c r="G197" s="34"/>
      <c r="H197" s="34"/>
      <c r="I197" s="28"/>
      <c r="J197" s="28"/>
      <c r="K197" s="28"/>
      <c r="L197" s="28"/>
      <c r="M197" s="28"/>
      <c r="N197" s="28"/>
      <c r="O197" s="28"/>
      <c r="P197" s="28"/>
      <c r="Q197" s="28"/>
      <c r="R197" s="28"/>
      <c r="S197" s="28"/>
      <c r="T197" s="28"/>
      <c r="U197" s="28"/>
    </row>
    <row r="198" spans="1:62" ht="12" hidden="1" customHeight="1" x14ac:dyDescent="0.2">
      <c r="A198" s="33"/>
      <c r="C198" s="28"/>
      <c r="D198" s="31"/>
      <c r="E198" s="28"/>
      <c r="F198" s="28"/>
      <c r="G198" s="34"/>
      <c r="H198" s="34"/>
      <c r="I198" s="28"/>
      <c r="J198" s="28"/>
      <c r="K198" s="28"/>
      <c r="L198" s="28"/>
      <c r="M198" s="28"/>
      <c r="N198" s="28"/>
      <c r="O198" s="28"/>
      <c r="P198" s="28"/>
      <c r="Q198" s="28"/>
      <c r="R198" s="28"/>
      <c r="S198" s="28"/>
      <c r="T198" s="28"/>
      <c r="U198" s="28"/>
    </row>
    <row r="199" spans="1:62" ht="12" hidden="1" customHeight="1" x14ac:dyDescent="0.2">
      <c r="A199" s="33"/>
      <c r="C199" s="28"/>
      <c r="D199" s="31"/>
      <c r="E199" s="28"/>
      <c r="F199" s="28"/>
      <c r="G199" s="34"/>
      <c r="H199" s="34"/>
      <c r="I199" s="28"/>
      <c r="J199" s="28"/>
      <c r="K199" s="28"/>
      <c r="L199" s="28"/>
      <c r="M199" s="28"/>
      <c r="N199" s="28"/>
      <c r="O199" s="28"/>
      <c r="P199" s="28"/>
      <c r="Q199" s="28"/>
      <c r="R199" s="28"/>
      <c r="S199" s="28"/>
      <c r="T199" s="28"/>
      <c r="U199" s="28"/>
    </row>
    <row r="200" spans="1:62" ht="12" hidden="1" customHeight="1" x14ac:dyDescent="0.2">
      <c r="A200" s="33"/>
      <c r="C200" s="28"/>
      <c r="D200" s="31"/>
      <c r="E200" s="28"/>
      <c r="F200" s="28"/>
      <c r="G200" s="34"/>
      <c r="H200" s="34"/>
      <c r="I200" s="28"/>
      <c r="J200" s="28"/>
      <c r="K200" s="28"/>
      <c r="L200" s="28"/>
      <c r="M200" s="28"/>
      <c r="N200" s="28"/>
      <c r="O200" s="28"/>
      <c r="P200" s="28"/>
      <c r="Q200" s="28"/>
      <c r="R200" s="28"/>
      <c r="S200" s="28"/>
      <c r="T200" s="28"/>
      <c r="U200" s="28"/>
    </row>
    <row r="201" spans="1:62" ht="12" hidden="1" customHeight="1" x14ac:dyDescent="0.2">
      <c r="A201" s="33"/>
      <c r="C201" s="28"/>
      <c r="D201" s="31"/>
      <c r="E201" s="28"/>
      <c r="F201" s="28"/>
      <c r="G201" s="34"/>
      <c r="H201" s="34"/>
      <c r="I201" s="28"/>
      <c r="J201" s="28"/>
      <c r="K201" s="28"/>
      <c r="L201" s="28"/>
      <c r="M201" s="28"/>
      <c r="N201" s="28"/>
      <c r="O201" s="28"/>
      <c r="P201" s="28"/>
      <c r="Q201" s="28"/>
      <c r="R201" s="28"/>
      <c r="S201" s="28"/>
      <c r="T201" s="28"/>
      <c r="U201" s="28"/>
    </row>
    <row r="202" spans="1:62" ht="12" hidden="1" customHeight="1" x14ac:dyDescent="0.2">
      <c r="A202" s="33"/>
      <c r="C202" s="28"/>
      <c r="D202" s="31"/>
      <c r="E202" s="28"/>
      <c r="F202" s="28"/>
      <c r="G202" s="34"/>
      <c r="H202" s="34"/>
      <c r="I202" s="28"/>
      <c r="J202" s="28"/>
      <c r="K202" s="28"/>
      <c r="L202" s="28"/>
      <c r="M202" s="28"/>
      <c r="N202" s="28"/>
      <c r="O202" s="28"/>
      <c r="P202" s="28"/>
      <c r="Q202" s="28"/>
      <c r="R202" s="28"/>
      <c r="S202" s="28"/>
      <c r="T202" s="28"/>
      <c r="U202" s="28"/>
    </row>
    <row r="203" spans="1:62" ht="12" hidden="1" customHeight="1" x14ac:dyDescent="0.2">
      <c r="A203" s="33"/>
      <c r="C203" s="28"/>
      <c r="D203" s="31"/>
      <c r="E203" s="28"/>
      <c r="F203" s="28"/>
      <c r="G203" s="34"/>
      <c r="H203" s="34"/>
      <c r="I203" s="28"/>
      <c r="J203" s="28"/>
      <c r="K203" s="28"/>
      <c r="L203" s="28"/>
      <c r="M203" s="28"/>
      <c r="N203" s="28"/>
      <c r="O203" s="28"/>
      <c r="P203" s="28"/>
      <c r="Q203" s="28"/>
      <c r="R203" s="28"/>
      <c r="S203" s="28"/>
      <c r="T203" s="28"/>
      <c r="U203" s="28"/>
    </row>
    <row r="204" spans="1:62" ht="12" hidden="1" customHeight="1" x14ac:dyDescent="0.2">
      <c r="A204" s="33"/>
      <c r="C204" s="28"/>
      <c r="D204" s="31"/>
      <c r="E204" s="28"/>
      <c r="F204" s="28"/>
      <c r="G204" s="34"/>
      <c r="H204" s="34"/>
      <c r="I204" s="28"/>
      <c r="J204" s="28"/>
      <c r="K204" s="28"/>
      <c r="L204" s="28"/>
      <c r="M204" s="28"/>
      <c r="N204" s="28"/>
      <c r="O204" s="28"/>
      <c r="P204" s="28"/>
      <c r="Q204" s="28"/>
      <c r="R204" s="28"/>
      <c r="S204" s="28"/>
      <c r="T204" s="28"/>
      <c r="U204" s="28"/>
    </row>
    <row r="205" spans="1:62" ht="12" hidden="1" customHeight="1" x14ac:dyDescent="0.2">
      <c r="A205" s="33"/>
      <c r="C205" s="28"/>
      <c r="D205" s="31"/>
      <c r="E205" s="28"/>
      <c r="F205" s="28"/>
      <c r="G205" s="34"/>
      <c r="H205" s="34"/>
      <c r="I205" s="28"/>
      <c r="J205" s="28"/>
      <c r="K205" s="28"/>
      <c r="L205" s="28"/>
      <c r="M205" s="28"/>
      <c r="N205" s="28"/>
      <c r="O205" s="28"/>
      <c r="P205" s="28"/>
      <c r="Q205" s="28"/>
      <c r="R205" s="28"/>
      <c r="S205" s="28"/>
      <c r="T205" s="28"/>
      <c r="U205" s="28"/>
    </row>
    <row r="206" spans="1:62" ht="12" hidden="1" customHeight="1" x14ac:dyDescent="0.2">
      <c r="A206" s="33"/>
      <c r="C206" s="28"/>
      <c r="D206" s="31"/>
      <c r="E206" s="28"/>
      <c r="F206" s="28"/>
      <c r="G206" s="34"/>
      <c r="H206" s="34"/>
      <c r="I206" s="28"/>
      <c r="J206" s="28"/>
      <c r="K206" s="28"/>
      <c r="L206" s="28"/>
      <c r="M206" s="28"/>
      <c r="N206" s="28"/>
      <c r="O206" s="28"/>
      <c r="P206" s="28"/>
      <c r="Q206" s="28"/>
      <c r="R206" s="28"/>
      <c r="S206" s="28"/>
      <c r="T206" s="28"/>
      <c r="U206" s="28"/>
    </row>
    <row r="207" spans="1:62" ht="15" customHeight="1" x14ac:dyDescent="0.2">
      <c r="A207" s="270"/>
      <c r="B207" s="28"/>
      <c r="C207" s="28"/>
      <c r="D207" s="31"/>
      <c r="E207" s="28"/>
      <c r="F207" s="28"/>
      <c r="G207" s="34"/>
      <c r="H207" s="34"/>
      <c r="I207" s="28"/>
      <c r="J207" s="28"/>
      <c r="K207" s="28"/>
      <c r="L207" s="28"/>
      <c r="M207" s="28"/>
      <c r="N207" s="28"/>
      <c r="O207" s="28"/>
      <c r="P207" s="28"/>
      <c r="Q207" s="28"/>
      <c r="R207" s="28"/>
      <c r="S207" s="28"/>
      <c r="T207" s="28"/>
      <c r="U207" s="28"/>
    </row>
    <row r="208" spans="1:62" s="35" customFormat="1" ht="21" x14ac:dyDescent="0.25">
      <c r="A208" s="178" t="s">
        <v>2508</v>
      </c>
      <c r="B208" s="464"/>
      <c r="C208" s="465"/>
      <c r="D208" s="466"/>
      <c r="E208" s="467"/>
      <c r="F208" s="94" t="s">
        <v>247</v>
      </c>
      <c r="G208" s="468" t="s">
        <v>246</v>
      </c>
      <c r="H208" s="469"/>
      <c r="I208" s="470" t="s">
        <v>2509</v>
      </c>
      <c r="J208" s="471"/>
      <c r="K208" s="471"/>
      <c r="L208" s="471"/>
      <c r="M208" s="348"/>
      <c r="N208" s="348"/>
      <c r="O208" s="348"/>
      <c r="P208" s="348"/>
      <c r="Q208" s="348"/>
      <c r="R208" s="348"/>
      <c r="S208" s="348"/>
      <c r="T208" s="348"/>
      <c r="U208" s="348"/>
      <c r="V208" s="348"/>
      <c r="W208" s="348"/>
      <c r="X208" s="348"/>
      <c r="Y208" s="348"/>
      <c r="Z208" s="348"/>
      <c r="AA208" s="348"/>
      <c r="AB208" s="348"/>
      <c r="AC208" s="348"/>
      <c r="AD208" s="348"/>
      <c r="AE208" s="348"/>
      <c r="AF208" s="348"/>
      <c r="AG208" s="348"/>
      <c r="AH208" s="95"/>
      <c r="AI208" s="470" t="s">
        <v>2510</v>
      </c>
      <c r="AJ208" s="472"/>
      <c r="AK208" s="472"/>
      <c r="AL208" s="472"/>
      <c r="AM208" s="472"/>
      <c r="AN208" s="472"/>
      <c r="AO208" s="472"/>
      <c r="AP208" s="348"/>
      <c r="AQ208" s="348"/>
      <c r="AR208" s="348"/>
      <c r="AS208" s="348"/>
      <c r="AT208" s="348"/>
      <c r="AU208" s="96"/>
      <c r="AV208" s="348"/>
      <c r="AW208" s="348"/>
      <c r="AX208" s="348"/>
      <c r="AY208" s="348"/>
      <c r="AZ208" s="348"/>
      <c r="BA208" s="95"/>
      <c r="BB208" s="473" t="s">
        <v>296</v>
      </c>
      <c r="BC208" s="471"/>
      <c r="BD208" s="471"/>
      <c r="BE208" s="471"/>
      <c r="BF208" s="471"/>
      <c r="BG208" s="471"/>
      <c r="BH208" s="471"/>
      <c r="BI208" s="474"/>
      <c r="BJ208" s="97" t="s">
        <v>291</v>
      </c>
    </row>
    <row r="209" spans="1:62" s="36" customFormat="1" ht="42.75" customHeight="1" x14ac:dyDescent="0.25">
      <c r="A209" s="179" t="s">
        <v>236</v>
      </c>
      <c r="B209" s="475" t="s">
        <v>161</v>
      </c>
      <c r="C209" s="476"/>
      <c r="D209" s="477"/>
      <c r="E209" s="478"/>
      <c r="F209" s="94" t="s">
        <v>245</v>
      </c>
      <c r="G209" s="479" t="s">
        <v>248</v>
      </c>
      <c r="H209" s="479"/>
      <c r="I209" s="99" t="s">
        <v>6</v>
      </c>
      <c r="J209" s="100"/>
      <c r="K209" s="100"/>
      <c r="L209" s="100"/>
      <c r="M209" s="100"/>
      <c r="N209" s="100"/>
      <c r="O209" s="100"/>
      <c r="P209" s="101"/>
      <c r="Q209" s="102" t="s">
        <v>7</v>
      </c>
      <c r="R209" s="100"/>
      <c r="S209" s="100"/>
      <c r="T209" s="100"/>
      <c r="U209" s="100"/>
      <c r="V209" s="100"/>
      <c r="W209" s="100"/>
      <c r="X209" s="101"/>
      <c r="Y209" s="480" t="s">
        <v>8</v>
      </c>
      <c r="Z209" s="481"/>
      <c r="AA209" s="480" t="s">
        <v>9</v>
      </c>
      <c r="AB209" s="481"/>
      <c r="AC209" s="482"/>
      <c r="AD209" s="480" t="s">
        <v>10</v>
      </c>
      <c r="AE209" s="482"/>
      <c r="AF209" s="480" t="s">
        <v>11</v>
      </c>
      <c r="AG209" s="481"/>
      <c r="AH209" s="463" t="s">
        <v>259</v>
      </c>
      <c r="AI209" s="483" t="s">
        <v>260</v>
      </c>
      <c r="AJ209" s="483"/>
      <c r="AK209" s="483"/>
      <c r="AL209" s="483"/>
      <c r="AM209" s="483"/>
      <c r="AN209" s="483"/>
      <c r="AO209" s="484" t="s">
        <v>276</v>
      </c>
      <c r="AP209" s="483"/>
      <c r="AQ209" s="483"/>
      <c r="AR209" s="483"/>
      <c r="AS209" s="483"/>
      <c r="AT209" s="483"/>
      <c r="AU209" s="483"/>
      <c r="AV209" s="483"/>
      <c r="AW209" s="484" t="s">
        <v>13</v>
      </c>
      <c r="AX209" s="483"/>
      <c r="AY209" s="480" t="s">
        <v>14</v>
      </c>
      <c r="AZ209" s="481"/>
      <c r="BA209" s="485" t="s">
        <v>279</v>
      </c>
      <c r="BB209" s="487" t="s">
        <v>2511</v>
      </c>
      <c r="BC209" s="488"/>
      <c r="BD209" s="488"/>
      <c r="BE209" s="488"/>
      <c r="BF209" s="488"/>
      <c r="BG209" s="489" t="s">
        <v>3324</v>
      </c>
      <c r="BH209" s="481"/>
      <c r="BI209" s="463" t="s">
        <v>294</v>
      </c>
      <c r="BJ209" s="453" t="s">
        <v>293</v>
      </c>
    </row>
    <row r="210" spans="1:62" s="37" customFormat="1" ht="63" x14ac:dyDescent="0.25">
      <c r="A210" s="103"/>
      <c r="B210" s="455" t="s">
        <v>15</v>
      </c>
      <c r="C210" s="457" t="s">
        <v>16</v>
      </c>
      <c r="D210" s="457" t="s">
        <v>159</v>
      </c>
      <c r="E210" s="459" t="s">
        <v>160</v>
      </c>
      <c r="F210" s="104" t="s">
        <v>125</v>
      </c>
      <c r="G210" s="105" t="s">
        <v>17</v>
      </c>
      <c r="H210" s="105" t="s">
        <v>18</v>
      </c>
      <c r="I210" s="106" t="s">
        <v>19</v>
      </c>
      <c r="J210" s="107" t="s">
        <v>20</v>
      </c>
      <c r="K210" s="107" t="s">
        <v>21</v>
      </c>
      <c r="L210" s="107" t="s">
        <v>22</v>
      </c>
      <c r="M210" s="107" t="s">
        <v>23</v>
      </c>
      <c r="N210" s="107" t="s">
        <v>24</v>
      </c>
      <c r="O210" s="107" t="s">
        <v>25</v>
      </c>
      <c r="P210" s="107" t="s">
        <v>26</v>
      </c>
      <c r="Q210" s="107" t="s">
        <v>19</v>
      </c>
      <c r="R210" s="107" t="s">
        <v>20</v>
      </c>
      <c r="S210" s="107" t="s">
        <v>21</v>
      </c>
      <c r="T210" s="107" t="s">
        <v>22</v>
      </c>
      <c r="U210" s="107" t="s">
        <v>23</v>
      </c>
      <c r="V210" s="107" t="s">
        <v>24</v>
      </c>
      <c r="W210" s="107" t="s">
        <v>25</v>
      </c>
      <c r="X210" s="107" t="s">
        <v>26</v>
      </c>
      <c r="Y210" s="106" t="s">
        <v>343</v>
      </c>
      <c r="Z210" s="108" t="s">
        <v>344</v>
      </c>
      <c r="AA210" s="106" t="s">
        <v>256</v>
      </c>
      <c r="AB210" s="107" t="s">
        <v>257</v>
      </c>
      <c r="AC210" s="107" t="s">
        <v>258</v>
      </c>
      <c r="AD210" s="107" t="s">
        <v>27</v>
      </c>
      <c r="AE210" s="107" t="s">
        <v>254</v>
      </c>
      <c r="AF210" s="107" t="s">
        <v>28</v>
      </c>
      <c r="AG210" s="109" t="s">
        <v>255</v>
      </c>
      <c r="AH210" s="453"/>
      <c r="AI210" s="118" t="s">
        <v>261</v>
      </c>
      <c r="AJ210" s="119" t="s">
        <v>262</v>
      </c>
      <c r="AK210" s="119" t="s">
        <v>263</v>
      </c>
      <c r="AL210" s="119" t="s">
        <v>264</v>
      </c>
      <c r="AM210" s="119" t="s">
        <v>29</v>
      </c>
      <c r="AN210" s="461" t="s">
        <v>2928</v>
      </c>
      <c r="AO210" s="110" t="s">
        <v>30</v>
      </c>
      <c r="AP210" s="109" t="s">
        <v>31</v>
      </c>
      <c r="AQ210" s="109" t="s">
        <v>32</v>
      </c>
      <c r="AR210" s="109" t="s">
        <v>33</v>
      </c>
      <c r="AS210" s="109" t="s">
        <v>34</v>
      </c>
      <c r="AT210" s="109" t="s">
        <v>35</v>
      </c>
      <c r="AU210" s="108" t="s">
        <v>29</v>
      </c>
      <c r="AV210" s="463" t="s">
        <v>12</v>
      </c>
      <c r="AW210" s="111" t="s">
        <v>277</v>
      </c>
      <c r="AX210" s="109" t="s">
        <v>278</v>
      </c>
      <c r="AY210" s="107" t="s">
        <v>36</v>
      </c>
      <c r="AZ210" s="109" t="s">
        <v>37</v>
      </c>
      <c r="BA210" s="486"/>
      <c r="BB210" s="108" t="s">
        <v>2512</v>
      </c>
      <c r="BC210" s="108" t="s">
        <v>341</v>
      </c>
      <c r="BD210" s="109" t="s">
        <v>287</v>
      </c>
      <c r="BE210" s="109" t="s">
        <v>290</v>
      </c>
      <c r="BF210" s="108" t="s">
        <v>342</v>
      </c>
      <c r="BG210" s="109" t="s">
        <v>299</v>
      </c>
      <c r="BH210" s="108" t="s">
        <v>2513</v>
      </c>
      <c r="BI210" s="453"/>
      <c r="BJ210" s="454"/>
    </row>
    <row r="211" spans="1:62" s="38" customFormat="1" ht="12.75" x14ac:dyDescent="0.25">
      <c r="A211" s="112"/>
      <c r="B211" s="456"/>
      <c r="C211" s="458"/>
      <c r="D211" s="458"/>
      <c r="E211" s="460"/>
      <c r="F211" s="310" t="s">
        <v>126</v>
      </c>
      <c r="G211" s="311" t="s">
        <v>127</v>
      </c>
      <c r="H211" s="312" t="s">
        <v>127</v>
      </c>
      <c r="I211" s="312" t="s">
        <v>128</v>
      </c>
      <c r="J211" s="312" t="s">
        <v>128</v>
      </c>
      <c r="K211" s="312" t="s">
        <v>128</v>
      </c>
      <c r="L211" s="312" t="s">
        <v>128</v>
      </c>
      <c r="M211" s="312" t="s">
        <v>128</v>
      </c>
      <c r="N211" s="312" t="s">
        <v>128</v>
      </c>
      <c r="O211" s="312" t="s">
        <v>128</v>
      </c>
      <c r="P211" s="312" t="s">
        <v>128</v>
      </c>
      <c r="Q211" s="312" t="s">
        <v>128</v>
      </c>
      <c r="R211" s="312" t="s">
        <v>128</v>
      </c>
      <c r="S211" s="312" t="s">
        <v>128</v>
      </c>
      <c r="T211" s="312" t="s">
        <v>128</v>
      </c>
      <c r="U211" s="312" t="s">
        <v>128</v>
      </c>
      <c r="V211" s="312" t="s">
        <v>128</v>
      </c>
      <c r="W211" s="312" t="s">
        <v>128</v>
      </c>
      <c r="X211" s="312" t="s">
        <v>128</v>
      </c>
      <c r="Y211" s="312" t="s">
        <v>128</v>
      </c>
      <c r="Z211" s="312" t="s">
        <v>128</v>
      </c>
      <c r="AA211" s="312" t="s">
        <v>252</v>
      </c>
      <c r="AB211" s="312" t="s">
        <v>252</v>
      </c>
      <c r="AC211" s="312" t="s">
        <v>252</v>
      </c>
      <c r="AD211" s="312" t="s">
        <v>128</v>
      </c>
      <c r="AE211" s="312" t="s">
        <v>129</v>
      </c>
      <c r="AF211" s="312" t="s">
        <v>128</v>
      </c>
      <c r="AG211" s="313" t="s">
        <v>253</v>
      </c>
      <c r="AH211" s="462"/>
      <c r="AI211" s="314" t="s">
        <v>129</v>
      </c>
      <c r="AJ211" s="313" t="s">
        <v>129</v>
      </c>
      <c r="AK211" s="313" t="s">
        <v>129</v>
      </c>
      <c r="AL211" s="313" t="s">
        <v>129</v>
      </c>
      <c r="AM211" s="313" t="s">
        <v>129</v>
      </c>
      <c r="AN211" s="462"/>
      <c r="AO211" s="315" t="s">
        <v>253</v>
      </c>
      <c r="AP211" s="313" t="s">
        <v>253</v>
      </c>
      <c r="AQ211" s="313" t="s">
        <v>253</v>
      </c>
      <c r="AR211" s="313" t="s">
        <v>253</v>
      </c>
      <c r="AS211" s="313" t="s">
        <v>253</v>
      </c>
      <c r="AT211" s="313" t="s">
        <v>253</v>
      </c>
      <c r="AU211" s="313" t="s">
        <v>253</v>
      </c>
      <c r="AV211" s="462"/>
      <c r="AW211" s="316" t="s">
        <v>252</v>
      </c>
      <c r="AX211" s="313" t="s">
        <v>252</v>
      </c>
      <c r="AY211" s="312"/>
      <c r="AZ211" s="313"/>
      <c r="BA211" s="484"/>
      <c r="BB211" s="313" t="s">
        <v>286</v>
      </c>
      <c r="BC211" s="313" t="s">
        <v>130</v>
      </c>
      <c r="BD211" s="313" t="s">
        <v>130</v>
      </c>
      <c r="BE211" s="313" t="s">
        <v>130</v>
      </c>
      <c r="BF211" s="313" t="s">
        <v>130</v>
      </c>
      <c r="BG211" s="313"/>
      <c r="BH211" s="313" t="s">
        <v>130</v>
      </c>
      <c r="BI211" s="462"/>
      <c r="BJ211" s="115"/>
    </row>
    <row r="212" spans="1:62" ht="11.25" customHeight="1" x14ac:dyDescent="0.2">
      <c r="A212" s="180"/>
      <c r="B212" s="25"/>
      <c r="C212" s="39"/>
      <c r="D212" s="39"/>
      <c r="E212" s="39"/>
      <c r="F212" s="40"/>
      <c r="G212" s="39"/>
      <c r="H212" s="25"/>
      <c r="I212" s="42"/>
      <c r="J212" s="42"/>
      <c r="K212" s="42"/>
      <c r="L212" s="42"/>
      <c r="M212" s="42"/>
      <c r="N212" s="42"/>
      <c r="O212" s="42"/>
      <c r="P212" s="42"/>
      <c r="Q212" s="42"/>
      <c r="R212" s="42"/>
      <c r="S212" s="42"/>
      <c r="T212" s="42"/>
      <c r="U212" s="42"/>
      <c r="V212" s="42"/>
      <c r="W212" s="42"/>
      <c r="X212" s="42"/>
      <c r="Y212" s="42"/>
      <c r="Z212" s="42"/>
      <c r="AA212" s="42"/>
      <c r="AB212" s="42"/>
      <c r="AC212" s="42"/>
      <c r="AD212" s="42"/>
      <c r="AE212" s="42"/>
      <c r="AF212" s="42"/>
      <c r="AG212" s="307"/>
      <c r="AH212" s="93"/>
      <c r="AI212" s="308"/>
      <c r="AJ212" s="42"/>
      <c r="AK212" s="42"/>
      <c r="AL212" s="42"/>
      <c r="AM212" s="42"/>
      <c r="AN212" s="120"/>
      <c r="AO212" s="42"/>
      <c r="AP212" s="42"/>
      <c r="AQ212" s="42"/>
      <c r="AR212" s="42"/>
      <c r="AS212" s="42"/>
      <c r="AT212" s="42"/>
      <c r="AU212" s="307"/>
      <c r="AV212" s="93"/>
      <c r="AW212" s="42"/>
      <c r="AX212" s="42"/>
      <c r="AY212" s="42"/>
      <c r="AZ212" s="309"/>
      <c r="BA212" s="93"/>
      <c r="BB212" s="42"/>
      <c r="BC212" s="42"/>
      <c r="BD212" s="42"/>
      <c r="BE212" s="42"/>
      <c r="BF212" s="42"/>
      <c r="BG212" s="43"/>
      <c r="BH212" s="42"/>
      <c r="BI212" s="142"/>
      <c r="BJ212" s="317"/>
    </row>
    <row r="213" spans="1:62" s="176" customFormat="1" ht="11.25" customHeight="1" x14ac:dyDescent="0.15">
      <c r="A213" s="331" t="s">
        <v>346</v>
      </c>
      <c r="B213" s="350" t="s">
        <v>1722</v>
      </c>
      <c r="C213" s="351" t="s">
        <v>1723</v>
      </c>
      <c r="D213" s="351" t="s">
        <v>1724</v>
      </c>
      <c r="E213" s="351" t="s">
        <v>1725</v>
      </c>
      <c r="F213" s="352"/>
      <c r="G213" s="351">
        <v>29273</v>
      </c>
      <c r="H213" s="350">
        <v>10891</v>
      </c>
      <c r="I213" s="353">
        <v>105</v>
      </c>
      <c r="J213" s="353">
        <v>33</v>
      </c>
      <c r="K213" s="353">
        <v>0</v>
      </c>
      <c r="L213" s="353">
        <v>0</v>
      </c>
      <c r="M213" s="353">
        <v>0</v>
      </c>
      <c r="N213" s="353">
        <v>0</v>
      </c>
      <c r="O213" s="353">
        <v>27</v>
      </c>
      <c r="P213" s="353">
        <v>2</v>
      </c>
      <c r="Q213" s="353">
        <v>0</v>
      </c>
      <c r="R213" s="353">
        <v>12</v>
      </c>
      <c r="S213" s="353">
        <v>0</v>
      </c>
      <c r="T213" s="353">
        <v>0</v>
      </c>
      <c r="U213" s="353">
        <v>0</v>
      </c>
      <c r="V213" s="353">
        <v>0</v>
      </c>
      <c r="W213" s="353">
        <v>0</v>
      </c>
      <c r="X213" s="353">
        <v>0</v>
      </c>
      <c r="Y213" s="353">
        <v>815</v>
      </c>
      <c r="Z213" s="353">
        <v>0</v>
      </c>
      <c r="AA213" s="354">
        <v>1</v>
      </c>
      <c r="AB213" s="354">
        <v>0</v>
      </c>
      <c r="AC213" s="354">
        <v>0</v>
      </c>
      <c r="AD213" s="353">
        <v>30</v>
      </c>
      <c r="AE213" s="353">
        <v>20000</v>
      </c>
      <c r="AF213" s="353">
        <v>23</v>
      </c>
      <c r="AG213" s="355">
        <v>742300</v>
      </c>
      <c r="AH213" s="356"/>
      <c r="AI213" s="357">
        <v>8050</v>
      </c>
      <c r="AJ213" s="353">
        <v>18210</v>
      </c>
      <c r="AK213" s="353">
        <v>0</v>
      </c>
      <c r="AL213" s="353">
        <v>550</v>
      </c>
      <c r="AM213" s="353">
        <v>110</v>
      </c>
      <c r="AN213" s="358" t="s">
        <v>1726</v>
      </c>
      <c r="AO213" s="353">
        <v>310000</v>
      </c>
      <c r="AP213" s="353">
        <v>47000</v>
      </c>
      <c r="AQ213" s="353">
        <v>0</v>
      </c>
      <c r="AR213" s="353">
        <v>1500</v>
      </c>
      <c r="AS213" s="353">
        <v>0</v>
      </c>
      <c r="AT213" s="353">
        <v>0</v>
      </c>
      <c r="AU213" s="355">
        <v>25000</v>
      </c>
      <c r="AV213" s="356" t="s">
        <v>1727</v>
      </c>
      <c r="AW213" s="354">
        <v>1</v>
      </c>
      <c r="AX213" s="354">
        <v>0</v>
      </c>
      <c r="AY213" s="359" t="s">
        <v>41</v>
      </c>
      <c r="AZ213" s="360" t="s">
        <v>41</v>
      </c>
      <c r="BA213" s="356" t="s">
        <v>2514</v>
      </c>
      <c r="BB213" s="361">
        <v>135</v>
      </c>
      <c r="BC213" s="362">
        <v>1744374</v>
      </c>
      <c r="BD213" s="362">
        <v>938461</v>
      </c>
      <c r="BE213" s="362">
        <v>1203719</v>
      </c>
      <c r="BF213" s="362">
        <v>4009810</v>
      </c>
      <c r="BG213" s="359" t="s">
        <v>42</v>
      </c>
      <c r="BH213" s="361"/>
      <c r="BI213" s="363"/>
      <c r="BJ213" s="359" t="s">
        <v>46</v>
      </c>
    </row>
    <row r="214" spans="1:62" s="176" customFormat="1" ht="11.25" customHeight="1" x14ac:dyDescent="0.15">
      <c r="A214" s="331" t="s">
        <v>345</v>
      </c>
      <c r="B214" s="350" t="s">
        <v>62</v>
      </c>
      <c r="C214" s="351" t="s">
        <v>2515</v>
      </c>
      <c r="D214" s="351" t="s">
        <v>1731</v>
      </c>
      <c r="E214" s="351" t="s">
        <v>1732</v>
      </c>
      <c r="F214" s="352"/>
      <c r="G214" s="351">
        <v>11766</v>
      </c>
      <c r="H214" s="350">
        <v>5629</v>
      </c>
      <c r="I214" s="353">
        <v>299</v>
      </c>
      <c r="J214" s="353">
        <v>282</v>
      </c>
      <c r="K214" s="353">
        <v>83</v>
      </c>
      <c r="L214" s="353">
        <v>9</v>
      </c>
      <c r="M214" s="353">
        <v>159</v>
      </c>
      <c r="N214" s="353">
        <v>243</v>
      </c>
      <c r="O214" s="353">
        <v>40</v>
      </c>
      <c r="P214" s="353">
        <v>0</v>
      </c>
      <c r="Q214" s="353">
        <v>2</v>
      </c>
      <c r="R214" s="353">
        <v>2</v>
      </c>
      <c r="S214" s="353">
        <v>0</v>
      </c>
      <c r="T214" s="353">
        <v>0</v>
      </c>
      <c r="U214" s="353">
        <v>0</v>
      </c>
      <c r="V214" s="353">
        <v>2</v>
      </c>
      <c r="W214" s="353">
        <v>0</v>
      </c>
      <c r="X214" s="353">
        <v>0</v>
      </c>
      <c r="Y214" s="353">
        <v>549</v>
      </c>
      <c r="Z214" s="353">
        <v>41</v>
      </c>
      <c r="AA214" s="354">
        <v>1</v>
      </c>
      <c r="AB214" s="354">
        <v>0</v>
      </c>
      <c r="AC214" s="354">
        <v>0</v>
      </c>
      <c r="AD214" s="353">
        <v>10</v>
      </c>
      <c r="AE214" s="353">
        <v>6000</v>
      </c>
      <c r="AF214" s="353">
        <v>16</v>
      </c>
      <c r="AG214" s="355">
        <v>215000</v>
      </c>
      <c r="AH214" s="356" t="s">
        <v>2516</v>
      </c>
      <c r="AI214" s="357">
        <v>6200</v>
      </c>
      <c r="AJ214" s="353">
        <v>3</v>
      </c>
      <c r="AK214" s="353">
        <v>0</v>
      </c>
      <c r="AL214" s="353">
        <v>114500</v>
      </c>
      <c r="AM214" s="353">
        <v>0</v>
      </c>
      <c r="AN214" s="358"/>
      <c r="AO214" s="353">
        <v>1119000</v>
      </c>
      <c r="AP214" s="353">
        <v>0</v>
      </c>
      <c r="AQ214" s="353">
        <v>50000</v>
      </c>
      <c r="AR214" s="353">
        <v>0</v>
      </c>
      <c r="AS214" s="353">
        <v>50000</v>
      </c>
      <c r="AT214" s="353">
        <v>0</v>
      </c>
      <c r="AU214" s="355">
        <v>0</v>
      </c>
      <c r="AV214" s="356"/>
      <c r="AW214" s="354">
        <v>0.95</v>
      </c>
      <c r="AX214" s="354">
        <v>0.05</v>
      </c>
      <c r="AY214" s="359" t="s">
        <v>41</v>
      </c>
      <c r="AZ214" s="360" t="s">
        <v>41</v>
      </c>
      <c r="BA214" s="356"/>
      <c r="BB214" s="361">
        <v>160</v>
      </c>
      <c r="BC214" s="362"/>
      <c r="BD214" s="362"/>
      <c r="BE214" s="362">
        <v>2685082</v>
      </c>
      <c r="BF214" s="362"/>
      <c r="BG214" s="359" t="s">
        <v>46</v>
      </c>
      <c r="BH214" s="361"/>
      <c r="BI214" s="363"/>
      <c r="BJ214" s="359" t="s">
        <v>46</v>
      </c>
    </row>
    <row r="215" spans="1:62" s="176" customFormat="1" ht="11.25" customHeight="1" x14ac:dyDescent="0.15">
      <c r="A215" s="331" t="s">
        <v>153</v>
      </c>
      <c r="B215" s="350" t="s">
        <v>2517</v>
      </c>
      <c r="C215" s="351" t="s">
        <v>2518</v>
      </c>
      <c r="D215" s="351" t="s">
        <v>2519</v>
      </c>
      <c r="E215" s="351" t="s">
        <v>2520</v>
      </c>
      <c r="F215" s="352"/>
      <c r="G215" s="351">
        <v>14000</v>
      </c>
      <c r="H215" s="350"/>
      <c r="I215" s="353">
        <v>193</v>
      </c>
      <c r="J215" s="353">
        <v>6</v>
      </c>
      <c r="K215" s="353">
        <v>2</v>
      </c>
      <c r="L215" s="353">
        <v>2</v>
      </c>
      <c r="M215" s="353">
        <v>51</v>
      </c>
      <c r="N215" s="353">
        <v>0</v>
      </c>
      <c r="O215" s="353">
        <v>193</v>
      </c>
      <c r="P215" s="353">
        <v>0</v>
      </c>
      <c r="Q215" s="353">
        <v>0</v>
      </c>
      <c r="R215" s="353">
        <v>0</v>
      </c>
      <c r="S215" s="353">
        <v>0</v>
      </c>
      <c r="T215" s="353">
        <v>0</v>
      </c>
      <c r="U215" s="353">
        <v>0</v>
      </c>
      <c r="V215" s="353">
        <v>0</v>
      </c>
      <c r="W215" s="353">
        <v>0</v>
      </c>
      <c r="X215" s="353">
        <v>0</v>
      </c>
      <c r="Y215" s="353">
        <v>548</v>
      </c>
      <c r="Z215" s="353">
        <v>0</v>
      </c>
      <c r="AA215" s="354">
        <v>1</v>
      </c>
      <c r="AB215" s="354">
        <v>0</v>
      </c>
      <c r="AC215" s="354">
        <v>0</v>
      </c>
      <c r="AD215" s="353">
        <v>41</v>
      </c>
      <c r="AE215" s="353">
        <v>80250</v>
      </c>
      <c r="AF215" s="353">
        <v>37</v>
      </c>
      <c r="AG215" s="355">
        <v>391000</v>
      </c>
      <c r="AH215" s="356"/>
      <c r="AI215" s="357">
        <v>19000</v>
      </c>
      <c r="AJ215" s="353">
        <v>8</v>
      </c>
      <c r="AK215" s="353"/>
      <c r="AL215" s="353">
        <v>27</v>
      </c>
      <c r="AM215" s="353"/>
      <c r="AN215" s="358"/>
      <c r="AO215" s="353">
        <v>160493</v>
      </c>
      <c r="AP215" s="353"/>
      <c r="AQ215" s="353">
        <v>38463</v>
      </c>
      <c r="AR215" s="353"/>
      <c r="AS215" s="353"/>
      <c r="AT215" s="353"/>
      <c r="AU215" s="355"/>
      <c r="AV215" s="356"/>
      <c r="AW215" s="354">
        <v>0.8</v>
      </c>
      <c r="AX215" s="354">
        <v>0.2</v>
      </c>
      <c r="AY215" s="359" t="s">
        <v>50</v>
      </c>
      <c r="AZ215" s="360" t="s">
        <v>50</v>
      </c>
      <c r="BA215" s="356"/>
      <c r="BB215" s="361">
        <v>125</v>
      </c>
      <c r="BC215" s="362">
        <v>1030539</v>
      </c>
      <c r="BD215" s="362">
        <v>1720717</v>
      </c>
      <c r="BE215" s="362">
        <v>1420645</v>
      </c>
      <c r="BF215" s="362">
        <v>4171902</v>
      </c>
      <c r="BG215" s="359" t="s">
        <v>42</v>
      </c>
      <c r="BH215" s="361">
        <v>125</v>
      </c>
      <c r="BI215" s="363"/>
      <c r="BJ215" s="359" t="s">
        <v>46</v>
      </c>
    </row>
    <row r="216" spans="1:62" s="288" customFormat="1" ht="11.25" customHeight="1" x14ac:dyDescent="0.15">
      <c r="A216" s="332" t="s">
        <v>154</v>
      </c>
      <c r="B216" s="353"/>
      <c r="C216" s="364"/>
      <c r="D216" s="364"/>
      <c r="E216" s="364"/>
      <c r="F216" s="365"/>
      <c r="G216" s="364"/>
      <c r="H216" s="353"/>
      <c r="I216" s="353"/>
      <c r="J216" s="353"/>
      <c r="K216" s="353"/>
      <c r="L216" s="353"/>
      <c r="M216" s="353"/>
      <c r="N216" s="353"/>
      <c r="O216" s="353"/>
      <c r="P216" s="353"/>
      <c r="Q216" s="353"/>
      <c r="R216" s="353"/>
      <c r="S216" s="353"/>
      <c r="T216" s="353"/>
      <c r="U216" s="353"/>
      <c r="V216" s="353"/>
      <c r="W216" s="353"/>
      <c r="X216" s="353"/>
      <c r="Y216" s="353"/>
      <c r="Z216" s="353"/>
      <c r="AA216" s="354"/>
      <c r="AB216" s="354"/>
      <c r="AC216" s="354"/>
      <c r="AD216" s="353"/>
      <c r="AE216" s="353"/>
      <c r="AF216" s="353"/>
      <c r="AG216" s="355"/>
      <c r="AH216" s="356"/>
      <c r="AI216" s="357"/>
      <c r="AJ216" s="353"/>
      <c r="AK216" s="353"/>
      <c r="AL216" s="353"/>
      <c r="AM216" s="353"/>
      <c r="AN216" s="358"/>
      <c r="AO216" s="353"/>
      <c r="AP216" s="353"/>
      <c r="AQ216" s="353"/>
      <c r="AR216" s="353"/>
      <c r="AS216" s="353"/>
      <c r="AT216" s="353"/>
      <c r="AU216" s="355"/>
      <c r="AV216" s="356"/>
      <c r="AW216" s="354"/>
      <c r="AX216" s="354"/>
      <c r="AY216" s="359"/>
      <c r="AZ216" s="360"/>
      <c r="BA216" s="356"/>
      <c r="BB216" s="361"/>
      <c r="BC216" s="362"/>
      <c r="BD216" s="362"/>
      <c r="BE216" s="362"/>
      <c r="BF216" s="362"/>
      <c r="BG216" s="359"/>
      <c r="BH216" s="361"/>
      <c r="BI216" s="363"/>
      <c r="BJ216" s="359"/>
    </row>
    <row r="217" spans="1:62" s="176" customFormat="1" ht="11.25" customHeight="1" x14ac:dyDescent="0.15">
      <c r="A217" s="331" t="s">
        <v>131</v>
      </c>
      <c r="B217" s="353" t="s">
        <v>1735</v>
      </c>
      <c r="C217" s="364" t="s">
        <v>1736</v>
      </c>
      <c r="D217" s="364" t="s">
        <v>1737</v>
      </c>
      <c r="E217" s="364" t="s">
        <v>2521</v>
      </c>
      <c r="F217" s="365"/>
      <c r="G217" s="364">
        <v>50679</v>
      </c>
      <c r="H217" s="353">
        <v>14863</v>
      </c>
      <c r="I217" s="353">
        <v>1081</v>
      </c>
      <c r="J217" s="353">
        <v>193</v>
      </c>
      <c r="K217" s="353">
        <v>77</v>
      </c>
      <c r="L217" s="353">
        <v>2</v>
      </c>
      <c r="M217" s="353">
        <v>238</v>
      </c>
      <c r="N217" s="353">
        <v>0</v>
      </c>
      <c r="O217" s="353">
        <v>23</v>
      </c>
      <c r="P217" s="353">
        <v>0</v>
      </c>
      <c r="Q217" s="353">
        <v>0</v>
      </c>
      <c r="R217" s="353">
        <v>0</v>
      </c>
      <c r="S217" s="353">
        <v>0</v>
      </c>
      <c r="T217" s="353">
        <v>0</v>
      </c>
      <c r="U217" s="353">
        <v>0</v>
      </c>
      <c r="V217" s="353">
        <v>0</v>
      </c>
      <c r="W217" s="353">
        <v>0</v>
      </c>
      <c r="X217" s="353">
        <v>0</v>
      </c>
      <c r="Y217" s="353">
        <v>6014</v>
      </c>
      <c r="Z217" s="353">
        <v>600</v>
      </c>
      <c r="AA217" s="354">
        <v>1</v>
      </c>
      <c r="AB217" s="354">
        <v>0</v>
      </c>
      <c r="AC217" s="354">
        <v>0</v>
      </c>
      <c r="AD217" s="353">
        <v>200</v>
      </c>
      <c r="AE217" s="353">
        <v>10000</v>
      </c>
      <c r="AF217" s="353">
        <v>16</v>
      </c>
      <c r="AG217" s="355">
        <v>80000</v>
      </c>
      <c r="AH217" s="356" t="s">
        <v>2522</v>
      </c>
      <c r="AI217" s="357">
        <v>25000</v>
      </c>
      <c r="AJ217" s="353">
        <v>0</v>
      </c>
      <c r="AK217" s="353">
        <v>10000</v>
      </c>
      <c r="AL217" s="353">
        <v>112000</v>
      </c>
      <c r="AM217" s="353"/>
      <c r="AN217" s="358"/>
      <c r="AO217" s="353">
        <v>900000</v>
      </c>
      <c r="AP217" s="353">
        <v>0</v>
      </c>
      <c r="AQ217" s="353">
        <v>450000</v>
      </c>
      <c r="AR217" s="353">
        <v>0</v>
      </c>
      <c r="AS217" s="353">
        <v>0</v>
      </c>
      <c r="AT217" s="353">
        <v>0</v>
      </c>
      <c r="AU217" s="355">
        <v>0</v>
      </c>
      <c r="AV217" s="356"/>
      <c r="AW217" s="354">
        <v>0.71</v>
      </c>
      <c r="AX217" s="354">
        <v>0.28999999999999998</v>
      </c>
      <c r="AY217" s="359" t="s">
        <v>50</v>
      </c>
      <c r="AZ217" s="360" t="s">
        <v>50</v>
      </c>
      <c r="BA217" s="356"/>
      <c r="BB217" s="361">
        <v>125</v>
      </c>
      <c r="BC217" s="362">
        <v>49295797</v>
      </c>
      <c r="BD217" s="362">
        <v>8352501</v>
      </c>
      <c r="BE217" s="362">
        <v>6239395</v>
      </c>
      <c r="BF217" s="362">
        <v>33374541</v>
      </c>
      <c r="BG217" s="359" t="s">
        <v>46</v>
      </c>
      <c r="BH217" s="361"/>
      <c r="BI217" s="363"/>
      <c r="BJ217" s="359" t="s">
        <v>46</v>
      </c>
    </row>
    <row r="218" spans="1:62" s="176" customFormat="1" ht="11.25" customHeight="1" x14ac:dyDescent="0.15">
      <c r="A218" s="331" t="s">
        <v>132</v>
      </c>
      <c r="B218" s="353" t="s">
        <v>2523</v>
      </c>
      <c r="C218" s="364" t="s">
        <v>2524</v>
      </c>
      <c r="D218" s="364" t="s">
        <v>2525</v>
      </c>
      <c r="E218" s="364" t="s">
        <v>2526</v>
      </c>
      <c r="F218" s="365"/>
      <c r="G218" s="364">
        <v>23000</v>
      </c>
      <c r="H218" s="353">
        <v>9134</v>
      </c>
      <c r="I218" s="353">
        <v>817</v>
      </c>
      <c r="J218" s="353">
        <v>89</v>
      </c>
      <c r="K218" s="353">
        <v>40</v>
      </c>
      <c r="L218" s="353">
        <v>33</v>
      </c>
      <c r="M218" s="353">
        <v>420</v>
      </c>
      <c r="N218" s="353">
        <v>0</v>
      </c>
      <c r="O218" s="353">
        <v>304</v>
      </c>
      <c r="P218" s="353">
        <v>0</v>
      </c>
      <c r="Q218" s="353">
        <v>0</v>
      </c>
      <c r="R218" s="353">
        <v>0</v>
      </c>
      <c r="S218" s="353">
        <v>0</v>
      </c>
      <c r="T218" s="353">
        <v>0</v>
      </c>
      <c r="U218" s="353">
        <v>0</v>
      </c>
      <c r="V218" s="353">
        <v>0</v>
      </c>
      <c r="W218" s="353">
        <v>0</v>
      </c>
      <c r="X218" s="353">
        <v>0</v>
      </c>
      <c r="Y218" s="353">
        <v>1378</v>
      </c>
      <c r="Z218" s="353">
        <v>137</v>
      </c>
      <c r="AA218" s="354">
        <v>0.98</v>
      </c>
      <c r="AB218" s="354">
        <v>0.01</v>
      </c>
      <c r="AC218" s="354">
        <v>0.01</v>
      </c>
      <c r="AD218" s="353">
        <v>195</v>
      </c>
      <c r="AE218" s="353">
        <v>210000</v>
      </c>
      <c r="AF218" s="353">
        <v>530</v>
      </c>
      <c r="AG218" s="355">
        <v>7500000</v>
      </c>
      <c r="AH218" s="356"/>
      <c r="AI218" s="357">
        <v>172325</v>
      </c>
      <c r="AJ218" s="353">
        <v>8</v>
      </c>
      <c r="AK218" s="353">
        <v>910</v>
      </c>
      <c r="AL218" s="353">
        <v>338</v>
      </c>
      <c r="AM218" s="353">
        <v>0</v>
      </c>
      <c r="AN218" s="358"/>
      <c r="AO218" s="353">
        <v>1204444</v>
      </c>
      <c r="AP218" s="353">
        <v>0</v>
      </c>
      <c r="AQ218" s="353">
        <v>10266402</v>
      </c>
      <c r="AR218" s="353">
        <v>0</v>
      </c>
      <c r="AS218" s="353">
        <v>0</v>
      </c>
      <c r="AT218" s="353">
        <v>0</v>
      </c>
      <c r="AU218" s="355">
        <v>0</v>
      </c>
      <c r="AV218" s="356"/>
      <c r="AW218" s="354">
        <v>0.11</v>
      </c>
      <c r="AX218" s="354">
        <v>0.89</v>
      </c>
      <c r="AY218" s="359" t="s">
        <v>41</v>
      </c>
      <c r="AZ218" s="360" t="s">
        <v>95</v>
      </c>
      <c r="BA218" s="356"/>
      <c r="BB218" s="361">
        <v>117</v>
      </c>
      <c r="BC218" s="362">
        <v>15467402</v>
      </c>
      <c r="BD218" s="362">
        <v>11319503</v>
      </c>
      <c r="BE218" s="362">
        <v>36099692</v>
      </c>
      <c r="BF218" s="362">
        <v>62886598</v>
      </c>
      <c r="BG218" s="359" t="s">
        <v>42</v>
      </c>
      <c r="BH218" s="361">
        <v>107.34</v>
      </c>
      <c r="BI218" s="363"/>
      <c r="BJ218" s="359" t="s">
        <v>42</v>
      </c>
    </row>
    <row r="219" spans="1:62" s="176" customFormat="1" ht="11.25" customHeight="1" x14ac:dyDescent="0.15">
      <c r="A219" s="331" t="s">
        <v>133</v>
      </c>
      <c r="B219" s="353" t="s">
        <v>166</v>
      </c>
      <c r="C219" s="364" t="s">
        <v>183</v>
      </c>
      <c r="D219" s="364" t="s">
        <v>201</v>
      </c>
      <c r="E219" s="364" t="s">
        <v>219</v>
      </c>
      <c r="F219" s="365"/>
      <c r="G219" s="364">
        <v>10870</v>
      </c>
      <c r="H219" s="353">
        <v>4135</v>
      </c>
      <c r="I219" s="353">
        <v>634</v>
      </c>
      <c r="J219" s="353">
        <v>2</v>
      </c>
      <c r="K219" s="353">
        <v>17</v>
      </c>
      <c r="L219" s="353">
        <v>5</v>
      </c>
      <c r="M219" s="353">
        <v>171</v>
      </c>
      <c r="N219" s="353">
        <v>8</v>
      </c>
      <c r="O219" s="353">
        <v>634</v>
      </c>
      <c r="P219" s="353">
        <v>3</v>
      </c>
      <c r="Q219" s="353">
        <v>250</v>
      </c>
      <c r="R219" s="353">
        <v>0</v>
      </c>
      <c r="S219" s="353">
        <v>0</v>
      </c>
      <c r="T219" s="353">
        <v>0</v>
      </c>
      <c r="U219" s="353">
        <v>0</v>
      </c>
      <c r="V219" s="353">
        <v>0</v>
      </c>
      <c r="W219" s="353">
        <v>0</v>
      </c>
      <c r="X219" s="353">
        <v>0</v>
      </c>
      <c r="Y219" s="353">
        <v>1280</v>
      </c>
      <c r="Z219" s="353">
        <v>0</v>
      </c>
      <c r="AA219" s="354">
        <v>1</v>
      </c>
      <c r="AB219" s="354">
        <v>0</v>
      </c>
      <c r="AC219" s="354">
        <v>0</v>
      </c>
      <c r="AD219" s="353">
        <v>99</v>
      </c>
      <c r="AE219" s="353">
        <v>150000</v>
      </c>
      <c r="AF219" s="353">
        <v>88</v>
      </c>
      <c r="AG219" s="355">
        <v>595000</v>
      </c>
      <c r="AH219" s="356"/>
      <c r="AI219" s="357">
        <v>221450</v>
      </c>
      <c r="AJ219" s="353">
        <v>0</v>
      </c>
      <c r="AK219" s="353">
        <v>0</v>
      </c>
      <c r="AL219" s="353">
        <v>0</v>
      </c>
      <c r="AM219" s="353">
        <v>0</v>
      </c>
      <c r="AN219" s="358"/>
      <c r="AO219" s="353">
        <v>302400</v>
      </c>
      <c r="AP219" s="353">
        <v>0</v>
      </c>
      <c r="AQ219" s="353">
        <v>1231650</v>
      </c>
      <c r="AR219" s="353">
        <v>0</v>
      </c>
      <c r="AS219" s="353">
        <v>0</v>
      </c>
      <c r="AT219" s="353">
        <v>0</v>
      </c>
      <c r="AU219" s="355">
        <v>0</v>
      </c>
      <c r="AV219" s="356"/>
      <c r="AW219" s="354">
        <v>0.28000000000000003</v>
      </c>
      <c r="AX219" s="354">
        <v>0.72</v>
      </c>
      <c r="AY219" s="359" t="s">
        <v>50</v>
      </c>
      <c r="AZ219" s="360" t="s">
        <v>50</v>
      </c>
      <c r="BA219" s="356"/>
      <c r="BB219" s="361">
        <v>56</v>
      </c>
      <c r="BC219" s="362">
        <v>22871800</v>
      </c>
      <c r="BD219" s="362">
        <v>2491200</v>
      </c>
      <c r="BE219" s="362">
        <v>13946000</v>
      </c>
      <c r="BF219" s="362">
        <v>39309000</v>
      </c>
      <c r="BG219" s="359" t="s">
        <v>42</v>
      </c>
      <c r="BH219" s="361">
        <v>56</v>
      </c>
      <c r="BI219" s="363"/>
      <c r="BJ219" s="359" t="s">
        <v>46</v>
      </c>
    </row>
    <row r="220" spans="1:62" s="176" customFormat="1" ht="11.25" customHeight="1" x14ac:dyDescent="0.15">
      <c r="A220" s="331" t="s">
        <v>134</v>
      </c>
      <c r="B220" s="353" t="s">
        <v>167</v>
      </c>
      <c r="C220" s="364" t="s">
        <v>656</v>
      </c>
      <c r="D220" s="364" t="s">
        <v>202</v>
      </c>
      <c r="E220" s="364" t="s">
        <v>1744</v>
      </c>
      <c r="F220" s="365"/>
      <c r="G220" s="364">
        <v>13472</v>
      </c>
      <c r="H220" s="353"/>
      <c r="I220" s="353">
        <v>346</v>
      </c>
      <c r="J220" s="353">
        <v>11</v>
      </c>
      <c r="K220" s="353"/>
      <c r="L220" s="353">
        <v>2</v>
      </c>
      <c r="M220" s="353">
        <v>53</v>
      </c>
      <c r="N220" s="353">
        <v>4</v>
      </c>
      <c r="O220" s="353">
        <v>288</v>
      </c>
      <c r="P220" s="353"/>
      <c r="Q220" s="353"/>
      <c r="R220" s="353"/>
      <c r="S220" s="353"/>
      <c r="T220" s="353"/>
      <c r="U220" s="353"/>
      <c r="V220" s="353"/>
      <c r="W220" s="353"/>
      <c r="X220" s="353"/>
      <c r="Y220" s="353"/>
      <c r="Z220" s="353"/>
      <c r="AA220" s="354">
        <v>1</v>
      </c>
      <c r="AB220" s="354">
        <v>0</v>
      </c>
      <c r="AC220" s="354"/>
      <c r="AD220" s="353">
        <v>25</v>
      </c>
      <c r="AE220" s="353">
        <v>57500</v>
      </c>
      <c r="AF220" s="353">
        <v>14</v>
      </c>
      <c r="AG220" s="355">
        <v>322000</v>
      </c>
      <c r="AH220" s="356"/>
      <c r="AI220" s="357">
        <v>108000</v>
      </c>
      <c r="AJ220" s="353"/>
      <c r="AK220" s="353"/>
      <c r="AL220" s="353"/>
      <c r="AM220" s="353"/>
      <c r="AN220" s="358"/>
      <c r="AO220" s="353">
        <v>2539000</v>
      </c>
      <c r="AP220" s="353"/>
      <c r="AQ220" s="353"/>
      <c r="AR220" s="353"/>
      <c r="AS220" s="353"/>
      <c r="AT220" s="353"/>
      <c r="AU220" s="355"/>
      <c r="AV220" s="356"/>
      <c r="AW220" s="354">
        <v>1</v>
      </c>
      <c r="AX220" s="354">
        <v>0</v>
      </c>
      <c r="AY220" s="359" t="s">
        <v>50</v>
      </c>
      <c r="AZ220" s="360" t="s">
        <v>50</v>
      </c>
      <c r="BA220" s="356"/>
      <c r="BB220" s="361">
        <v>60.85</v>
      </c>
      <c r="BC220" s="362">
        <v>4545652</v>
      </c>
      <c r="BD220" s="362">
        <v>5342739</v>
      </c>
      <c r="BE220" s="362">
        <v>3718982</v>
      </c>
      <c r="BF220" s="362">
        <v>14470840</v>
      </c>
      <c r="BG220" s="359" t="s">
        <v>42</v>
      </c>
      <c r="BH220" s="361">
        <v>60.85</v>
      </c>
      <c r="BI220" s="363"/>
      <c r="BJ220" s="359" t="s">
        <v>46</v>
      </c>
    </row>
    <row r="221" spans="1:62" s="288" customFormat="1" ht="11.25" customHeight="1" x14ac:dyDescent="0.15">
      <c r="A221" s="332" t="s">
        <v>347</v>
      </c>
      <c r="B221" s="353"/>
      <c r="C221" s="366"/>
      <c r="D221" s="364"/>
      <c r="E221" s="364"/>
      <c r="F221" s="365"/>
      <c r="G221" s="364"/>
      <c r="H221" s="353"/>
      <c r="I221" s="353"/>
      <c r="J221" s="353"/>
      <c r="K221" s="353"/>
      <c r="L221" s="353"/>
      <c r="M221" s="353"/>
      <c r="N221" s="353"/>
      <c r="O221" s="353"/>
      <c r="P221" s="353"/>
      <c r="Q221" s="353"/>
      <c r="R221" s="353"/>
      <c r="S221" s="353"/>
      <c r="T221" s="353"/>
      <c r="U221" s="353"/>
      <c r="V221" s="353"/>
      <c r="W221" s="353"/>
      <c r="X221" s="353"/>
      <c r="Y221" s="353"/>
      <c r="Z221" s="353"/>
      <c r="AA221" s="354"/>
      <c r="AB221" s="354"/>
      <c r="AC221" s="354"/>
      <c r="AD221" s="353"/>
      <c r="AE221" s="353"/>
      <c r="AF221" s="353"/>
      <c r="AG221" s="355"/>
      <c r="AH221" s="356"/>
      <c r="AI221" s="357"/>
      <c r="AJ221" s="353"/>
      <c r="AK221" s="353"/>
      <c r="AL221" s="353"/>
      <c r="AM221" s="353"/>
      <c r="AN221" s="358"/>
      <c r="AO221" s="353"/>
      <c r="AP221" s="353"/>
      <c r="AQ221" s="353"/>
      <c r="AR221" s="353"/>
      <c r="AS221" s="353"/>
      <c r="AT221" s="353"/>
      <c r="AU221" s="355"/>
      <c r="AV221" s="356"/>
      <c r="AW221" s="354"/>
      <c r="AX221" s="354"/>
      <c r="AY221" s="359"/>
      <c r="AZ221" s="360"/>
      <c r="BA221" s="356"/>
      <c r="BB221" s="361"/>
      <c r="BC221" s="362"/>
      <c r="BD221" s="362"/>
      <c r="BE221" s="362"/>
      <c r="BF221" s="362"/>
      <c r="BG221" s="359"/>
      <c r="BH221" s="361"/>
      <c r="BI221" s="363"/>
      <c r="BJ221" s="359"/>
    </row>
    <row r="222" spans="1:62" s="288" customFormat="1" ht="11.25" customHeight="1" x14ac:dyDescent="0.15">
      <c r="A222" s="332" t="s">
        <v>348</v>
      </c>
      <c r="B222" s="353"/>
      <c r="C222" s="364"/>
      <c r="D222" s="364"/>
      <c r="E222" s="364"/>
      <c r="F222" s="365"/>
      <c r="G222" s="364"/>
      <c r="H222" s="353"/>
      <c r="I222" s="353"/>
      <c r="J222" s="353"/>
      <c r="K222" s="353"/>
      <c r="L222" s="353"/>
      <c r="M222" s="353"/>
      <c r="N222" s="353"/>
      <c r="O222" s="353"/>
      <c r="P222" s="353"/>
      <c r="Q222" s="353"/>
      <c r="R222" s="353"/>
      <c r="S222" s="353"/>
      <c r="T222" s="353"/>
      <c r="U222" s="353"/>
      <c r="V222" s="353"/>
      <c r="W222" s="353"/>
      <c r="X222" s="353"/>
      <c r="Y222" s="353"/>
      <c r="Z222" s="353"/>
      <c r="AA222" s="354"/>
      <c r="AB222" s="354"/>
      <c r="AC222" s="354"/>
      <c r="AD222" s="353"/>
      <c r="AE222" s="353"/>
      <c r="AF222" s="353"/>
      <c r="AG222" s="355"/>
      <c r="AH222" s="356"/>
      <c r="AI222" s="357"/>
      <c r="AJ222" s="353"/>
      <c r="AK222" s="353"/>
      <c r="AL222" s="353"/>
      <c r="AM222" s="353"/>
      <c r="AN222" s="358"/>
      <c r="AO222" s="353"/>
      <c r="AP222" s="353"/>
      <c r="AQ222" s="353"/>
      <c r="AR222" s="353"/>
      <c r="AS222" s="353"/>
      <c r="AT222" s="353"/>
      <c r="AU222" s="355"/>
      <c r="AV222" s="356"/>
      <c r="AW222" s="354"/>
      <c r="AX222" s="354"/>
      <c r="AY222" s="359"/>
      <c r="AZ222" s="360"/>
      <c r="BA222" s="356"/>
      <c r="BB222" s="361"/>
      <c r="BC222" s="362"/>
      <c r="BD222" s="362"/>
      <c r="BE222" s="362"/>
      <c r="BF222" s="362"/>
      <c r="BG222" s="359"/>
      <c r="BH222" s="361"/>
      <c r="BI222" s="363"/>
      <c r="BJ222" s="359"/>
    </row>
    <row r="223" spans="1:62" s="288" customFormat="1" ht="11.25" customHeight="1" x14ac:dyDescent="0.15">
      <c r="A223" s="334" t="s">
        <v>349</v>
      </c>
      <c r="B223" s="353" t="s">
        <v>2527</v>
      </c>
      <c r="C223" s="364" t="s">
        <v>2528</v>
      </c>
      <c r="D223" s="364" t="s">
        <v>2529</v>
      </c>
      <c r="E223" s="364" t="s">
        <v>2530</v>
      </c>
      <c r="F223" s="365"/>
      <c r="G223" s="364">
        <v>39919</v>
      </c>
      <c r="H223" s="353">
        <v>17959</v>
      </c>
      <c r="I223" s="353">
        <v>386</v>
      </c>
      <c r="J223" s="353">
        <v>93</v>
      </c>
      <c r="K223" s="353">
        <v>0</v>
      </c>
      <c r="L223" s="353">
        <v>6</v>
      </c>
      <c r="M223" s="353">
        <v>0</v>
      </c>
      <c r="N223" s="353">
        <v>0</v>
      </c>
      <c r="O223" s="353">
        <v>0</v>
      </c>
      <c r="P223" s="353">
        <v>0</v>
      </c>
      <c r="Q223" s="353">
        <v>0</v>
      </c>
      <c r="R223" s="353">
        <v>0</v>
      </c>
      <c r="S223" s="353">
        <v>0</v>
      </c>
      <c r="T223" s="353">
        <v>0</v>
      </c>
      <c r="U223" s="353">
        <v>0</v>
      </c>
      <c r="V223" s="353">
        <v>0</v>
      </c>
      <c r="W223" s="353">
        <v>0</v>
      </c>
      <c r="X223" s="353">
        <v>0</v>
      </c>
      <c r="Y223" s="353">
        <v>1938</v>
      </c>
      <c r="Z223" s="353">
        <v>0</v>
      </c>
      <c r="AA223" s="354">
        <v>1</v>
      </c>
      <c r="AB223" s="354">
        <v>0</v>
      </c>
      <c r="AC223" s="354">
        <v>0</v>
      </c>
      <c r="AD223" s="353">
        <v>126</v>
      </c>
      <c r="AE223" s="353">
        <v>55000</v>
      </c>
      <c r="AF223" s="353">
        <v>72</v>
      </c>
      <c r="AG223" s="355">
        <v>550000</v>
      </c>
      <c r="AH223" s="356" t="s">
        <v>2531</v>
      </c>
      <c r="AI223" s="357">
        <v>20746</v>
      </c>
      <c r="AJ223" s="353">
        <v>117</v>
      </c>
      <c r="AK223" s="353">
        <v>0</v>
      </c>
      <c r="AL223" s="353">
        <v>60000</v>
      </c>
      <c r="AM223" s="353">
        <v>0</v>
      </c>
      <c r="AN223" s="358"/>
      <c r="AO223" s="353">
        <v>600000</v>
      </c>
      <c r="AP223" s="353">
        <v>200000</v>
      </c>
      <c r="AQ223" s="353">
        <v>0</v>
      </c>
      <c r="AR223" s="353">
        <v>0</v>
      </c>
      <c r="AS223" s="353">
        <v>0</v>
      </c>
      <c r="AT223" s="353">
        <v>0</v>
      </c>
      <c r="AU223" s="355">
        <v>0</v>
      </c>
      <c r="AV223" s="356"/>
      <c r="AW223" s="354">
        <v>1</v>
      </c>
      <c r="AX223" s="354">
        <v>0</v>
      </c>
      <c r="AY223" s="359" t="s">
        <v>50</v>
      </c>
      <c r="AZ223" s="360" t="s">
        <v>50</v>
      </c>
      <c r="BA223" s="356" t="s">
        <v>2532</v>
      </c>
      <c r="BB223" s="361">
        <v>135.68</v>
      </c>
      <c r="BC223" s="362">
        <v>2896777</v>
      </c>
      <c r="BD223" s="362">
        <v>2858018</v>
      </c>
      <c r="BE223" s="362">
        <v>2814817</v>
      </c>
      <c r="BF223" s="362">
        <v>8569613</v>
      </c>
      <c r="BG223" s="359" t="s">
        <v>46</v>
      </c>
      <c r="BH223" s="361"/>
      <c r="BI223" s="363" t="s">
        <v>2533</v>
      </c>
      <c r="BJ223" s="359" t="s">
        <v>46</v>
      </c>
    </row>
    <row r="224" spans="1:62" s="288" customFormat="1" ht="11.25" customHeight="1" x14ac:dyDescent="0.15">
      <c r="A224" s="332" t="s">
        <v>350</v>
      </c>
      <c r="B224" s="353"/>
      <c r="C224" s="364"/>
      <c r="D224" s="364"/>
      <c r="E224" s="364"/>
      <c r="F224" s="365"/>
      <c r="G224" s="364"/>
      <c r="H224" s="353"/>
      <c r="I224" s="353"/>
      <c r="J224" s="353"/>
      <c r="K224" s="353"/>
      <c r="L224" s="353"/>
      <c r="M224" s="353"/>
      <c r="N224" s="353"/>
      <c r="O224" s="353"/>
      <c r="P224" s="353"/>
      <c r="Q224" s="353"/>
      <c r="R224" s="353"/>
      <c r="S224" s="353"/>
      <c r="T224" s="353"/>
      <c r="U224" s="353"/>
      <c r="V224" s="353"/>
      <c r="W224" s="353"/>
      <c r="X224" s="353"/>
      <c r="Y224" s="353"/>
      <c r="Z224" s="353"/>
      <c r="AA224" s="354"/>
      <c r="AB224" s="354"/>
      <c r="AC224" s="354"/>
      <c r="AD224" s="353"/>
      <c r="AE224" s="353"/>
      <c r="AF224" s="353"/>
      <c r="AG224" s="355"/>
      <c r="AH224" s="356"/>
      <c r="AI224" s="357"/>
      <c r="AJ224" s="353"/>
      <c r="AK224" s="353"/>
      <c r="AL224" s="353"/>
      <c r="AM224" s="353"/>
      <c r="AN224" s="358"/>
      <c r="AO224" s="353"/>
      <c r="AP224" s="353"/>
      <c r="AQ224" s="353"/>
      <c r="AR224" s="353"/>
      <c r="AS224" s="353"/>
      <c r="AT224" s="353"/>
      <c r="AU224" s="355"/>
      <c r="AV224" s="356"/>
      <c r="AW224" s="354"/>
      <c r="AX224" s="354"/>
      <c r="AY224" s="359"/>
      <c r="AZ224" s="360"/>
      <c r="BA224" s="356"/>
      <c r="BB224" s="361"/>
      <c r="BC224" s="362"/>
      <c r="BD224" s="362"/>
      <c r="BE224" s="362"/>
      <c r="BF224" s="362"/>
      <c r="BG224" s="359"/>
      <c r="BH224" s="361"/>
      <c r="BI224" s="363"/>
      <c r="BJ224" s="359"/>
    </row>
    <row r="225" spans="1:62" s="177" customFormat="1" ht="11.25" customHeight="1" x14ac:dyDescent="0.15">
      <c r="A225" s="334" t="s">
        <v>351</v>
      </c>
      <c r="B225" s="363" t="s">
        <v>630</v>
      </c>
      <c r="C225" s="367" t="s">
        <v>631</v>
      </c>
      <c r="D225" s="367" t="s">
        <v>632</v>
      </c>
      <c r="E225" s="367" t="s">
        <v>633</v>
      </c>
      <c r="F225" s="365"/>
      <c r="G225" s="367">
        <v>12320</v>
      </c>
      <c r="H225" s="363">
        <v>4992</v>
      </c>
      <c r="I225" s="363">
        <v>405</v>
      </c>
      <c r="J225" s="363">
        <v>35</v>
      </c>
      <c r="K225" s="363">
        <v>23</v>
      </c>
      <c r="L225" s="363">
        <v>2</v>
      </c>
      <c r="M225" s="363">
        <v>184</v>
      </c>
      <c r="N225" s="363">
        <v>1</v>
      </c>
      <c r="O225" s="363">
        <v>383</v>
      </c>
      <c r="P225" s="363">
        <v>0</v>
      </c>
      <c r="Q225" s="363">
        <v>0</v>
      </c>
      <c r="R225" s="363">
        <v>0</v>
      </c>
      <c r="S225" s="363">
        <v>0</v>
      </c>
      <c r="T225" s="363">
        <v>0</v>
      </c>
      <c r="U225" s="363">
        <v>0</v>
      </c>
      <c r="V225" s="363">
        <v>0</v>
      </c>
      <c r="W225" s="363">
        <v>0</v>
      </c>
      <c r="X225" s="363">
        <v>0</v>
      </c>
      <c r="Y225" s="363">
        <v>485</v>
      </c>
      <c r="Z225" s="363">
        <v>11</v>
      </c>
      <c r="AA225" s="368">
        <v>1</v>
      </c>
      <c r="AB225" s="368">
        <v>0</v>
      </c>
      <c r="AC225" s="368">
        <v>0</v>
      </c>
      <c r="AD225" s="363">
        <v>129</v>
      </c>
      <c r="AE225" s="363">
        <v>200000</v>
      </c>
      <c r="AF225" s="363">
        <v>108</v>
      </c>
      <c r="AG225" s="369">
        <v>1620000</v>
      </c>
      <c r="AH225" s="370"/>
      <c r="AI225" s="371">
        <v>116828</v>
      </c>
      <c r="AJ225" s="363">
        <v>0</v>
      </c>
      <c r="AK225" s="363">
        <v>0</v>
      </c>
      <c r="AL225" s="363">
        <v>2181</v>
      </c>
      <c r="AM225" s="363">
        <v>29055</v>
      </c>
      <c r="AN225" s="372" t="s">
        <v>2534</v>
      </c>
      <c r="AO225" s="363">
        <v>7395559</v>
      </c>
      <c r="AP225" s="363">
        <v>0</v>
      </c>
      <c r="AQ225" s="363">
        <v>1939630</v>
      </c>
      <c r="AR225" s="363">
        <v>0</v>
      </c>
      <c r="AS225" s="363">
        <v>10657</v>
      </c>
      <c r="AT225" s="363">
        <v>0</v>
      </c>
      <c r="AU225" s="369">
        <v>0</v>
      </c>
      <c r="AV225" s="370" t="s">
        <v>2535</v>
      </c>
      <c r="AW225" s="368">
        <v>0.79</v>
      </c>
      <c r="AX225" s="368">
        <v>0.21</v>
      </c>
      <c r="AY225" s="373" t="s">
        <v>50</v>
      </c>
      <c r="AZ225" s="374" t="s">
        <v>41</v>
      </c>
      <c r="BA225" s="370" t="s">
        <v>2536</v>
      </c>
      <c r="BB225" s="375">
        <v>57.16</v>
      </c>
      <c r="BC225" s="376">
        <v>3591193</v>
      </c>
      <c r="BD225" s="376">
        <v>6948553</v>
      </c>
      <c r="BE225" s="376">
        <v>10993136</v>
      </c>
      <c r="BF225" s="376">
        <v>21532882</v>
      </c>
      <c r="BG225" s="373" t="s">
        <v>42</v>
      </c>
      <c r="BH225" s="375">
        <v>59.73</v>
      </c>
      <c r="BI225" s="363"/>
      <c r="BJ225" s="373" t="s">
        <v>42</v>
      </c>
    </row>
    <row r="226" spans="1:62" s="176" customFormat="1" ht="11.25" customHeight="1" x14ac:dyDescent="0.15">
      <c r="A226" s="377" t="s">
        <v>135</v>
      </c>
      <c r="B226" s="353"/>
      <c r="C226" s="364"/>
      <c r="D226" s="364"/>
      <c r="E226" s="364"/>
      <c r="F226" s="365"/>
      <c r="G226" s="364"/>
      <c r="H226" s="353"/>
      <c r="I226" s="353"/>
      <c r="J226" s="353"/>
      <c r="K226" s="353"/>
      <c r="L226" s="353"/>
      <c r="M226" s="353"/>
      <c r="N226" s="353"/>
      <c r="O226" s="353"/>
      <c r="P226" s="353"/>
      <c r="Q226" s="353"/>
      <c r="R226" s="353"/>
      <c r="S226" s="353"/>
      <c r="T226" s="353"/>
      <c r="U226" s="353"/>
      <c r="V226" s="353"/>
      <c r="W226" s="353"/>
      <c r="X226" s="353"/>
      <c r="Y226" s="353"/>
      <c r="Z226" s="353"/>
      <c r="AA226" s="354"/>
      <c r="AB226" s="354"/>
      <c r="AC226" s="354"/>
      <c r="AD226" s="353"/>
      <c r="AE226" s="353"/>
      <c r="AF226" s="353"/>
      <c r="AG226" s="355"/>
      <c r="AH226" s="356"/>
      <c r="AI226" s="357"/>
      <c r="AJ226" s="353"/>
      <c r="AK226" s="353"/>
      <c r="AL226" s="353"/>
      <c r="AM226" s="353"/>
      <c r="AN226" s="358"/>
      <c r="AO226" s="353"/>
      <c r="AP226" s="353"/>
      <c r="AQ226" s="353"/>
      <c r="AR226" s="353"/>
      <c r="AS226" s="353"/>
      <c r="AT226" s="353"/>
      <c r="AU226" s="355"/>
      <c r="AV226" s="356"/>
      <c r="AW226" s="354"/>
      <c r="AX226" s="354"/>
      <c r="AY226" s="359"/>
      <c r="AZ226" s="360"/>
      <c r="BA226" s="356"/>
      <c r="BB226" s="361"/>
      <c r="BC226" s="362"/>
      <c r="BD226" s="362"/>
      <c r="BE226" s="362"/>
      <c r="BF226" s="362"/>
      <c r="BG226" s="359"/>
      <c r="BH226" s="361"/>
      <c r="BI226" s="363"/>
      <c r="BJ226" s="359"/>
    </row>
    <row r="227" spans="1:62" s="176" customFormat="1" ht="11.25" customHeight="1" x14ac:dyDescent="0.15">
      <c r="A227" s="332" t="s">
        <v>155</v>
      </c>
      <c r="B227" s="353"/>
      <c r="C227" s="364"/>
      <c r="D227" s="364"/>
      <c r="E227" s="364"/>
      <c r="F227" s="365"/>
      <c r="G227" s="364"/>
      <c r="H227" s="353"/>
      <c r="I227" s="353"/>
      <c r="J227" s="353"/>
      <c r="K227" s="353"/>
      <c r="L227" s="353"/>
      <c r="M227" s="353"/>
      <c r="N227" s="353"/>
      <c r="O227" s="353"/>
      <c r="P227" s="353"/>
      <c r="Q227" s="353"/>
      <c r="R227" s="353"/>
      <c r="S227" s="353"/>
      <c r="T227" s="353"/>
      <c r="U227" s="353"/>
      <c r="V227" s="353"/>
      <c r="W227" s="353"/>
      <c r="X227" s="353"/>
      <c r="Y227" s="353"/>
      <c r="Z227" s="353"/>
      <c r="AA227" s="354"/>
      <c r="AB227" s="354"/>
      <c r="AC227" s="354"/>
      <c r="AD227" s="353"/>
      <c r="AE227" s="353"/>
      <c r="AF227" s="353"/>
      <c r="AG227" s="355"/>
      <c r="AH227" s="356"/>
      <c r="AI227" s="357"/>
      <c r="AJ227" s="353"/>
      <c r="AK227" s="353"/>
      <c r="AL227" s="353"/>
      <c r="AM227" s="353"/>
      <c r="AN227" s="358"/>
      <c r="AO227" s="353"/>
      <c r="AP227" s="353"/>
      <c r="AQ227" s="353"/>
      <c r="AR227" s="353"/>
      <c r="AS227" s="353"/>
      <c r="AT227" s="353"/>
      <c r="AU227" s="355"/>
      <c r="AV227" s="356"/>
      <c r="AW227" s="354"/>
      <c r="AX227" s="354"/>
      <c r="AY227" s="359"/>
      <c r="AZ227" s="360"/>
      <c r="BA227" s="356"/>
      <c r="BB227" s="361"/>
      <c r="BC227" s="362"/>
      <c r="BD227" s="362"/>
      <c r="BE227" s="362"/>
      <c r="BF227" s="362"/>
      <c r="BG227" s="359"/>
      <c r="BH227" s="361"/>
      <c r="BI227" s="363"/>
      <c r="BJ227" s="359"/>
    </row>
    <row r="228" spans="1:62" s="177" customFormat="1" ht="11.25" customHeight="1" x14ac:dyDescent="0.15">
      <c r="A228" s="331" t="s">
        <v>136</v>
      </c>
      <c r="B228" s="363" t="s">
        <v>169</v>
      </c>
      <c r="C228" s="367" t="s">
        <v>186</v>
      </c>
      <c r="D228" s="367" t="s">
        <v>1757</v>
      </c>
      <c r="E228" s="367" t="s">
        <v>661</v>
      </c>
      <c r="F228" s="365"/>
      <c r="G228" s="367">
        <v>24482</v>
      </c>
      <c r="H228" s="363">
        <v>9581</v>
      </c>
      <c r="I228" s="363">
        <v>902</v>
      </c>
      <c r="J228" s="363">
        <v>44</v>
      </c>
      <c r="K228" s="363">
        <v>11</v>
      </c>
      <c r="L228" s="363">
        <v>27</v>
      </c>
      <c r="M228" s="363">
        <v>902</v>
      </c>
      <c r="N228" s="363">
        <v>902</v>
      </c>
      <c r="O228" s="363">
        <v>902</v>
      </c>
      <c r="P228" s="363"/>
      <c r="Q228" s="363">
        <v>0</v>
      </c>
      <c r="R228" s="363">
        <v>0</v>
      </c>
      <c r="S228" s="363">
        <v>0</v>
      </c>
      <c r="T228" s="363">
        <v>0</v>
      </c>
      <c r="U228" s="363">
        <v>0</v>
      </c>
      <c r="V228" s="363">
        <v>0</v>
      </c>
      <c r="W228" s="363">
        <v>0</v>
      </c>
      <c r="X228" s="363">
        <v>0</v>
      </c>
      <c r="Y228" s="363">
        <v>1027</v>
      </c>
      <c r="Z228" s="363">
        <v>561</v>
      </c>
      <c r="AA228" s="368">
        <v>0.99</v>
      </c>
      <c r="AB228" s="368">
        <v>0</v>
      </c>
      <c r="AC228" s="368">
        <v>0.01</v>
      </c>
      <c r="AD228" s="363">
        <v>116</v>
      </c>
      <c r="AE228" s="363">
        <v>223000</v>
      </c>
      <c r="AF228" s="363">
        <v>101</v>
      </c>
      <c r="AG228" s="369">
        <v>2850000</v>
      </c>
      <c r="AH228" s="370"/>
      <c r="AI228" s="371">
        <v>175368</v>
      </c>
      <c r="AJ228" s="363">
        <v>1881</v>
      </c>
      <c r="AK228" s="363">
        <v>0</v>
      </c>
      <c r="AL228" s="363">
        <v>42008</v>
      </c>
      <c r="AM228" s="363">
        <v>0</v>
      </c>
      <c r="AN228" s="372"/>
      <c r="AO228" s="363">
        <v>32386191</v>
      </c>
      <c r="AP228" s="363">
        <v>32791</v>
      </c>
      <c r="AQ228" s="363">
        <v>0</v>
      </c>
      <c r="AR228" s="363">
        <v>0</v>
      </c>
      <c r="AS228" s="363">
        <v>0</v>
      </c>
      <c r="AT228" s="363">
        <v>0</v>
      </c>
      <c r="AU228" s="369">
        <v>0</v>
      </c>
      <c r="AV228" s="370"/>
      <c r="AW228" s="368">
        <v>1</v>
      </c>
      <c r="AX228" s="368">
        <v>0</v>
      </c>
      <c r="AY228" s="373" t="s">
        <v>41</v>
      </c>
      <c r="AZ228" s="374" t="s">
        <v>41</v>
      </c>
      <c r="BA228" s="370"/>
      <c r="BB228" s="375">
        <v>64.77</v>
      </c>
      <c r="BC228" s="376">
        <v>13500000</v>
      </c>
      <c r="BD228" s="376">
        <v>6000000</v>
      </c>
      <c r="BE228" s="376">
        <v>15100000</v>
      </c>
      <c r="BF228" s="376">
        <v>34600000</v>
      </c>
      <c r="BG228" s="373" t="s">
        <v>42</v>
      </c>
      <c r="BH228" s="375">
        <v>68.55</v>
      </c>
      <c r="BI228" s="363" t="s">
        <v>2537</v>
      </c>
      <c r="BJ228" s="373" t="s">
        <v>42</v>
      </c>
    </row>
    <row r="229" spans="1:62" s="176" customFormat="1" ht="11.25" customHeight="1" x14ac:dyDescent="0.15">
      <c r="A229" s="378" t="s">
        <v>109</v>
      </c>
      <c r="B229" s="363" t="s">
        <v>107</v>
      </c>
      <c r="C229" s="367" t="s">
        <v>108</v>
      </c>
      <c r="D229" s="367" t="s">
        <v>1759</v>
      </c>
      <c r="E229" s="367" t="s">
        <v>111</v>
      </c>
      <c r="F229" s="365"/>
      <c r="G229" s="367">
        <v>25300</v>
      </c>
      <c r="H229" s="363">
        <v>10000</v>
      </c>
      <c r="I229" s="363">
        <v>591</v>
      </c>
      <c r="J229" s="363">
        <v>109</v>
      </c>
      <c r="K229" s="363">
        <v>4</v>
      </c>
      <c r="L229" s="363">
        <v>7</v>
      </c>
      <c r="M229" s="363">
        <v>300</v>
      </c>
      <c r="N229" s="363">
        <v>0</v>
      </c>
      <c r="O229" s="363">
        <v>591</v>
      </c>
      <c r="P229" s="363">
        <v>0</v>
      </c>
      <c r="Q229" s="363">
        <v>0</v>
      </c>
      <c r="R229" s="363">
        <v>0</v>
      </c>
      <c r="S229" s="363">
        <v>0</v>
      </c>
      <c r="T229" s="363">
        <v>0</v>
      </c>
      <c r="U229" s="363">
        <v>0</v>
      </c>
      <c r="V229" s="363">
        <v>0</v>
      </c>
      <c r="W229" s="363">
        <v>0</v>
      </c>
      <c r="X229" s="363">
        <v>0</v>
      </c>
      <c r="Y229" s="363">
        <v>1200</v>
      </c>
      <c r="Z229" s="363">
        <v>10</v>
      </c>
      <c r="AA229" s="368">
        <v>1</v>
      </c>
      <c r="AB229" s="368">
        <v>0</v>
      </c>
      <c r="AC229" s="368">
        <v>0</v>
      </c>
      <c r="AD229" s="363">
        <v>160</v>
      </c>
      <c r="AE229" s="363">
        <v>20000</v>
      </c>
      <c r="AF229" s="363">
        <v>120</v>
      </c>
      <c r="AG229" s="369">
        <v>1800000</v>
      </c>
      <c r="AH229" s="370"/>
      <c r="AI229" s="371">
        <v>96000</v>
      </c>
      <c r="AJ229" s="363">
        <v>0</v>
      </c>
      <c r="AK229" s="363">
        <v>0</v>
      </c>
      <c r="AL229" s="363">
        <v>21000</v>
      </c>
      <c r="AM229" s="363"/>
      <c r="AN229" s="372"/>
      <c r="AO229" s="363">
        <v>3900000</v>
      </c>
      <c r="AP229" s="363">
        <v>0</v>
      </c>
      <c r="AQ229" s="363">
        <v>18000</v>
      </c>
      <c r="AR229" s="363">
        <v>0</v>
      </c>
      <c r="AS229" s="363">
        <v>0</v>
      </c>
      <c r="AT229" s="363">
        <v>26000</v>
      </c>
      <c r="AU229" s="369"/>
      <c r="AV229" s="370"/>
      <c r="AW229" s="368">
        <v>1</v>
      </c>
      <c r="AX229" s="368">
        <v>0</v>
      </c>
      <c r="AY229" s="373" t="s">
        <v>50</v>
      </c>
      <c r="AZ229" s="374" t="s">
        <v>41</v>
      </c>
      <c r="BA229" s="370" t="s">
        <v>2538</v>
      </c>
      <c r="BB229" s="375">
        <v>45.73</v>
      </c>
      <c r="BC229" s="376">
        <v>5437000</v>
      </c>
      <c r="BD229" s="376">
        <v>4425000</v>
      </c>
      <c r="BE229" s="376">
        <v>4701000</v>
      </c>
      <c r="BF229" s="376">
        <v>14574000</v>
      </c>
      <c r="BG229" s="373" t="s">
        <v>46</v>
      </c>
      <c r="BH229" s="375"/>
      <c r="BI229" s="363"/>
      <c r="BJ229" s="373" t="s">
        <v>46</v>
      </c>
    </row>
    <row r="230" spans="1:62" s="176" customFormat="1" ht="11.25" customHeight="1" x14ac:dyDescent="0.15">
      <c r="A230" s="378" t="s">
        <v>352</v>
      </c>
      <c r="B230" s="363" t="s">
        <v>665</v>
      </c>
      <c r="C230" s="367" t="s">
        <v>1760</v>
      </c>
      <c r="D230" s="367" t="s">
        <v>1761</v>
      </c>
      <c r="E230" s="367" t="s">
        <v>667</v>
      </c>
      <c r="F230" s="365"/>
      <c r="G230" s="367">
        <v>63500</v>
      </c>
      <c r="H230" s="363">
        <v>37500</v>
      </c>
      <c r="I230" s="363">
        <v>985</v>
      </c>
      <c r="J230" s="363">
        <v>15</v>
      </c>
      <c r="K230" s="363">
        <v>0</v>
      </c>
      <c r="L230" s="363">
        <v>2</v>
      </c>
      <c r="M230" s="363">
        <v>0</v>
      </c>
      <c r="N230" s="363">
        <v>2</v>
      </c>
      <c r="O230" s="363">
        <v>987</v>
      </c>
      <c r="P230" s="363">
        <v>0</v>
      </c>
      <c r="Q230" s="363">
        <v>430</v>
      </c>
      <c r="R230" s="363">
        <v>12</v>
      </c>
      <c r="S230" s="363">
        <v>0</v>
      </c>
      <c r="T230" s="363">
        <v>0</v>
      </c>
      <c r="U230" s="363">
        <v>0</v>
      </c>
      <c r="V230" s="363">
        <v>0</v>
      </c>
      <c r="W230" s="363">
        <v>430</v>
      </c>
      <c r="X230" s="363">
        <v>0</v>
      </c>
      <c r="Y230" s="363">
        <v>2000</v>
      </c>
      <c r="Z230" s="363">
        <v>860</v>
      </c>
      <c r="AA230" s="368">
        <v>0.9</v>
      </c>
      <c r="AB230" s="368">
        <v>0.09</v>
      </c>
      <c r="AC230" s="368">
        <v>0.01</v>
      </c>
      <c r="AD230" s="363">
        <v>140</v>
      </c>
      <c r="AE230" s="363">
        <v>370000</v>
      </c>
      <c r="AF230" s="363">
        <v>124</v>
      </c>
      <c r="AG230" s="369">
        <v>2000000</v>
      </c>
      <c r="AH230" s="370" t="s">
        <v>2539</v>
      </c>
      <c r="AI230" s="371">
        <v>241000</v>
      </c>
      <c r="AJ230" s="363">
        <v>0</v>
      </c>
      <c r="AK230" s="363">
        <v>0</v>
      </c>
      <c r="AL230" s="363">
        <v>0</v>
      </c>
      <c r="AM230" s="363">
        <v>0</v>
      </c>
      <c r="AN230" s="372"/>
      <c r="AO230" s="363">
        <v>686300</v>
      </c>
      <c r="AP230" s="363">
        <v>808500</v>
      </c>
      <c r="AQ230" s="363">
        <v>0</v>
      </c>
      <c r="AR230" s="363">
        <v>0</v>
      </c>
      <c r="AS230" s="363">
        <v>0</v>
      </c>
      <c r="AT230" s="363">
        <v>0</v>
      </c>
      <c r="AU230" s="369">
        <v>0</v>
      </c>
      <c r="AV230" s="370"/>
      <c r="AW230" s="368">
        <v>0.4</v>
      </c>
      <c r="AX230" s="368">
        <v>0.6</v>
      </c>
      <c r="AY230" s="373" t="s">
        <v>95</v>
      </c>
      <c r="AZ230" s="374" t="s">
        <v>41</v>
      </c>
      <c r="BA230" s="370"/>
      <c r="BB230" s="375">
        <v>61</v>
      </c>
      <c r="BC230" s="376">
        <v>13800000</v>
      </c>
      <c r="BD230" s="376">
        <v>20100000</v>
      </c>
      <c r="BE230" s="376">
        <v>21500000</v>
      </c>
      <c r="BF230" s="376">
        <v>56000000</v>
      </c>
      <c r="BG230" s="373" t="s">
        <v>42</v>
      </c>
      <c r="BH230" s="375">
        <v>82</v>
      </c>
      <c r="BI230" s="363" t="s">
        <v>2540</v>
      </c>
      <c r="BJ230" s="373" t="s">
        <v>46</v>
      </c>
    </row>
    <row r="231" spans="1:62" s="288" customFormat="1" ht="11.25" customHeight="1" x14ac:dyDescent="0.15">
      <c r="A231" s="379" t="s">
        <v>53</v>
      </c>
      <c r="B231" s="363"/>
      <c r="C231" s="367"/>
      <c r="D231" s="367"/>
      <c r="E231" s="367"/>
      <c r="F231" s="365"/>
      <c r="G231" s="367"/>
      <c r="H231" s="363"/>
      <c r="I231" s="363"/>
      <c r="J231" s="363"/>
      <c r="K231" s="363"/>
      <c r="L231" s="363"/>
      <c r="M231" s="363"/>
      <c r="N231" s="363"/>
      <c r="O231" s="363"/>
      <c r="P231" s="363"/>
      <c r="Q231" s="363"/>
      <c r="R231" s="363"/>
      <c r="S231" s="363"/>
      <c r="T231" s="363"/>
      <c r="U231" s="363"/>
      <c r="V231" s="363"/>
      <c r="W231" s="363"/>
      <c r="X231" s="363"/>
      <c r="Y231" s="363"/>
      <c r="Z231" s="363"/>
      <c r="AA231" s="368"/>
      <c r="AB231" s="368"/>
      <c r="AC231" s="368"/>
      <c r="AD231" s="363"/>
      <c r="AE231" s="363"/>
      <c r="AF231" s="363"/>
      <c r="AG231" s="369"/>
      <c r="AH231" s="370"/>
      <c r="AI231" s="371"/>
      <c r="AJ231" s="363"/>
      <c r="AK231" s="363"/>
      <c r="AL231" s="363"/>
      <c r="AM231" s="363"/>
      <c r="AN231" s="372"/>
      <c r="AO231" s="363"/>
      <c r="AP231" s="363"/>
      <c r="AQ231" s="363"/>
      <c r="AR231" s="363"/>
      <c r="AS231" s="363"/>
      <c r="AT231" s="363"/>
      <c r="AU231" s="369"/>
      <c r="AV231" s="370"/>
      <c r="AW231" s="368"/>
      <c r="AX231" s="368"/>
      <c r="AY231" s="373"/>
      <c r="AZ231" s="374"/>
      <c r="BA231" s="370"/>
      <c r="BB231" s="375"/>
      <c r="BC231" s="376"/>
      <c r="BD231" s="376"/>
      <c r="BE231" s="376"/>
      <c r="BF231" s="376"/>
      <c r="BG231" s="373"/>
      <c r="BH231" s="375"/>
      <c r="BI231" s="363"/>
      <c r="BJ231" s="373"/>
    </row>
    <row r="232" spans="1:62" s="176" customFormat="1" ht="11.25" customHeight="1" x14ac:dyDescent="0.15">
      <c r="A232" s="380" t="s">
        <v>137</v>
      </c>
      <c r="B232" s="363" t="s">
        <v>170</v>
      </c>
      <c r="C232" s="367" t="s">
        <v>187</v>
      </c>
      <c r="D232" s="367" t="s">
        <v>205</v>
      </c>
      <c r="E232" s="367" t="s">
        <v>224</v>
      </c>
      <c r="F232" s="365"/>
      <c r="G232" s="367">
        <v>8300</v>
      </c>
      <c r="H232" s="363">
        <v>4100</v>
      </c>
      <c r="I232" s="363">
        <v>400</v>
      </c>
      <c r="J232" s="363">
        <v>22</v>
      </c>
      <c r="K232" s="363">
        <v>12</v>
      </c>
      <c r="L232" s="363">
        <v>2</v>
      </c>
      <c r="M232" s="363">
        <v>430</v>
      </c>
      <c r="N232" s="363">
        <v>135</v>
      </c>
      <c r="O232" s="363">
        <v>400</v>
      </c>
      <c r="P232" s="363">
        <v>10</v>
      </c>
      <c r="Q232" s="363">
        <v>22</v>
      </c>
      <c r="R232" s="363"/>
      <c r="S232" s="363"/>
      <c r="T232" s="363"/>
      <c r="U232" s="363">
        <v>15</v>
      </c>
      <c r="V232" s="363"/>
      <c r="W232" s="363">
        <v>5</v>
      </c>
      <c r="X232" s="363"/>
      <c r="Y232" s="363">
        <v>975</v>
      </c>
      <c r="Z232" s="363">
        <v>0</v>
      </c>
      <c r="AA232" s="368">
        <v>0.93</v>
      </c>
      <c r="AB232" s="368">
        <v>0.05</v>
      </c>
      <c r="AC232" s="368">
        <v>0.02</v>
      </c>
      <c r="AD232" s="363">
        <v>100</v>
      </c>
      <c r="AE232" s="363">
        <v>90000</v>
      </c>
      <c r="AF232" s="363">
        <v>100</v>
      </c>
      <c r="AG232" s="369">
        <v>825000</v>
      </c>
      <c r="AH232" s="370" t="s">
        <v>2541</v>
      </c>
      <c r="AI232" s="371">
        <v>164360</v>
      </c>
      <c r="AJ232" s="363">
        <v>24</v>
      </c>
      <c r="AK232" s="363"/>
      <c r="AL232" s="363">
        <v>11791</v>
      </c>
      <c r="AM232" s="363"/>
      <c r="AN232" s="372"/>
      <c r="AO232" s="363">
        <v>521828</v>
      </c>
      <c r="AP232" s="363"/>
      <c r="AQ232" s="363">
        <v>724675</v>
      </c>
      <c r="AR232" s="363"/>
      <c r="AS232" s="363"/>
      <c r="AT232" s="363"/>
      <c r="AU232" s="369"/>
      <c r="AV232" s="370"/>
      <c r="AW232" s="368">
        <v>0.75</v>
      </c>
      <c r="AX232" s="368">
        <v>0.25</v>
      </c>
      <c r="AY232" s="373" t="s">
        <v>41</v>
      </c>
      <c r="AZ232" s="374" t="s">
        <v>41</v>
      </c>
      <c r="BA232" s="370"/>
      <c r="BB232" s="375">
        <v>67.900000000000006</v>
      </c>
      <c r="BC232" s="376">
        <v>15142000</v>
      </c>
      <c r="BD232" s="376">
        <v>15445000</v>
      </c>
      <c r="BE232" s="376">
        <v>13820000</v>
      </c>
      <c r="BF232" s="376">
        <v>44407000</v>
      </c>
      <c r="BG232" s="373" t="s">
        <v>42</v>
      </c>
      <c r="BH232" s="375">
        <v>62.19</v>
      </c>
      <c r="BI232" s="363"/>
      <c r="BJ232" s="373" t="s">
        <v>42</v>
      </c>
    </row>
    <row r="233" spans="1:62" s="176" customFormat="1" ht="11.25" customHeight="1" x14ac:dyDescent="0.15">
      <c r="A233" s="381" t="s">
        <v>353</v>
      </c>
      <c r="B233" s="363" t="s">
        <v>2542</v>
      </c>
      <c r="C233" s="367" t="s">
        <v>2543</v>
      </c>
      <c r="D233" s="367" t="s">
        <v>2544</v>
      </c>
      <c r="E233" s="367" t="s">
        <v>1767</v>
      </c>
      <c r="F233" s="365"/>
      <c r="G233" s="367">
        <v>17143</v>
      </c>
      <c r="H233" s="363">
        <v>5270</v>
      </c>
      <c r="I233" s="363">
        <v>711</v>
      </c>
      <c r="J233" s="363">
        <v>17</v>
      </c>
      <c r="K233" s="363">
        <v>2</v>
      </c>
      <c r="L233" s="363">
        <v>2</v>
      </c>
      <c r="M233" s="363">
        <v>320</v>
      </c>
      <c r="N233" s="363">
        <v>0</v>
      </c>
      <c r="O233" s="363">
        <v>655</v>
      </c>
      <c r="P233" s="363">
        <v>0</v>
      </c>
      <c r="Q233" s="363">
        <v>2000</v>
      </c>
      <c r="R233" s="363">
        <v>70</v>
      </c>
      <c r="S233" s="363">
        <v>30</v>
      </c>
      <c r="T233" s="363">
        <v>0</v>
      </c>
      <c r="U233" s="363">
        <v>0</v>
      </c>
      <c r="V233" s="363">
        <v>0</v>
      </c>
      <c r="W233" s="363">
        <v>0</v>
      </c>
      <c r="X233" s="363">
        <v>0</v>
      </c>
      <c r="Y233" s="363">
        <v>770</v>
      </c>
      <c r="Z233" s="363">
        <v>40</v>
      </c>
      <c r="AA233" s="368">
        <v>0.26</v>
      </c>
      <c r="AB233" s="368">
        <v>0.74</v>
      </c>
      <c r="AC233" s="368">
        <v>0</v>
      </c>
      <c r="AD233" s="363">
        <v>95</v>
      </c>
      <c r="AE233" s="363">
        <v>400000</v>
      </c>
      <c r="AF233" s="363">
        <v>80</v>
      </c>
      <c r="AG233" s="369">
        <v>1460000</v>
      </c>
      <c r="AH233" s="370"/>
      <c r="AI233" s="371">
        <v>184877</v>
      </c>
      <c r="AJ233" s="363"/>
      <c r="AK233" s="363"/>
      <c r="AL233" s="363">
        <v>19544</v>
      </c>
      <c r="AM233" s="363"/>
      <c r="AN233" s="372"/>
      <c r="AO233" s="363">
        <v>3008000</v>
      </c>
      <c r="AP233" s="363"/>
      <c r="AQ233" s="363">
        <v>9870</v>
      </c>
      <c r="AR233" s="363"/>
      <c r="AS233" s="363"/>
      <c r="AT233" s="363"/>
      <c r="AU233" s="369"/>
      <c r="AV233" s="370"/>
      <c r="AW233" s="368">
        <v>0.97</v>
      </c>
      <c r="AX233" s="368">
        <v>0.03</v>
      </c>
      <c r="AY233" s="373" t="s">
        <v>50</v>
      </c>
      <c r="AZ233" s="374"/>
      <c r="BA233" s="370"/>
      <c r="BB233" s="375">
        <v>80.37</v>
      </c>
      <c r="BC233" s="376">
        <v>26100000</v>
      </c>
      <c r="BD233" s="376">
        <v>45900000</v>
      </c>
      <c r="BE233" s="376">
        <v>14700000</v>
      </c>
      <c r="BF233" s="376">
        <v>86700000</v>
      </c>
      <c r="BG233" s="373" t="s">
        <v>42</v>
      </c>
      <c r="BH233" s="375">
        <v>80.209999999999994</v>
      </c>
      <c r="BI233" s="363"/>
      <c r="BJ233" s="373" t="s">
        <v>46</v>
      </c>
    </row>
    <row r="234" spans="1:62" s="176" customFormat="1" ht="11.25" customHeight="1" x14ac:dyDescent="0.15">
      <c r="A234" s="331" t="s">
        <v>138</v>
      </c>
      <c r="B234" s="353" t="s">
        <v>2545</v>
      </c>
      <c r="C234" s="364" t="s">
        <v>666</v>
      </c>
      <c r="D234" s="364" t="s">
        <v>2546</v>
      </c>
      <c r="E234" s="364" t="s">
        <v>2547</v>
      </c>
      <c r="F234" s="365"/>
      <c r="G234" s="364">
        <v>15436</v>
      </c>
      <c r="H234" s="353">
        <v>3126</v>
      </c>
      <c r="I234" s="353"/>
      <c r="J234" s="353"/>
      <c r="K234" s="353"/>
      <c r="L234" s="353"/>
      <c r="M234" s="353"/>
      <c r="N234" s="353"/>
      <c r="O234" s="353"/>
      <c r="P234" s="353"/>
      <c r="Q234" s="353"/>
      <c r="R234" s="353"/>
      <c r="S234" s="353"/>
      <c r="T234" s="353"/>
      <c r="U234" s="353"/>
      <c r="V234" s="353"/>
      <c r="W234" s="353"/>
      <c r="X234" s="353"/>
      <c r="Y234" s="353">
        <v>400</v>
      </c>
      <c r="Z234" s="353">
        <v>400</v>
      </c>
      <c r="AA234" s="354">
        <v>7.0000000000000007E-2</v>
      </c>
      <c r="AB234" s="354">
        <v>0.92</v>
      </c>
      <c r="AC234" s="354">
        <v>0.01</v>
      </c>
      <c r="AD234" s="353">
        <v>141</v>
      </c>
      <c r="AE234" s="353">
        <v>354000</v>
      </c>
      <c r="AF234" s="353">
        <v>128</v>
      </c>
      <c r="AG234" s="355">
        <v>1060000</v>
      </c>
      <c r="AH234" s="356" t="s">
        <v>2548</v>
      </c>
      <c r="AI234" s="357">
        <v>455800</v>
      </c>
      <c r="AJ234" s="353">
        <v>85</v>
      </c>
      <c r="AK234" s="353"/>
      <c r="AL234" s="353">
        <v>17500</v>
      </c>
      <c r="AM234" s="353"/>
      <c r="AN234" s="358"/>
      <c r="AO234" s="353">
        <v>100000</v>
      </c>
      <c r="AP234" s="353"/>
      <c r="AQ234" s="353">
        <v>1672200</v>
      </c>
      <c r="AR234" s="353"/>
      <c r="AS234" s="353"/>
      <c r="AT234" s="353"/>
      <c r="AU234" s="355"/>
      <c r="AV234" s="356"/>
      <c r="AW234" s="354">
        <v>0.06</v>
      </c>
      <c r="AX234" s="354">
        <v>0.94</v>
      </c>
      <c r="AY234" s="359" t="s">
        <v>50</v>
      </c>
      <c r="AZ234" s="360" t="s">
        <v>95</v>
      </c>
      <c r="BA234" s="356"/>
      <c r="BB234" s="361">
        <v>65</v>
      </c>
      <c r="BC234" s="362">
        <v>12317325</v>
      </c>
      <c r="BD234" s="362">
        <v>72846838</v>
      </c>
      <c r="BE234" s="362">
        <v>31370000</v>
      </c>
      <c r="BF234" s="362">
        <v>116341043</v>
      </c>
      <c r="BG234" s="359" t="s">
        <v>42</v>
      </c>
      <c r="BH234" s="361">
        <v>49.97</v>
      </c>
      <c r="BI234" s="363"/>
      <c r="BJ234" s="359" t="s">
        <v>42</v>
      </c>
    </row>
    <row r="235" spans="1:62" s="176" customFormat="1" ht="11.25" customHeight="1" x14ac:dyDescent="0.15">
      <c r="A235" s="189" t="s">
        <v>139</v>
      </c>
      <c r="B235" s="353" t="s">
        <v>1774</v>
      </c>
      <c r="C235" s="364" t="s">
        <v>672</v>
      </c>
      <c r="D235" s="364" t="s">
        <v>2549</v>
      </c>
      <c r="E235" s="364" t="s">
        <v>2550</v>
      </c>
      <c r="F235" s="365"/>
      <c r="G235" s="364">
        <v>32045</v>
      </c>
      <c r="H235" s="353">
        <v>9668</v>
      </c>
      <c r="I235" s="353">
        <v>335</v>
      </c>
      <c r="J235" s="353">
        <v>22</v>
      </c>
      <c r="K235" s="353">
        <v>1</v>
      </c>
      <c r="L235" s="353">
        <v>14</v>
      </c>
      <c r="M235" s="353">
        <v>283</v>
      </c>
      <c r="N235" s="353">
        <v>335</v>
      </c>
      <c r="O235" s="353"/>
      <c r="P235" s="353">
        <v>2</v>
      </c>
      <c r="Q235" s="353"/>
      <c r="R235" s="353"/>
      <c r="S235" s="353"/>
      <c r="T235" s="353"/>
      <c r="U235" s="353"/>
      <c r="V235" s="353"/>
      <c r="W235" s="353"/>
      <c r="X235" s="353"/>
      <c r="Y235" s="353">
        <v>358</v>
      </c>
      <c r="Z235" s="353">
        <v>141</v>
      </c>
      <c r="AA235" s="354">
        <v>0.25</v>
      </c>
      <c r="AB235" s="354">
        <v>0.01</v>
      </c>
      <c r="AC235" s="354">
        <v>0.75</v>
      </c>
      <c r="AD235" s="353">
        <v>350</v>
      </c>
      <c r="AE235" s="353"/>
      <c r="AF235" s="353"/>
      <c r="AG235" s="355"/>
      <c r="AH235" s="356" t="s">
        <v>2551</v>
      </c>
      <c r="AI235" s="357">
        <v>619043</v>
      </c>
      <c r="AJ235" s="353"/>
      <c r="AK235" s="353"/>
      <c r="AL235" s="353">
        <v>110180</v>
      </c>
      <c r="AM235" s="353">
        <v>118</v>
      </c>
      <c r="AN235" s="358" t="s">
        <v>2552</v>
      </c>
      <c r="AO235" s="353">
        <v>1794885</v>
      </c>
      <c r="AP235" s="353">
        <v>566806</v>
      </c>
      <c r="AQ235" s="353"/>
      <c r="AR235" s="353"/>
      <c r="AS235" s="353"/>
      <c r="AT235" s="353"/>
      <c r="AU235" s="355"/>
      <c r="AV235" s="356"/>
      <c r="AW235" s="354">
        <v>0.6</v>
      </c>
      <c r="AX235" s="354">
        <v>0.4</v>
      </c>
      <c r="AY235" s="359" t="s">
        <v>50</v>
      </c>
      <c r="AZ235" s="360" t="s">
        <v>41</v>
      </c>
      <c r="BA235" s="356" t="s">
        <v>2553</v>
      </c>
      <c r="BB235" s="361">
        <v>39.76</v>
      </c>
      <c r="BC235" s="362"/>
      <c r="BD235" s="362"/>
      <c r="BE235" s="362"/>
      <c r="BF235" s="362"/>
      <c r="BG235" s="359" t="s">
        <v>42</v>
      </c>
      <c r="BH235" s="361">
        <v>61.78</v>
      </c>
      <c r="BI235" s="363" t="s">
        <v>2554</v>
      </c>
      <c r="BJ235" s="359" t="s">
        <v>42</v>
      </c>
    </row>
    <row r="236" spans="1:62" s="176" customFormat="1" ht="11.25" customHeight="1" x14ac:dyDescent="0.15">
      <c r="A236" s="185" t="s">
        <v>140</v>
      </c>
      <c r="B236" s="353" t="s">
        <v>171</v>
      </c>
      <c r="C236" s="364" t="s">
        <v>731</v>
      </c>
      <c r="D236" s="364" t="s">
        <v>206</v>
      </c>
      <c r="E236" s="364" t="s">
        <v>225</v>
      </c>
      <c r="F236" s="365"/>
      <c r="G236" s="364">
        <v>30585</v>
      </c>
      <c r="H236" s="353">
        <v>12662</v>
      </c>
      <c r="I236" s="353">
        <v>840</v>
      </c>
      <c r="J236" s="353"/>
      <c r="K236" s="353"/>
      <c r="L236" s="353"/>
      <c r="M236" s="353"/>
      <c r="N236" s="353"/>
      <c r="O236" s="353"/>
      <c r="P236" s="353"/>
      <c r="Q236" s="353"/>
      <c r="R236" s="353"/>
      <c r="S236" s="353"/>
      <c r="T236" s="353"/>
      <c r="U236" s="353"/>
      <c r="V236" s="353"/>
      <c r="W236" s="353"/>
      <c r="X236" s="353"/>
      <c r="Y236" s="353">
        <v>1813</v>
      </c>
      <c r="Z236" s="353"/>
      <c r="AA236" s="354">
        <v>1</v>
      </c>
      <c r="AB236" s="354">
        <v>0</v>
      </c>
      <c r="AC236" s="354"/>
      <c r="AD236" s="353"/>
      <c r="AE236" s="353">
        <v>345168</v>
      </c>
      <c r="AF236" s="353"/>
      <c r="AG236" s="355"/>
      <c r="AH236" s="356"/>
      <c r="AI236" s="357">
        <v>251418</v>
      </c>
      <c r="AJ236" s="353">
        <v>148463</v>
      </c>
      <c r="AK236" s="353">
        <v>41727</v>
      </c>
      <c r="AL236" s="353">
        <v>39009</v>
      </c>
      <c r="AM236" s="353"/>
      <c r="AN236" s="358"/>
      <c r="AO236" s="353">
        <v>4103496</v>
      </c>
      <c r="AP236" s="353">
        <v>148463</v>
      </c>
      <c r="AQ236" s="353">
        <v>41727</v>
      </c>
      <c r="AR236" s="353">
        <v>29580</v>
      </c>
      <c r="AS236" s="353"/>
      <c r="AT236" s="353"/>
      <c r="AU236" s="355"/>
      <c r="AV236" s="356"/>
      <c r="AW236" s="354">
        <v>0</v>
      </c>
      <c r="AX236" s="354">
        <v>1</v>
      </c>
      <c r="AY236" s="359" t="s">
        <v>41</v>
      </c>
      <c r="AZ236" s="360" t="s">
        <v>41</v>
      </c>
      <c r="BA236" s="356"/>
      <c r="BB236" s="361">
        <v>60.73</v>
      </c>
      <c r="BC236" s="362">
        <v>658858</v>
      </c>
      <c r="BD236" s="362">
        <v>47120000</v>
      </c>
      <c r="BE236" s="362">
        <v>34720000</v>
      </c>
      <c r="BF236" s="362">
        <v>124000000</v>
      </c>
      <c r="BG236" s="359" t="s">
        <v>42</v>
      </c>
      <c r="BH236" s="361">
        <v>69.180000000000007</v>
      </c>
      <c r="BI236" s="363"/>
      <c r="BJ236" s="359" t="s">
        <v>42</v>
      </c>
    </row>
    <row r="237" spans="1:62" s="176" customFormat="1" ht="11.25" customHeight="1" x14ac:dyDescent="0.15">
      <c r="A237" s="186" t="s">
        <v>354</v>
      </c>
      <c r="B237" s="353"/>
      <c r="C237" s="364"/>
      <c r="D237" s="364"/>
      <c r="E237" s="364"/>
      <c r="F237" s="365"/>
      <c r="G237" s="364"/>
      <c r="H237" s="353"/>
      <c r="I237" s="353"/>
      <c r="J237" s="353"/>
      <c r="K237" s="353"/>
      <c r="L237" s="353"/>
      <c r="M237" s="353"/>
      <c r="N237" s="353"/>
      <c r="O237" s="353"/>
      <c r="P237" s="353"/>
      <c r="Q237" s="353"/>
      <c r="R237" s="353"/>
      <c r="S237" s="353"/>
      <c r="T237" s="353"/>
      <c r="U237" s="353"/>
      <c r="V237" s="353"/>
      <c r="W237" s="353"/>
      <c r="X237" s="353"/>
      <c r="Y237" s="353"/>
      <c r="Z237" s="353"/>
      <c r="AA237" s="354"/>
      <c r="AB237" s="354"/>
      <c r="AC237" s="354"/>
      <c r="AD237" s="353"/>
      <c r="AE237" s="353"/>
      <c r="AF237" s="353"/>
      <c r="AG237" s="355"/>
      <c r="AH237" s="356"/>
      <c r="AI237" s="357"/>
      <c r="AJ237" s="353"/>
      <c r="AK237" s="353"/>
      <c r="AL237" s="353"/>
      <c r="AM237" s="353"/>
      <c r="AN237" s="358"/>
      <c r="AO237" s="353"/>
      <c r="AP237" s="353"/>
      <c r="AQ237" s="353"/>
      <c r="AR237" s="353"/>
      <c r="AS237" s="353"/>
      <c r="AT237" s="353"/>
      <c r="AU237" s="355"/>
      <c r="AV237" s="356"/>
      <c r="AW237" s="354"/>
      <c r="AX237" s="354"/>
      <c r="AY237" s="359"/>
      <c r="AZ237" s="360"/>
      <c r="BA237" s="356"/>
      <c r="BB237" s="361"/>
      <c r="BC237" s="362"/>
      <c r="BD237" s="362"/>
      <c r="BE237" s="362"/>
      <c r="BF237" s="362"/>
      <c r="BG237" s="359"/>
      <c r="BH237" s="361"/>
      <c r="BI237" s="363"/>
      <c r="BJ237" s="359"/>
    </row>
    <row r="238" spans="1:62" s="176" customFormat="1" ht="11.25" customHeight="1" x14ac:dyDescent="0.15">
      <c r="A238" s="185" t="s">
        <v>141</v>
      </c>
      <c r="B238" s="353" t="s">
        <v>2555</v>
      </c>
      <c r="C238" s="364" t="s">
        <v>39</v>
      </c>
      <c r="D238" s="364" t="s">
        <v>1782</v>
      </c>
      <c r="E238" s="364" t="s">
        <v>1783</v>
      </c>
      <c r="F238" s="365"/>
      <c r="G238" s="364">
        <v>77570</v>
      </c>
      <c r="H238" s="353">
        <v>33859</v>
      </c>
      <c r="I238" s="353">
        <v>1500</v>
      </c>
      <c r="J238" s="353">
        <v>22</v>
      </c>
      <c r="K238" s="353">
        <v>2</v>
      </c>
      <c r="L238" s="353">
        <v>83</v>
      </c>
      <c r="M238" s="353">
        <v>583</v>
      </c>
      <c r="N238" s="353">
        <v>499</v>
      </c>
      <c r="O238" s="353">
        <v>688</v>
      </c>
      <c r="P238" s="353">
        <v>0</v>
      </c>
      <c r="Q238" s="353"/>
      <c r="R238" s="353"/>
      <c r="S238" s="353"/>
      <c r="T238" s="353"/>
      <c r="U238" s="353"/>
      <c r="V238" s="353"/>
      <c r="W238" s="353"/>
      <c r="X238" s="353"/>
      <c r="Y238" s="353">
        <v>2435</v>
      </c>
      <c r="Z238" s="353">
        <v>557</v>
      </c>
      <c r="AA238" s="354">
        <v>1</v>
      </c>
      <c r="AB238" s="354">
        <v>0</v>
      </c>
      <c r="AC238" s="354">
        <v>0</v>
      </c>
      <c r="AD238" s="353">
        <v>150</v>
      </c>
      <c r="AE238" s="353">
        <v>220000</v>
      </c>
      <c r="AF238" s="353">
        <v>44</v>
      </c>
      <c r="AG238" s="355">
        <v>4000000</v>
      </c>
      <c r="AH238" s="356"/>
      <c r="AI238" s="357">
        <v>145000</v>
      </c>
      <c r="AJ238" s="353">
        <v>0</v>
      </c>
      <c r="AK238" s="353">
        <v>0</v>
      </c>
      <c r="AL238" s="353">
        <v>89000</v>
      </c>
      <c r="AM238" s="353"/>
      <c r="AN238" s="358"/>
      <c r="AO238" s="353">
        <v>3371000</v>
      </c>
      <c r="AP238" s="353">
        <v>525000</v>
      </c>
      <c r="AQ238" s="353">
        <v>0</v>
      </c>
      <c r="AR238" s="353">
        <v>0</v>
      </c>
      <c r="AS238" s="353">
        <v>0</v>
      </c>
      <c r="AT238" s="353">
        <v>678000</v>
      </c>
      <c r="AU238" s="355"/>
      <c r="AV238" s="356"/>
      <c r="AW238" s="354">
        <v>0.76</v>
      </c>
      <c r="AX238" s="354">
        <v>0.24</v>
      </c>
      <c r="AY238" s="359" t="s">
        <v>41</v>
      </c>
      <c r="AZ238" s="360" t="s">
        <v>41</v>
      </c>
      <c r="BA238" s="356"/>
      <c r="BB238" s="361">
        <v>52</v>
      </c>
      <c r="BC238" s="362">
        <v>17559000</v>
      </c>
      <c r="BD238" s="362">
        <v>8743000</v>
      </c>
      <c r="BE238" s="362">
        <v>15082000</v>
      </c>
      <c r="BF238" s="362">
        <v>41384000</v>
      </c>
      <c r="BG238" s="359" t="s">
        <v>42</v>
      </c>
      <c r="BH238" s="361">
        <v>56</v>
      </c>
      <c r="BI238" s="363"/>
      <c r="BJ238" s="359" t="s">
        <v>46</v>
      </c>
    </row>
    <row r="239" spans="1:62" s="176" customFormat="1" ht="11.25" customHeight="1" x14ac:dyDescent="0.15">
      <c r="A239" s="185" t="s">
        <v>142</v>
      </c>
      <c r="B239" s="353" t="s">
        <v>172</v>
      </c>
      <c r="C239" s="364" t="s">
        <v>189</v>
      </c>
      <c r="D239" s="364" t="s">
        <v>207</v>
      </c>
      <c r="E239" s="364" t="s">
        <v>227</v>
      </c>
      <c r="F239" s="365"/>
      <c r="G239" s="364">
        <v>25000</v>
      </c>
      <c r="H239" s="353">
        <v>12500</v>
      </c>
      <c r="I239" s="353">
        <v>570</v>
      </c>
      <c r="J239" s="353">
        <v>60</v>
      </c>
      <c r="K239" s="353">
        <v>36</v>
      </c>
      <c r="L239" s="353">
        <v>23</v>
      </c>
      <c r="M239" s="353">
        <v>368</v>
      </c>
      <c r="N239" s="353">
        <v>5</v>
      </c>
      <c r="O239" s="353">
        <v>455</v>
      </c>
      <c r="P239" s="353">
        <v>0</v>
      </c>
      <c r="Q239" s="353">
        <v>0</v>
      </c>
      <c r="R239" s="353">
        <v>0</v>
      </c>
      <c r="S239" s="353">
        <v>0</v>
      </c>
      <c r="T239" s="353">
        <v>0</v>
      </c>
      <c r="U239" s="353">
        <v>0</v>
      </c>
      <c r="V239" s="353">
        <v>0</v>
      </c>
      <c r="W239" s="353">
        <v>0</v>
      </c>
      <c r="X239" s="353">
        <v>0</v>
      </c>
      <c r="Y239" s="353">
        <v>563</v>
      </c>
      <c r="Z239" s="353">
        <v>145</v>
      </c>
      <c r="AA239" s="354">
        <v>0.99</v>
      </c>
      <c r="AB239" s="354">
        <v>0</v>
      </c>
      <c r="AC239" s="368">
        <v>0.01</v>
      </c>
      <c r="AD239" s="353">
        <v>12</v>
      </c>
      <c r="AE239" s="353">
        <v>3350</v>
      </c>
      <c r="AF239" s="353">
        <v>175</v>
      </c>
      <c r="AG239" s="355">
        <v>1750000</v>
      </c>
      <c r="AH239" s="356"/>
      <c r="AI239" s="357">
        <v>1858</v>
      </c>
      <c r="AJ239" s="353">
        <v>0</v>
      </c>
      <c r="AK239" s="353">
        <v>0</v>
      </c>
      <c r="AL239" s="353">
        <v>282800</v>
      </c>
      <c r="AM239" s="353">
        <v>0</v>
      </c>
      <c r="AN239" s="358"/>
      <c r="AO239" s="353">
        <v>7089690</v>
      </c>
      <c r="AP239" s="353">
        <v>0</v>
      </c>
      <c r="AQ239" s="353">
        <v>3079795</v>
      </c>
      <c r="AR239" s="353">
        <v>8400</v>
      </c>
      <c r="AS239" s="353">
        <v>0</v>
      </c>
      <c r="AT239" s="353">
        <v>0</v>
      </c>
      <c r="AU239" s="355">
        <v>0</v>
      </c>
      <c r="AV239" s="356"/>
      <c r="AW239" s="354">
        <v>0.71</v>
      </c>
      <c r="AX239" s="354">
        <v>0.28999999999999998</v>
      </c>
      <c r="AY239" s="359" t="s">
        <v>95</v>
      </c>
      <c r="AZ239" s="360" t="s">
        <v>95</v>
      </c>
      <c r="BA239" s="356" t="s">
        <v>2556</v>
      </c>
      <c r="BB239" s="361">
        <v>83</v>
      </c>
      <c r="BC239" s="362">
        <v>12438267</v>
      </c>
      <c r="BD239" s="362">
        <v>7216189</v>
      </c>
      <c r="BE239" s="362">
        <v>11658285</v>
      </c>
      <c r="BF239" s="362">
        <v>31368486</v>
      </c>
      <c r="BG239" s="359" t="s">
        <v>42</v>
      </c>
      <c r="BH239" s="361">
        <v>83</v>
      </c>
      <c r="BI239" s="363" t="s">
        <v>2557</v>
      </c>
      <c r="BJ239" s="359" t="s">
        <v>46</v>
      </c>
    </row>
    <row r="240" spans="1:62" s="176" customFormat="1" ht="11.25" customHeight="1" x14ac:dyDescent="0.15">
      <c r="A240" s="185" t="s">
        <v>64</v>
      </c>
      <c r="B240" s="353" t="s">
        <v>1784</v>
      </c>
      <c r="C240" s="364" t="s">
        <v>2558</v>
      </c>
      <c r="D240" s="364" t="s">
        <v>2559</v>
      </c>
      <c r="E240" s="364" t="s">
        <v>66</v>
      </c>
      <c r="F240" s="365"/>
      <c r="G240" s="364">
        <v>23168</v>
      </c>
      <c r="H240" s="353">
        <v>9902</v>
      </c>
      <c r="I240" s="353">
        <v>697</v>
      </c>
      <c r="J240" s="353">
        <v>131</v>
      </c>
      <c r="K240" s="353">
        <v>26</v>
      </c>
      <c r="L240" s="353">
        <v>30</v>
      </c>
      <c r="M240" s="353">
        <v>587</v>
      </c>
      <c r="N240" s="353">
        <v>0</v>
      </c>
      <c r="O240" s="353">
        <v>104</v>
      </c>
      <c r="P240" s="353">
        <v>0</v>
      </c>
      <c r="Q240" s="353">
        <v>0</v>
      </c>
      <c r="R240" s="353">
        <v>0</v>
      </c>
      <c r="S240" s="353">
        <v>0</v>
      </c>
      <c r="T240" s="353">
        <v>0</v>
      </c>
      <c r="U240" s="353">
        <v>0</v>
      </c>
      <c r="V240" s="353">
        <v>0</v>
      </c>
      <c r="W240" s="353">
        <v>0</v>
      </c>
      <c r="X240" s="353">
        <v>0</v>
      </c>
      <c r="Y240" s="353"/>
      <c r="Z240" s="353">
        <v>998</v>
      </c>
      <c r="AA240" s="354">
        <v>0.96</v>
      </c>
      <c r="AB240" s="354">
        <v>0</v>
      </c>
      <c r="AC240" s="354">
        <v>0.04</v>
      </c>
      <c r="AD240" s="353">
        <v>122</v>
      </c>
      <c r="AE240" s="353">
        <v>187550</v>
      </c>
      <c r="AF240" s="353">
        <v>98</v>
      </c>
      <c r="AG240" s="355">
        <v>7331000</v>
      </c>
      <c r="AH240" s="356"/>
      <c r="AI240" s="357">
        <v>104729</v>
      </c>
      <c r="AJ240" s="353">
        <v>0</v>
      </c>
      <c r="AK240" s="353">
        <v>0</v>
      </c>
      <c r="AL240" s="353"/>
      <c r="AM240" s="353"/>
      <c r="AN240" s="358"/>
      <c r="AO240" s="382"/>
      <c r="AP240" s="353">
        <v>0</v>
      </c>
      <c r="AQ240" s="353">
        <v>1040104</v>
      </c>
      <c r="AR240" s="353">
        <v>0</v>
      </c>
      <c r="AS240" s="353">
        <v>0</v>
      </c>
      <c r="AT240" s="353">
        <v>505245</v>
      </c>
      <c r="AU240" s="355"/>
      <c r="AV240" s="356"/>
      <c r="AW240" s="383"/>
      <c r="AX240" s="354"/>
      <c r="AY240" s="359" t="s">
        <v>50</v>
      </c>
      <c r="AZ240" s="360" t="s">
        <v>41</v>
      </c>
      <c r="BA240" s="356"/>
      <c r="BB240" s="361">
        <v>55.37</v>
      </c>
      <c r="BC240" s="362">
        <v>4978149</v>
      </c>
      <c r="BD240" s="362">
        <v>13273712</v>
      </c>
      <c r="BE240" s="362">
        <v>11446140</v>
      </c>
      <c r="BF240" s="362">
        <v>29698002</v>
      </c>
      <c r="BG240" s="359" t="s">
        <v>42</v>
      </c>
      <c r="BH240" s="361">
        <v>55.37</v>
      </c>
      <c r="BI240" s="363"/>
      <c r="BJ240" s="359" t="s">
        <v>42</v>
      </c>
    </row>
    <row r="241" spans="1:62" s="288" customFormat="1" ht="11.25" customHeight="1" x14ac:dyDescent="0.15">
      <c r="A241" s="186" t="s">
        <v>156</v>
      </c>
      <c r="B241" s="353"/>
      <c r="C241" s="364"/>
      <c r="D241" s="364"/>
      <c r="E241" s="364"/>
      <c r="F241" s="365"/>
      <c r="G241" s="364"/>
      <c r="H241" s="353"/>
      <c r="I241" s="353"/>
      <c r="J241" s="353"/>
      <c r="K241" s="353"/>
      <c r="L241" s="353"/>
      <c r="M241" s="353"/>
      <c r="N241" s="353"/>
      <c r="O241" s="353"/>
      <c r="P241" s="353"/>
      <c r="Q241" s="353"/>
      <c r="R241" s="353"/>
      <c r="S241" s="353"/>
      <c r="T241" s="353"/>
      <c r="U241" s="353"/>
      <c r="V241" s="353"/>
      <c r="W241" s="353"/>
      <c r="X241" s="353"/>
      <c r="Y241" s="353"/>
      <c r="Z241" s="353"/>
      <c r="AA241" s="354"/>
      <c r="AB241" s="354"/>
      <c r="AC241" s="354"/>
      <c r="AD241" s="353"/>
      <c r="AE241" s="353"/>
      <c r="AF241" s="353"/>
      <c r="AG241" s="355"/>
      <c r="AH241" s="356"/>
      <c r="AI241" s="357"/>
      <c r="AJ241" s="353"/>
      <c r="AK241" s="353"/>
      <c r="AL241" s="353"/>
      <c r="AM241" s="353"/>
      <c r="AN241" s="358"/>
      <c r="AO241" s="353"/>
      <c r="AP241" s="353"/>
      <c r="AQ241" s="353"/>
      <c r="AR241" s="353"/>
      <c r="AS241" s="353"/>
      <c r="AT241" s="353"/>
      <c r="AU241" s="355"/>
      <c r="AV241" s="356"/>
      <c r="AW241" s="354"/>
      <c r="AX241" s="354"/>
      <c r="AY241" s="359"/>
      <c r="AZ241" s="360"/>
      <c r="BA241" s="356"/>
      <c r="BB241" s="361"/>
      <c r="BC241" s="362"/>
      <c r="BD241" s="362"/>
      <c r="BE241" s="362"/>
      <c r="BF241" s="362"/>
      <c r="BG241" s="359"/>
      <c r="BH241" s="361"/>
      <c r="BI241" s="363"/>
      <c r="BJ241" s="359"/>
    </row>
    <row r="242" spans="1:62" s="176" customFormat="1" ht="11.25" customHeight="1" x14ac:dyDescent="0.15">
      <c r="A242" s="185" t="s">
        <v>334</v>
      </c>
      <c r="B242" s="353" t="s">
        <v>335</v>
      </c>
      <c r="C242" s="364" t="s">
        <v>336</v>
      </c>
      <c r="D242" s="364" t="s">
        <v>2560</v>
      </c>
      <c r="E242" s="364" t="s">
        <v>2561</v>
      </c>
      <c r="F242" s="365"/>
      <c r="G242" s="364">
        <v>9366</v>
      </c>
      <c r="H242" s="353">
        <v>4600</v>
      </c>
      <c r="I242" s="353">
        <v>355</v>
      </c>
      <c r="J242" s="353">
        <v>22</v>
      </c>
      <c r="K242" s="353">
        <v>2</v>
      </c>
      <c r="L242" s="353">
        <v>3</v>
      </c>
      <c r="M242" s="353">
        <v>503</v>
      </c>
      <c r="N242" s="353">
        <v>6</v>
      </c>
      <c r="O242" s="353">
        <v>165</v>
      </c>
      <c r="P242" s="353">
        <v>0</v>
      </c>
      <c r="Q242" s="353">
        <v>401</v>
      </c>
      <c r="R242" s="353">
        <v>1</v>
      </c>
      <c r="S242" s="353">
        <v>0</v>
      </c>
      <c r="T242" s="353">
        <v>0</v>
      </c>
      <c r="U242" s="353">
        <v>300</v>
      </c>
      <c r="V242" s="353">
        <v>0</v>
      </c>
      <c r="W242" s="353">
        <v>0</v>
      </c>
      <c r="X242" s="353">
        <v>0</v>
      </c>
      <c r="Y242" s="353">
        <v>664</v>
      </c>
      <c r="Z242" s="353">
        <v>0</v>
      </c>
      <c r="AA242" s="354">
        <v>0.46</v>
      </c>
      <c r="AB242" s="354">
        <v>0.54</v>
      </c>
      <c r="AC242" s="354">
        <v>0</v>
      </c>
      <c r="AD242" s="353">
        <v>107</v>
      </c>
      <c r="AE242" s="353">
        <v>209630</v>
      </c>
      <c r="AF242" s="353">
        <v>44</v>
      </c>
      <c r="AG242" s="355">
        <v>232000</v>
      </c>
      <c r="AH242" s="356"/>
      <c r="AI242" s="384">
        <v>231257</v>
      </c>
      <c r="AJ242" s="353">
        <v>0</v>
      </c>
      <c r="AK242" s="353">
        <v>0</v>
      </c>
      <c r="AL242" s="353">
        <v>32664</v>
      </c>
      <c r="AM242" s="353">
        <v>15</v>
      </c>
      <c r="AN242" s="358" t="s">
        <v>339</v>
      </c>
      <c r="AO242" s="382">
        <v>315760</v>
      </c>
      <c r="AP242" s="353">
        <v>7099</v>
      </c>
      <c r="AQ242" s="353">
        <v>63152</v>
      </c>
      <c r="AR242" s="353">
        <v>0</v>
      </c>
      <c r="AS242" s="353">
        <v>0</v>
      </c>
      <c r="AT242" s="353">
        <v>0</v>
      </c>
      <c r="AU242" s="355">
        <v>0</v>
      </c>
      <c r="AV242" s="356"/>
      <c r="AW242" s="354">
        <v>0.82</v>
      </c>
      <c r="AX242" s="354">
        <v>0.18</v>
      </c>
      <c r="AY242" s="359" t="s">
        <v>50</v>
      </c>
      <c r="AZ242" s="360" t="s">
        <v>41</v>
      </c>
      <c r="BA242" s="356"/>
      <c r="BB242" s="361">
        <v>60.34</v>
      </c>
      <c r="BC242" s="362">
        <v>16560603</v>
      </c>
      <c r="BD242" s="362">
        <v>4385532</v>
      </c>
      <c r="BE242" s="362">
        <v>16560603</v>
      </c>
      <c r="BF242" s="362">
        <v>57462811</v>
      </c>
      <c r="BG242" s="359" t="s">
        <v>42</v>
      </c>
      <c r="BH242" s="361">
        <v>57.53</v>
      </c>
      <c r="BI242" s="363"/>
      <c r="BJ242" s="359" t="s">
        <v>42</v>
      </c>
    </row>
    <row r="243" spans="1:62" s="288" customFormat="1" ht="11.25" customHeight="1" x14ac:dyDescent="0.15">
      <c r="A243" s="186" t="s">
        <v>157</v>
      </c>
      <c r="B243" s="353"/>
      <c r="C243" s="364"/>
      <c r="D243" s="364"/>
      <c r="E243" s="364"/>
      <c r="F243" s="365"/>
      <c r="G243" s="364"/>
      <c r="H243" s="353"/>
      <c r="I243" s="353"/>
      <c r="J243" s="353"/>
      <c r="K243" s="353"/>
      <c r="L243" s="353"/>
      <c r="M243" s="353"/>
      <c r="N243" s="353"/>
      <c r="O243" s="353"/>
      <c r="P243" s="353"/>
      <c r="Q243" s="353"/>
      <c r="R243" s="353"/>
      <c r="S243" s="353"/>
      <c r="T243" s="353"/>
      <c r="U243" s="353"/>
      <c r="V243" s="353"/>
      <c r="W243" s="353"/>
      <c r="X243" s="353"/>
      <c r="Y243" s="353"/>
      <c r="Z243" s="353"/>
      <c r="AA243" s="354"/>
      <c r="AB243" s="354"/>
      <c r="AC243" s="354"/>
      <c r="AD243" s="353"/>
      <c r="AE243" s="353"/>
      <c r="AF243" s="353"/>
      <c r="AG243" s="355"/>
      <c r="AH243" s="356"/>
      <c r="AI243" s="357"/>
      <c r="AJ243" s="353"/>
      <c r="AK243" s="353"/>
      <c r="AL243" s="353"/>
      <c r="AM243" s="353"/>
      <c r="AN243" s="358"/>
      <c r="AO243" s="353"/>
      <c r="AP243" s="353"/>
      <c r="AQ243" s="353"/>
      <c r="AR243" s="353"/>
      <c r="AS243" s="353"/>
      <c r="AT243" s="353"/>
      <c r="AU243" s="355"/>
      <c r="AV243" s="356"/>
      <c r="AW243" s="354"/>
      <c r="AX243" s="354"/>
      <c r="AY243" s="359"/>
      <c r="AZ243" s="360"/>
      <c r="BA243" s="356"/>
      <c r="BB243" s="361"/>
      <c r="BC243" s="362"/>
      <c r="BD243" s="362"/>
      <c r="BE243" s="362"/>
      <c r="BF243" s="362"/>
      <c r="BG243" s="359"/>
      <c r="BH243" s="361"/>
      <c r="BI243" s="363"/>
      <c r="BJ243" s="359"/>
    </row>
    <row r="244" spans="1:62" s="288" customFormat="1" ht="11.25" customHeight="1" x14ac:dyDescent="0.15">
      <c r="A244" s="385" t="s">
        <v>355</v>
      </c>
      <c r="B244" s="353" t="s">
        <v>2562</v>
      </c>
      <c r="C244" s="364" t="s">
        <v>69</v>
      </c>
      <c r="D244" s="364" t="s">
        <v>2563</v>
      </c>
      <c r="E244" s="364" t="s">
        <v>2564</v>
      </c>
      <c r="F244" s="365"/>
      <c r="G244" s="364">
        <v>30942</v>
      </c>
      <c r="H244" s="353"/>
      <c r="I244" s="353">
        <v>430</v>
      </c>
      <c r="J244" s="353">
        <v>116</v>
      </c>
      <c r="K244" s="353">
        <v>2</v>
      </c>
      <c r="L244" s="353">
        <v>1</v>
      </c>
      <c r="M244" s="353">
        <v>19</v>
      </c>
      <c r="N244" s="353"/>
      <c r="O244" s="353"/>
      <c r="P244" s="353"/>
      <c r="Q244" s="353"/>
      <c r="R244" s="353"/>
      <c r="S244" s="353"/>
      <c r="T244" s="353"/>
      <c r="U244" s="353"/>
      <c r="V244" s="353"/>
      <c r="W244" s="353"/>
      <c r="X244" s="353"/>
      <c r="Y244" s="353">
        <v>852</v>
      </c>
      <c r="Z244" s="353"/>
      <c r="AA244" s="354">
        <v>1</v>
      </c>
      <c r="AB244" s="354">
        <v>0</v>
      </c>
      <c r="AC244" s="354"/>
      <c r="AD244" s="353">
        <v>25</v>
      </c>
      <c r="AE244" s="353"/>
      <c r="AF244" s="353"/>
      <c r="AG244" s="355">
        <v>500</v>
      </c>
      <c r="AH244" s="356"/>
      <c r="AI244" s="357"/>
      <c r="AJ244" s="353"/>
      <c r="AK244" s="353"/>
      <c r="AL244" s="353"/>
      <c r="AM244" s="353"/>
      <c r="AN244" s="358" t="s">
        <v>2565</v>
      </c>
      <c r="AO244" s="382" t="s">
        <v>275</v>
      </c>
      <c r="AP244" s="353"/>
      <c r="AQ244" s="353"/>
      <c r="AR244" s="353"/>
      <c r="AS244" s="353"/>
      <c r="AT244" s="353"/>
      <c r="AU244" s="355"/>
      <c r="AV244" s="356"/>
      <c r="AW244" s="354"/>
      <c r="AX244" s="354"/>
      <c r="AY244" s="359"/>
      <c r="AZ244" s="360"/>
      <c r="BA244" s="356"/>
      <c r="BB244" s="375">
        <v>75</v>
      </c>
      <c r="BC244" s="362"/>
      <c r="BD244" s="362"/>
      <c r="BE244" s="362"/>
      <c r="BF244" s="362">
        <v>5500000</v>
      </c>
      <c r="BG244" s="359" t="s">
        <v>42</v>
      </c>
      <c r="BH244" s="361">
        <v>80</v>
      </c>
      <c r="BI244" s="363" t="s">
        <v>2566</v>
      </c>
      <c r="BJ244" s="359" t="s">
        <v>42</v>
      </c>
    </row>
    <row r="245" spans="1:62" s="176" customFormat="1" ht="11.25" customHeight="1" x14ac:dyDescent="0.15">
      <c r="A245" s="185" t="s">
        <v>100</v>
      </c>
      <c r="B245" s="353" t="s">
        <v>98</v>
      </c>
      <c r="C245" s="364" t="s">
        <v>99</v>
      </c>
      <c r="D245" s="364" t="s">
        <v>101</v>
      </c>
      <c r="E245" s="364" t="s">
        <v>102</v>
      </c>
      <c r="F245" s="365"/>
      <c r="G245" s="364">
        <v>44472</v>
      </c>
      <c r="H245" s="353"/>
      <c r="I245" s="353">
        <v>1474</v>
      </c>
      <c r="J245" s="353"/>
      <c r="K245" s="353">
        <v>41</v>
      </c>
      <c r="L245" s="353">
        <v>52</v>
      </c>
      <c r="M245" s="353">
        <v>1474</v>
      </c>
      <c r="N245" s="353"/>
      <c r="O245" s="353">
        <v>1474</v>
      </c>
      <c r="P245" s="353"/>
      <c r="Q245" s="353"/>
      <c r="R245" s="353"/>
      <c r="S245" s="353"/>
      <c r="T245" s="353"/>
      <c r="U245" s="353"/>
      <c r="V245" s="353"/>
      <c r="W245" s="353"/>
      <c r="X245" s="353"/>
      <c r="Y245" s="353">
        <v>3576</v>
      </c>
      <c r="Z245" s="353">
        <v>365</v>
      </c>
      <c r="AA245" s="354">
        <v>0.83</v>
      </c>
      <c r="AB245" s="354">
        <v>0</v>
      </c>
      <c r="AC245" s="354">
        <v>0.17</v>
      </c>
      <c r="AD245" s="353">
        <v>257</v>
      </c>
      <c r="AE245" s="353">
        <v>500000</v>
      </c>
      <c r="AF245" s="353">
        <v>257</v>
      </c>
      <c r="AG245" s="355"/>
      <c r="AH245" s="356"/>
      <c r="AI245" s="357">
        <v>1280000</v>
      </c>
      <c r="AJ245" s="353"/>
      <c r="AK245" s="353"/>
      <c r="AL245" s="353">
        <v>18195</v>
      </c>
      <c r="AM245" s="353"/>
      <c r="AN245" s="358"/>
      <c r="AO245" s="353">
        <v>939000</v>
      </c>
      <c r="AP245" s="353">
        <v>36520</v>
      </c>
      <c r="AQ245" s="353">
        <v>138580</v>
      </c>
      <c r="AR245" s="353"/>
      <c r="AS245" s="353"/>
      <c r="AT245" s="353">
        <v>1260</v>
      </c>
      <c r="AU245" s="355"/>
      <c r="AV245" s="356"/>
      <c r="AW245" s="354">
        <v>1</v>
      </c>
      <c r="AX245" s="354">
        <v>0</v>
      </c>
      <c r="AY245" s="359" t="s">
        <v>95</v>
      </c>
      <c r="AZ245" s="360" t="s">
        <v>95</v>
      </c>
      <c r="BA245" s="356" t="s">
        <v>2567</v>
      </c>
      <c r="BB245" s="361">
        <v>60.42</v>
      </c>
      <c r="BC245" s="362"/>
      <c r="BD245" s="362"/>
      <c r="BE245" s="362"/>
      <c r="BF245" s="362"/>
      <c r="BG245" s="359" t="s">
        <v>42</v>
      </c>
      <c r="BH245" s="361">
        <v>63.97</v>
      </c>
      <c r="BI245" s="363" t="s">
        <v>2568</v>
      </c>
      <c r="BJ245" s="359" t="s">
        <v>46</v>
      </c>
    </row>
    <row r="246" spans="1:62" s="288" customFormat="1" ht="11.25" customHeight="1" x14ac:dyDescent="0.15">
      <c r="A246" s="186" t="s">
        <v>356</v>
      </c>
      <c r="B246" s="353"/>
      <c r="C246" s="364"/>
      <c r="D246" s="364"/>
      <c r="E246" s="364"/>
      <c r="F246" s="365"/>
      <c r="G246" s="364"/>
      <c r="H246" s="353"/>
      <c r="I246" s="353"/>
      <c r="J246" s="353"/>
      <c r="K246" s="353"/>
      <c r="L246" s="353"/>
      <c r="M246" s="353"/>
      <c r="N246" s="353"/>
      <c r="O246" s="353"/>
      <c r="P246" s="353"/>
      <c r="Q246" s="353"/>
      <c r="R246" s="353"/>
      <c r="S246" s="353"/>
      <c r="T246" s="353"/>
      <c r="U246" s="353"/>
      <c r="V246" s="353"/>
      <c r="W246" s="353"/>
      <c r="X246" s="353"/>
      <c r="Y246" s="353"/>
      <c r="Z246" s="353"/>
      <c r="AA246" s="354"/>
      <c r="AB246" s="354"/>
      <c r="AC246" s="354"/>
      <c r="AD246" s="353"/>
      <c r="AE246" s="353"/>
      <c r="AF246" s="353"/>
      <c r="AG246" s="355"/>
      <c r="AH246" s="356"/>
      <c r="AI246" s="357"/>
      <c r="AJ246" s="353"/>
      <c r="AK246" s="353"/>
      <c r="AL246" s="353"/>
      <c r="AM246" s="353"/>
      <c r="AN246" s="358"/>
      <c r="AO246" s="353"/>
      <c r="AP246" s="353"/>
      <c r="AQ246" s="353"/>
      <c r="AR246" s="353"/>
      <c r="AS246" s="353"/>
      <c r="AT246" s="353"/>
      <c r="AU246" s="355"/>
      <c r="AV246" s="356"/>
      <c r="AW246" s="354"/>
      <c r="AX246" s="354"/>
      <c r="AY246" s="359"/>
      <c r="AZ246" s="360"/>
      <c r="BA246" s="356"/>
      <c r="BB246" s="361"/>
      <c r="BC246" s="362"/>
      <c r="BD246" s="362"/>
      <c r="BE246" s="362"/>
      <c r="BF246" s="362"/>
      <c r="BG246" s="359"/>
      <c r="BH246" s="361"/>
      <c r="BI246" s="363"/>
      <c r="BJ246" s="359"/>
    </row>
    <row r="247" spans="1:62" s="176" customFormat="1" ht="11.25" customHeight="1" x14ac:dyDescent="0.15">
      <c r="A247" s="185" t="s">
        <v>143</v>
      </c>
      <c r="B247" s="353" t="s">
        <v>2569</v>
      </c>
      <c r="C247" s="364" t="s">
        <v>2570</v>
      </c>
      <c r="D247" s="364" t="s">
        <v>2571</v>
      </c>
      <c r="E247" s="364" t="s">
        <v>2572</v>
      </c>
      <c r="F247" s="365"/>
      <c r="G247" s="364">
        <v>17256</v>
      </c>
      <c r="H247" s="353">
        <v>7412</v>
      </c>
      <c r="I247" s="353">
        <v>354</v>
      </c>
      <c r="J247" s="353">
        <v>21</v>
      </c>
      <c r="K247" s="353">
        <v>15</v>
      </c>
      <c r="L247" s="353">
        <v>32</v>
      </c>
      <c r="M247" s="353">
        <v>229</v>
      </c>
      <c r="N247" s="353">
        <v>240</v>
      </c>
      <c r="O247" s="353">
        <v>354</v>
      </c>
      <c r="P247" s="353">
        <v>5</v>
      </c>
      <c r="Q247" s="353">
        <v>0</v>
      </c>
      <c r="R247" s="353">
        <v>0</v>
      </c>
      <c r="S247" s="353">
        <v>0</v>
      </c>
      <c r="T247" s="353">
        <v>0</v>
      </c>
      <c r="U247" s="353">
        <v>0</v>
      </c>
      <c r="V247" s="353">
        <v>0</v>
      </c>
      <c r="W247" s="353">
        <v>0</v>
      </c>
      <c r="X247" s="353">
        <v>0</v>
      </c>
      <c r="Y247" s="353">
        <v>366</v>
      </c>
      <c r="Z247" s="353">
        <v>0</v>
      </c>
      <c r="AA247" s="354">
        <v>0.98</v>
      </c>
      <c r="AB247" s="354">
        <v>0</v>
      </c>
      <c r="AC247" s="354">
        <v>0.02</v>
      </c>
      <c r="AD247" s="353">
        <v>67</v>
      </c>
      <c r="AE247" s="353">
        <v>94150</v>
      </c>
      <c r="AF247" s="353">
        <v>88</v>
      </c>
      <c r="AG247" s="355">
        <v>1840500</v>
      </c>
      <c r="AH247" s="356"/>
      <c r="AI247" s="357">
        <v>43865</v>
      </c>
      <c r="AJ247" s="353">
        <v>0</v>
      </c>
      <c r="AK247" s="353">
        <v>0</v>
      </c>
      <c r="AL247" s="353">
        <v>20437</v>
      </c>
      <c r="AM247" s="353">
        <v>0</v>
      </c>
      <c r="AN247" s="358"/>
      <c r="AO247" s="353">
        <v>2562457</v>
      </c>
      <c r="AP247" s="353">
        <v>0</v>
      </c>
      <c r="AQ247" s="353">
        <v>0</v>
      </c>
      <c r="AR247" s="353">
        <v>4400</v>
      </c>
      <c r="AS247" s="353">
        <v>0</v>
      </c>
      <c r="AT247" s="353">
        <v>665772</v>
      </c>
      <c r="AU247" s="355">
        <v>0</v>
      </c>
      <c r="AV247" s="356"/>
      <c r="AW247" s="354">
        <v>0.8</v>
      </c>
      <c r="AX247" s="354">
        <v>0.2</v>
      </c>
      <c r="AY247" s="359" t="s">
        <v>50</v>
      </c>
      <c r="AZ247" s="360" t="s">
        <v>95</v>
      </c>
      <c r="BA247" s="356" t="s">
        <v>2573</v>
      </c>
      <c r="BB247" s="361">
        <v>81.209999999999994</v>
      </c>
      <c r="BC247" s="362">
        <v>10231764</v>
      </c>
      <c r="BD247" s="362">
        <v>8964264</v>
      </c>
      <c r="BE247" s="362">
        <v>4994937</v>
      </c>
      <c r="BF247" s="362">
        <v>23467844</v>
      </c>
      <c r="BG247" s="359" t="s">
        <v>42</v>
      </c>
      <c r="BH247" s="361">
        <v>84.91</v>
      </c>
      <c r="BI247" s="363" t="s">
        <v>2574</v>
      </c>
      <c r="BJ247" s="359" t="s">
        <v>42</v>
      </c>
    </row>
    <row r="248" spans="1:62" s="176" customFormat="1" ht="11.25" customHeight="1" x14ac:dyDescent="0.15">
      <c r="A248" s="185" t="s">
        <v>116</v>
      </c>
      <c r="B248" s="353" t="s">
        <v>2575</v>
      </c>
      <c r="C248" s="364" t="s">
        <v>1801</v>
      </c>
      <c r="D248" s="364" t="s">
        <v>117</v>
      </c>
      <c r="E248" s="364" t="s">
        <v>118</v>
      </c>
      <c r="F248" s="365"/>
      <c r="G248" s="364">
        <v>43304</v>
      </c>
      <c r="H248" s="353">
        <v>19229</v>
      </c>
      <c r="I248" s="353">
        <v>1623</v>
      </c>
      <c r="J248" s="353">
        <v>41</v>
      </c>
      <c r="K248" s="353">
        <v>9</v>
      </c>
      <c r="L248" s="353">
        <v>3</v>
      </c>
      <c r="M248" s="353">
        <v>321</v>
      </c>
      <c r="N248" s="353">
        <v>154</v>
      </c>
      <c r="O248" s="353">
        <v>1406</v>
      </c>
      <c r="P248" s="353">
        <v>2</v>
      </c>
      <c r="Q248" s="353">
        <v>12</v>
      </c>
      <c r="R248" s="353">
        <v>0</v>
      </c>
      <c r="S248" s="353">
        <v>0</v>
      </c>
      <c r="T248" s="353">
        <v>0</v>
      </c>
      <c r="U248" s="353">
        <v>0</v>
      </c>
      <c r="V248" s="353">
        <v>0</v>
      </c>
      <c r="W248" s="353">
        <v>0</v>
      </c>
      <c r="X248" s="353">
        <v>0</v>
      </c>
      <c r="Y248" s="353">
        <v>2665</v>
      </c>
      <c r="Z248" s="353">
        <v>410</v>
      </c>
      <c r="AA248" s="354">
        <v>0.88</v>
      </c>
      <c r="AB248" s="354">
        <v>0.01</v>
      </c>
      <c r="AC248" s="354">
        <v>0.11</v>
      </c>
      <c r="AD248" s="353">
        <v>231</v>
      </c>
      <c r="AE248" s="353">
        <v>777247</v>
      </c>
      <c r="AF248" s="353">
        <v>187</v>
      </c>
      <c r="AG248" s="355">
        <v>3112989</v>
      </c>
      <c r="AH248" s="356"/>
      <c r="AI248" s="357">
        <v>955051</v>
      </c>
      <c r="AJ248" s="353">
        <v>82</v>
      </c>
      <c r="AK248" s="353">
        <v>0</v>
      </c>
      <c r="AL248" s="353">
        <v>3640</v>
      </c>
      <c r="AM248" s="353">
        <v>0</v>
      </c>
      <c r="AN248" s="358"/>
      <c r="AO248" s="353">
        <v>10628625</v>
      </c>
      <c r="AP248" s="353">
        <v>928989</v>
      </c>
      <c r="AQ248" s="353">
        <v>0</v>
      </c>
      <c r="AR248" s="353">
        <v>0</v>
      </c>
      <c r="AS248" s="353">
        <v>14769</v>
      </c>
      <c r="AT248" s="353">
        <v>311163</v>
      </c>
      <c r="AU248" s="355">
        <v>1128463</v>
      </c>
      <c r="AV248" s="356" t="s">
        <v>2576</v>
      </c>
      <c r="AW248" s="354">
        <v>0.82</v>
      </c>
      <c r="AX248" s="354">
        <v>0.18</v>
      </c>
      <c r="AY248" s="359" t="s">
        <v>41</v>
      </c>
      <c r="AZ248" s="360" t="s">
        <v>41</v>
      </c>
      <c r="BA248" s="356" t="s">
        <v>2577</v>
      </c>
      <c r="BB248" s="361">
        <v>40</v>
      </c>
      <c r="BC248" s="362">
        <v>27300000</v>
      </c>
      <c r="BD248" s="362">
        <v>38200000</v>
      </c>
      <c r="BE248" s="362">
        <v>49800000</v>
      </c>
      <c r="BF248" s="362">
        <v>115563467</v>
      </c>
      <c r="BG248" s="359" t="s">
        <v>42</v>
      </c>
      <c r="BH248" s="361">
        <v>66.47</v>
      </c>
      <c r="BI248" s="363" t="s">
        <v>2578</v>
      </c>
      <c r="BJ248" s="359" t="s">
        <v>46</v>
      </c>
    </row>
    <row r="249" spans="1:62" s="288" customFormat="1" ht="11.25" customHeight="1" x14ac:dyDescent="0.15">
      <c r="A249" s="186" t="s">
        <v>357</v>
      </c>
      <c r="B249" s="353"/>
      <c r="C249" s="364"/>
      <c r="D249" s="364"/>
      <c r="E249" s="364"/>
      <c r="F249" s="365"/>
      <c r="G249" s="364"/>
      <c r="H249" s="353"/>
      <c r="I249" s="353"/>
      <c r="J249" s="353"/>
      <c r="K249" s="353"/>
      <c r="L249" s="353"/>
      <c r="M249" s="353"/>
      <c r="N249" s="353"/>
      <c r="O249" s="353"/>
      <c r="P249" s="353"/>
      <c r="Q249" s="353"/>
      <c r="R249" s="353"/>
      <c r="S249" s="353"/>
      <c r="T249" s="353"/>
      <c r="U249" s="353"/>
      <c r="V249" s="353"/>
      <c r="W249" s="353"/>
      <c r="X249" s="353"/>
      <c r="Y249" s="353"/>
      <c r="Z249" s="353"/>
      <c r="AA249" s="354"/>
      <c r="AB249" s="354"/>
      <c r="AC249" s="354"/>
      <c r="AD249" s="353"/>
      <c r="AE249" s="353"/>
      <c r="AF249" s="353"/>
      <c r="AG249" s="355"/>
      <c r="AH249" s="356"/>
      <c r="AI249" s="357"/>
      <c r="AJ249" s="353"/>
      <c r="AK249" s="353"/>
      <c r="AL249" s="353"/>
      <c r="AM249" s="353"/>
      <c r="AN249" s="358"/>
      <c r="AO249" s="353"/>
      <c r="AP249" s="353"/>
      <c r="AQ249" s="353"/>
      <c r="AR249" s="353"/>
      <c r="AS249" s="353"/>
      <c r="AT249" s="353"/>
      <c r="AU249" s="355"/>
      <c r="AV249" s="356"/>
      <c r="AW249" s="354"/>
      <c r="AX249" s="354"/>
      <c r="AY249" s="359"/>
      <c r="AZ249" s="360"/>
      <c r="BA249" s="356"/>
      <c r="BB249" s="361"/>
      <c r="BC249" s="362"/>
      <c r="BD249" s="362"/>
      <c r="BE249" s="362"/>
      <c r="BF249" s="362"/>
      <c r="BG249" s="359"/>
      <c r="BH249" s="361"/>
      <c r="BI249" s="363"/>
      <c r="BJ249" s="359"/>
    </row>
    <row r="250" spans="1:62" s="176" customFormat="1" ht="11.25" customHeight="1" x14ac:dyDescent="0.15">
      <c r="A250" s="185" t="s">
        <v>144</v>
      </c>
      <c r="B250" s="353" t="s">
        <v>1805</v>
      </c>
      <c r="C250" s="364" t="s">
        <v>1806</v>
      </c>
      <c r="D250" s="364" t="s">
        <v>1807</v>
      </c>
      <c r="E250" s="364" t="s">
        <v>1808</v>
      </c>
      <c r="F250" s="365"/>
      <c r="G250" s="364">
        <v>19090</v>
      </c>
      <c r="H250" s="353">
        <v>8029</v>
      </c>
      <c r="I250" s="353">
        <v>510</v>
      </c>
      <c r="J250" s="353">
        <v>59</v>
      </c>
      <c r="K250" s="353">
        <v>29</v>
      </c>
      <c r="L250" s="353">
        <v>5</v>
      </c>
      <c r="M250" s="353">
        <v>347</v>
      </c>
      <c r="N250" s="353">
        <v>85</v>
      </c>
      <c r="O250" s="353">
        <v>240</v>
      </c>
      <c r="P250" s="353">
        <v>0</v>
      </c>
      <c r="Q250" s="353">
        <v>0</v>
      </c>
      <c r="R250" s="353">
        <v>0</v>
      </c>
      <c r="S250" s="353">
        <v>0</v>
      </c>
      <c r="T250" s="353">
        <v>0</v>
      </c>
      <c r="U250" s="353">
        <v>0</v>
      </c>
      <c r="V250" s="353">
        <v>0</v>
      </c>
      <c r="W250" s="353">
        <v>0</v>
      </c>
      <c r="X250" s="353">
        <v>0</v>
      </c>
      <c r="Y250" s="353">
        <v>950</v>
      </c>
      <c r="Z250" s="353">
        <v>85</v>
      </c>
      <c r="AA250" s="354">
        <v>1</v>
      </c>
      <c r="AB250" s="354">
        <v>0</v>
      </c>
      <c r="AC250" s="354">
        <v>0</v>
      </c>
      <c r="AD250" s="353">
        <v>9</v>
      </c>
      <c r="AE250" s="353">
        <v>13600</v>
      </c>
      <c r="AF250" s="353">
        <v>106</v>
      </c>
      <c r="AG250" s="355">
        <v>2043000</v>
      </c>
      <c r="AH250" s="356"/>
      <c r="AI250" s="357">
        <v>4558</v>
      </c>
      <c r="AJ250" s="353">
        <v>0</v>
      </c>
      <c r="AK250" s="353">
        <v>0</v>
      </c>
      <c r="AL250" s="353">
        <v>0</v>
      </c>
      <c r="AM250" s="353">
        <v>0</v>
      </c>
      <c r="AN250" s="358"/>
      <c r="AO250" s="353">
        <v>0</v>
      </c>
      <c r="AP250" s="353">
        <v>0</v>
      </c>
      <c r="AQ250" s="353">
        <v>7600000</v>
      </c>
      <c r="AR250" s="353">
        <v>0</v>
      </c>
      <c r="AS250" s="353">
        <v>0</v>
      </c>
      <c r="AT250" s="353">
        <v>0</v>
      </c>
      <c r="AU250" s="355">
        <v>0</v>
      </c>
      <c r="AV250" s="356"/>
      <c r="AW250" s="354">
        <v>0</v>
      </c>
      <c r="AX250" s="354">
        <v>1</v>
      </c>
      <c r="AY250" s="359" t="s">
        <v>95</v>
      </c>
      <c r="AZ250" s="360" t="s">
        <v>95</v>
      </c>
      <c r="BA250" s="356" t="s">
        <v>2579</v>
      </c>
      <c r="BB250" s="361">
        <v>74</v>
      </c>
      <c r="BC250" s="362">
        <v>13159725</v>
      </c>
      <c r="BD250" s="362">
        <v>4243924</v>
      </c>
      <c r="BE250" s="362">
        <v>7987146</v>
      </c>
      <c r="BF250" s="362">
        <v>25390795</v>
      </c>
      <c r="BG250" s="359" t="s">
        <v>42</v>
      </c>
      <c r="BH250" s="361">
        <v>74</v>
      </c>
      <c r="BI250" s="363" t="s">
        <v>2580</v>
      </c>
      <c r="BJ250" s="359" t="s">
        <v>46</v>
      </c>
    </row>
    <row r="251" spans="1:62" s="176" customFormat="1" ht="11.25" customHeight="1" x14ac:dyDescent="0.15">
      <c r="A251" s="386" t="s">
        <v>145</v>
      </c>
      <c r="B251" s="353" t="s">
        <v>47</v>
      </c>
      <c r="C251" s="364" t="s">
        <v>691</v>
      </c>
      <c r="D251" s="364" t="s">
        <v>49</v>
      </c>
      <c r="E251" s="364" t="s">
        <v>1811</v>
      </c>
      <c r="F251" s="365"/>
      <c r="G251" s="364">
        <v>96000</v>
      </c>
      <c r="H251" s="353">
        <v>39739</v>
      </c>
      <c r="I251" s="353">
        <v>2300</v>
      </c>
      <c r="J251" s="353">
        <v>128</v>
      </c>
      <c r="K251" s="353">
        <v>47</v>
      </c>
      <c r="L251" s="353">
        <v>10</v>
      </c>
      <c r="M251" s="353">
        <v>2300</v>
      </c>
      <c r="N251" s="353">
        <v>0</v>
      </c>
      <c r="O251" s="353">
        <v>2300</v>
      </c>
      <c r="P251" s="353">
        <v>0</v>
      </c>
      <c r="Q251" s="353">
        <v>400</v>
      </c>
      <c r="R251" s="353">
        <v>9</v>
      </c>
      <c r="S251" s="353">
        <v>0</v>
      </c>
      <c r="T251" s="353">
        <v>0</v>
      </c>
      <c r="U251" s="353">
        <v>9</v>
      </c>
      <c r="V251" s="353">
        <v>0</v>
      </c>
      <c r="W251" s="353">
        <v>0</v>
      </c>
      <c r="X251" s="353">
        <v>0</v>
      </c>
      <c r="Y251" s="353">
        <v>3862</v>
      </c>
      <c r="Z251" s="353">
        <v>614</v>
      </c>
      <c r="AA251" s="354">
        <v>0.96</v>
      </c>
      <c r="AB251" s="354">
        <v>0</v>
      </c>
      <c r="AC251" s="354">
        <v>0.04</v>
      </c>
      <c r="AD251" s="353">
        <v>447</v>
      </c>
      <c r="AE251" s="353">
        <v>832230</v>
      </c>
      <c r="AF251" s="353">
        <v>63</v>
      </c>
      <c r="AG251" s="355">
        <v>3200000</v>
      </c>
      <c r="AH251" s="356"/>
      <c r="AI251" s="357">
        <v>1000000</v>
      </c>
      <c r="AJ251" s="353">
        <v>0</v>
      </c>
      <c r="AK251" s="353">
        <v>0</v>
      </c>
      <c r="AL251" s="353">
        <v>630000</v>
      </c>
      <c r="AM251" s="353">
        <v>0</v>
      </c>
      <c r="AN251" s="358"/>
      <c r="AO251" s="353">
        <v>11800000</v>
      </c>
      <c r="AP251" s="353">
        <v>0</v>
      </c>
      <c r="AQ251" s="353">
        <v>0</v>
      </c>
      <c r="AR251" s="353">
        <v>0</v>
      </c>
      <c r="AS251" s="353">
        <v>0</v>
      </c>
      <c r="AT251" s="353">
        <v>0</v>
      </c>
      <c r="AU251" s="355">
        <v>0</v>
      </c>
      <c r="AV251" s="356"/>
      <c r="AW251" s="354">
        <v>1</v>
      </c>
      <c r="AX251" s="354">
        <v>0</v>
      </c>
      <c r="AY251" s="359" t="s">
        <v>50</v>
      </c>
      <c r="AZ251" s="360" t="s">
        <v>50</v>
      </c>
      <c r="BA251" s="356"/>
      <c r="BB251" s="375">
        <v>59.75</v>
      </c>
      <c r="BC251" s="362">
        <v>128000000</v>
      </c>
      <c r="BD251" s="362">
        <v>69000000</v>
      </c>
      <c r="BE251" s="362">
        <v>77000000</v>
      </c>
      <c r="BF251" s="362">
        <v>303000000</v>
      </c>
      <c r="BG251" s="359" t="s">
        <v>42</v>
      </c>
      <c r="BH251" s="375">
        <v>64.48</v>
      </c>
      <c r="BI251" s="363"/>
      <c r="BJ251" s="359" t="s">
        <v>46</v>
      </c>
    </row>
    <row r="252" spans="1:62" s="288" customFormat="1" ht="11.25" customHeight="1" x14ac:dyDescent="0.15">
      <c r="A252" s="275" t="s">
        <v>322</v>
      </c>
      <c r="B252" s="353" t="s">
        <v>2581</v>
      </c>
      <c r="C252" s="364" t="s">
        <v>2582</v>
      </c>
      <c r="D252" s="364" t="s">
        <v>325</v>
      </c>
      <c r="E252" s="364" t="s">
        <v>326</v>
      </c>
      <c r="F252" s="365"/>
      <c r="G252" s="364">
        <v>3185</v>
      </c>
      <c r="H252" s="353">
        <v>1300</v>
      </c>
      <c r="I252" s="353">
        <v>135</v>
      </c>
      <c r="J252" s="353">
        <v>0</v>
      </c>
      <c r="K252" s="353">
        <v>5</v>
      </c>
      <c r="L252" s="353">
        <v>0</v>
      </c>
      <c r="M252" s="353">
        <v>120</v>
      </c>
      <c r="N252" s="353">
        <v>0</v>
      </c>
      <c r="O252" s="353">
        <v>120</v>
      </c>
      <c r="P252" s="353">
        <v>0</v>
      </c>
      <c r="Q252" s="353">
        <v>350</v>
      </c>
      <c r="R252" s="353">
        <v>0</v>
      </c>
      <c r="S252" s="353">
        <v>15</v>
      </c>
      <c r="T252" s="353">
        <v>0</v>
      </c>
      <c r="U252" s="353">
        <v>24</v>
      </c>
      <c r="V252" s="353">
        <v>0</v>
      </c>
      <c r="W252" s="353">
        <v>70</v>
      </c>
      <c r="X252" s="353">
        <v>0</v>
      </c>
      <c r="Y252" s="353">
        <v>230</v>
      </c>
      <c r="Z252" s="353">
        <v>0</v>
      </c>
      <c r="AA252" s="354">
        <v>1</v>
      </c>
      <c r="AB252" s="354">
        <v>0</v>
      </c>
      <c r="AC252" s="354">
        <v>0</v>
      </c>
      <c r="AD252" s="353">
        <v>20</v>
      </c>
      <c r="AE252" s="353">
        <v>50000</v>
      </c>
      <c r="AF252" s="353">
        <v>15</v>
      </c>
      <c r="AG252" s="355">
        <v>80000</v>
      </c>
      <c r="AH252" s="356" t="s">
        <v>2583</v>
      </c>
      <c r="AI252" s="357">
        <v>154000</v>
      </c>
      <c r="AJ252" s="353">
        <v>0</v>
      </c>
      <c r="AK252" s="353">
        <v>0</v>
      </c>
      <c r="AL252" s="353">
        <v>16000</v>
      </c>
      <c r="AM252" s="353">
        <v>0</v>
      </c>
      <c r="AN252" s="358"/>
      <c r="AO252" s="353">
        <v>14000</v>
      </c>
      <c r="AP252" s="353">
        <v>0</v>
      </c>
      <c r="AQ252" s="353">
        <v>800</v>
      </c>
      <c r="AR252" s="353">
        <v>0</v>
      </c>
      <c r="AS252" s="353">
        <v>0</v>
      </c>
      <c r="AT252" s="353">
        <v>0</v>
      </c>
      <c r="AU252" s="355">
        <v>0</v>
      </c>
      <c r="AV252" s="356"/>
      <c r="AW252" s="354">
        <v>0.95</v>
      </c>
      <c r="AX252" s="354">
        <v>0.05</v>
      </c>
      <c r="AY252" s="359" t="s">
        <v>41</v>
      </c>
      <c r="AZ252" s="360" t="s">
        <v>41</v>
      </c>
      <c r="BA252" s="356"/>
      <c r="BB252" s="361">
        <v>56.25</v>
      </c>
      <c r="BC252" s="362">
        <v>1770000</v>
      </c>
      <c r="BD252" s="362">
        <v>6000000</v>
      </c>
      <c r="BE252" s="362">
        <v>9700000</v>
      </c>
      <c r="BF252" s="362">
        <v>17500000</v>
      </c>
      <c r="BG252" s="359" t="s">
        <v>42</v>
      </c>
      <c r="BH252" s="361">
        <v>55</v>
      </c>
      <c r="BI252" s="363"/>
      <c r="BJ252" s="359" t="s">
        <v>42</v>
      </c>
    </row>
    <row r="253" spans="1:62" s="176" customFormat="1" ht="11.25" customHeight="1" x14ac:dyDescent="0.15">
      <c r="A253" s="289" t="s">
        <v>70</v>
      </c>
      <c r="B253" s="353"/>
      <c r="C253" s="364"/>
      <c r="D253" s="364"/>
      <c r="E253" s="364"/>
      <c r="F253" s="365"/>
      <c r="G253" s="364"/>
      <c r="H253" s="353"/>
      <c r="I253" s="353"/>
      <c r="J253" s="353"/>
      <c r="K253" s="353"/>
      <c r="L253" s="353"/>
      <c r="M253" s="353"/>
      <c r="N253" s="353"/>
      <c r="O253" s="353"/>
      <c r="P253" s="353"/>
      <c r="Q253" s="353"/>
      <c r="R253" s="353"/>
      <c r="S253" s="353"/>
      <c r="T253" s="353"/>
      <c r="U253" s="353"/>
      <c r="V253" s="353"/>
      <c r="W253" s="353"/>
      <c r="X253" s="353"/>
      <c r="Y253" s="353"/>
      <c r="Z253" s="353"/>
      <c r="AA253" s="354"/>
      <c r="AB253" s="354"/>
      <c r="AC253" s="354"/>
      <c r="AD253" s="353"/>
      <c r="AE253" s="353"/>
      <c r="AF253" s="353"/>
      <c r="AG253" s="355"/>
      <c r="AH253" s="356"/>
      <c r="AI253" s="357"/>
      <c r="AJ253" s="353"/>
      <c r="AK253" s="353"/>
      <c r="AL253" s="353"/>
      <c r="AM253" s="353"/>
      <c r="AN253" s="358"/>
      <c r="AO253" s="353"/>
      <c r="AP253" s="353"/>
      <c r="AQ253" s="353"/>
      <c r="AR253" s="353"/>
      <c r="AS253" s="353"/>
      <c r="AT253" s="353"/>
      <c r="AU253" s="355"/>
      <c r="AV253" s="356"/>
      <c r="AW253" s="354"/>
      <c r="AX253" s="354"/>
      <c r="AY253" s="359"/>
      <c r="AZ253" s="360"/>
      <c r="BA253" s="356"/>
      <c r="BB253" s="361"/>
      <c r="BC253" s="362"/>
      <c r="BD253" s="362"/>
      <c r="BE253" s="362"/>
      <c r="BF253" s="362"/>
      <c r="BG253" s="359"/>
      <c r="BH253" s="361"/>
      <c r="BI253" s="363"/>
      <c r="BJ253" s="359"/>
    </row>
    <row r="254" spans="1:62" s="176" customFormat="1" ht="11.25" customHeight="1" x14ac:dyDescent="0.15">
      <c r="A254" s="185" t="s">
        <v>146</v>
      </c>
      <c r="B254" s="353" t="s">
        <v>2584</v>
      </c>
      <c r="C254" s="364" t="s">
        <v>2585</v>
      </c>
      <c r="D254" s="364" t="s">
        <v>2586</v>
      </c>
      <c r="E254" s="364" t="s">
        <v>2587</v>
      </c>
      <c r="F254" s="365"/>
      <c r="G254" s="364">
        <v>18612</v>
      </c>
      <c r="H254" s="353">
        <v>8350</v>
      </c>
      <c r="I254" s="353">
        <v>483</v>
      </c>
      <c r="J254" s="353">
        <v>23</v>
      </c>
      <c r="K254" s="353">
        <v>14</v>
      </c>
      <c r="L254" s="353">
        <v>4</v>
      </c>
      <c r="M254" s="353">
        <v>515</v>
      </c>
      <c r="N254" s="353">
        <v>251</v>
      </c>
      <c r="O254" s="353">
        <v>475</v>
      </c>
      <c r="P254" s="353">
        <v>0</v>
      </c>
      <c r="Q254" s="353"/>
      <c r="R254" s="353"/>
      <c r="S254" s="353"/>
      <c r="T254" s="353"/>
      <c r="U254" s="353"/>
      <c r="V254" s="353"/>
      <c r="W254" s="353"/>
      <c r="X254" s="353"/>
      <c r="Y254" s="353">
        <v>335</v>
      </c>
      <c r="Z254" s="353">
        <v>60</v>
      </c>
      <c r="AA254" s="354">
        <v>0.98</v>
      </c>
      <c r="AB254" s="354">
        <v>0.01</v>
      </c>
      <c r="AC254" s="368">
        <v>0.01</v>
      </c>
      <c r="AD254" s="353">
        <v>72</v>
      </c>
      <c r="AE254" s="353">
        <v>93600</v>
      </c>
      <c r="AF254" s="353">
        <v>134</v>
      </c>
      <c r="AG254" s="355">
        <v>927150</v>
      </c>
      <c r="AH254" s="356" t="s">
        <v>2588</v>
      </c>
      <c r="AI254" s="357">
        <v>63558</v>
      </c>
      <c r="AJ254" s="353"/>
      <c r="AK254" s="353"/>
      <c r="AL254" s="353">
        <v>7426</v>
      </c>
      <c r="AM254" s="353"/>
      <c r="AN254" s="358" t="s">
        <v>2589</v>
      </c>
      <c r="AO254" s="353">
        <v>1575146</v>
      </c>
      <c r="AP254" s="353"/>
      <c r="AQ254" s="353">
        <v>416894</v>
      </c>
      <c r="AR254" s="353"/>
      <c r="AS254" s="353"/>
      <c r="AT254" s="353"/>
      <c r="AU254" s="355"/>
      <c r="AV254" s="356"/>
      <c r="AW254" s="354">
        <v>1</v>
      </c>
      <c r="AX254" s="354">
        <v>0</v>
      </c>
      <c r="AY254" s="359" t="s">
        <v>50</v>
      </c>
      <c r="AZ254" s="360" t="s">
        <v>95</v>
      </c>
      <c r="BA254" s="356" t="s">
        <v>2590</v>
      </c>
      <c r="BB254" s="361">
        <v>66.25</v>
      </c>
      <c r="BC254" s="362">
        <v>3939972.37</v>
      </c>
      <c r="BD254" s="362">
        <v>9638740.7300000004</v>
      </c>
      <c r="BE254" s="362">
        <v>6118631.21</v>
      </c>
      <c r="BF254" s="362">
        <v>19228004</v>
      </c>
      <c r="BG254" s="359" t="s">
        <v>42</v>
      </c>
      <c r="BH254" s="361">
        <v>70</v>
      </c>
      <c r="BI254" s="363"/>
      <c r="BJ254" s="359" t="s">
        <v>42</v>
      </c>
    </row>
    <row r="255" spans="1:62" s="288" customFormat="1" ht="11.25" customHeight="1" x14ac:dyDescent="0.15">
      <c r="A255" s="289" t="s">
        <v>158</v>
      </c>
      <c r="B255" s="353"/>
      <c r="C255" s="364"/>
      <c r="D255" s="364"/>
      <c r="E255" s="364"/>
      <c r="F255" s="365"/>
      <c r="G255" s="364"/>
      <c r="H255" s="353"/>
      <c r="I255" s="353"/>
      <c r="J255" s="353"/>
      <c r="K255" s="353"/>
      <c r="L255" s="353"/>
      <c r="M255" s="353"/>
      <c r="N255" s="353"/>
      <c r="O255" s="353"/>
      <c r="P255" s="353"/>
      <c r="Q255" s="353"/>
      <c r="R255" s="353"/>
      <c r="S255" s="353"/>
      <c r="T255" s="353"/>
      <c r="U255" s="353"/>
      <c r="V255" s="353"/>
      <c r="W255" s="353"/>
      <c r="X255" s="353"/>
      <c r="Y255" s="353"/>
      <c r="Z255" s="353"/>
      <c r="AA255" s="354"/>
      <c r="AB255" s="354"/>
      <c r="AC255" s="354"/>
      <c r="AD255" s="353"/>
      <c r="AE255" s="353"/>
      <c r="AF255" s="353"/>
      <c r="AG255" s="355"/>
      <c r="AH255" s="356"/>
      <c r="AI255" s="357"/>
      <c r="AJ255" s="353"/>
      <c r="AK255" s="353"/>
      <c r="AL255" s="353"/>
      <c r="AM255" s="353"/>
      <c r="AN255" s="358"/>
      <c r="AO255" s="353"/>
      <c r="AP255" s="353"/>
      <c r="AQ255" s="353"/>
      <c r="AR255" s="353"/>
      <c r="AS255" s="353"/>
      <c r="AT255" s="353"/>
      <c r="AU255" s="355"/>
      <c r="AV255" s="356"/>
      <c r="AW255" s="354"/>
      <c r="AX255" s="354"/>
      <c r="AY255" s="359"/>
      <c r="AZ255" s="360"/>
      <c r="BA255" s="356"/>
      <c r="BB255" s="361"/>
      <c r="BC255" s="362"/>
      <c r="BD255" s="362"/>
      <c r="BE255" s="362"/>
      <c r="BF255" s="362"/>
      <c r="BG255" s="359"/>
      <c r="BH255" s="361"/>
      <c r="BI255" s="363"/>
      <c r="BJ255" s="359"/>
    </row>
    <row r="256" spans="1:62" s="176" customFormat="1" ht="11.25" customHeight="1" x14ac:dyDescent="0.15">
      <c r="A256" s="185" t="s">
        <v>358</v>
      </c>
      <c r="B256" s="353" t="s">
        <v>2591</v>
      </c>
      <c r="C256" s="364" t="s">
        <v>2592</v>
      </c>
      <c r="D256" s="364" t="s">
        <v>2593</v>
      </c>
      <c r="E256" s="364" t="s">
        <v>2594</v>
      </c>
      <c r="F256" s="365"/>
      <c r="G256" s="364">
        <v>188128</v>
      </c>
      <c r="H256" s="353">
        <v>80483</v>
      </c>
      <c r="I256" s="353">
        <v>625</v>
      </c>
      <c r="J256" s="353">
        <v>392</v>
      </c>
      <c r="K256" s="353">
        <v>4</v>
      </c>
      <c r="L256" s="353">
        <v>0</v>
      </c>
      <c r="M256" s="353">
        <v>48</v>
      </c>
      <c r="N256" s="353">
        <v>9</v>
      </c>
      <c r="O256" s="353">
        <v>358</v>
      </c>
      <c r="P256" s="353">
        <v>98</v>
      </c>
      <c r="Q256" s="353">
        <v>0</v>
      </c>
      <c r="R256" s="353">
        <v>0</v>
      </c>
      <c r="S256" s="353">
        <v>0</v>
      </c>
      <c r="T256" s="353">
        <v>0</v>
      </c>
      <c r="U256" s="353">
        <v>0</v>
      </c>
      <c r="V256" s="353">
        <v>0</v>
      </c>
      <c r="W256" s="353">
        <v>0</v>
      </c>
      <c r="X256" s="353">
        <v>0</v>
      </c>
      <c r="Y256" s="353"/>
      <c r="Z256" s="353"/>
      <c r="AA256" s="354">
        <v>0.96</v>
      </c>
      <c r="AB256" s="354">
        <v>0.04</v>
      </c>
      <c r="AC256" s="354">
        <v>0</v>
      </c>
      <c r="AD256" s="353">
        <v>110</v>
      </c>
      <c r="AE256" s="353"/>
      <c r="AF256" s="353">
        <v>105</v>
      </c>
      <c r="AG256" s="355">
        <v>800000</v>
      </c>
      <c r="AH256" s="356"/>
      <c r="AI256" s="357">
        <v>20944</v>
      </c>
      <c r="AJ256" s="353">
        <v>30</v>
      </c>
      <c r="AK256" s="353">
        <v>1256</v>
      </c>
      <c r="AL256" s="353"/>
      <c r="AM256" s="353"/>
      <c r="AN256" s="358"/>
      <c r="AO256" s="353">
        <v>5815454</v>
      </c>
      <c r="AP256" s="353">
        <v>0</v>
      </c>
      <c r="AQ256" s="353">
        <v>0</v>
      </c>
      <c r="AR256" s="353">
        <v>0</v>
      </c>
      <c r="AS256" s="353">
        <v>0</v>
      </c>
      <c r="AT256" s="353">
        <v>0</v>
      </c>
      <c r="AU256" s="355"/>
      <c r="AV256" s="356"/>
      <c r="AW256" s="354">
        <v>0.75</v>
      </c>
      <c r="AX256" s="354">
        <v>0.25</v>
      </c>
      <c r="AY256" s="359" t="s">
        <v>50</v>
      </c>
      <c r="AZ256" s="360" t="s">
        <v>50</v>
      </c>
      <c r="BA256" s="356"/>
      <c r="BB256" s="387">
        <v>88.74</v>
      </c>
      <c r="BC256" s="362">
        <v>6194920.4800000004</v>
      </c>
      <c r="BD256" s="362">
        <v>3312012.84</v>
      </c>
      <c r="BE256" s="362">
        <v>5737958.6200000001</v>
      </c>
      <c r="BF256" s="362">
        <v>17150969.07</v>
      </c>
      <c r="BG256" s="359" t="s">
        <v>42</v>
      </c>
      <c r="BH256" s="361">
        <v>97</v>
      </c>
      <c r="BI256" s="363"/>
      <c r="BJ256" s="359" t="s">
        <v>46</v>
      </c>
    </row>
    <row r="257" spans="1:62" s="176" customFormat="1" ht="11.25" customHeight="1" x14ac:dyDescent="0.15">
      <c r="A257" s="185" t="s">
        <v>359</v>
      </c>
      <c r="B257" s="353" t="s">
        <v>2595</v>
      </c>
      <c r="C257" s="364" t="s">
        <v>2596</v>
      </c>
      <c r="D257" s="364" t="s">
        <v>2597</v>
      </c>
      <c r="E257" s="364" t="s">
        <v>2598</v>
      </c>
      <c r="F257" s="365"/>
      <c r="G257" s="364">
        <v>24500</v>
      </c>
      <c r="H257" s="353">
        <v>5900</v>
      </c>
      <c r="I257" s="353">
        <v>535</v>
      </c>
      <c r="J257" s="353">
        <v>36</v>
      </c>
      <c r="K257" s="353">
        <v>4</v>
      </c>
      <c r="L257" s="353">
        <v>14</v>
      </c>
      <c r="M257" s="353">
        <v>776</v>
      </c>
      <c r="N257" s="353">
        <v>0</v>
      </c>
      <c r="O257" s="353">
        <v>2624</v>
      </c>
      <c r="P257" s="353">
        <v>0</v>
      </c>
      <c r="Q257" s="353">
        <v>0</v>
      </c>
      <c r="R257" s="353">
        <v>0</v>
      </c>
      <c r="S257" s="353">
        <v>0</v>
      </c>
      <c r="T257" s="353">
        <v>0</v>
      </c>
      <c r="U257" s="353">
        <v>0</v>
      </c>
      <c r="V257" s="353">
        <v>0</v>
      </c>
      <c r="W257" s="353">
        <v>0</v>
      </c>
      <c r="X257" s="353">
        <v>0</v>
      </c>
      <c r="Y257" s="353">
        <v>641</v>
      </c>
      <c r="Z257" s="353">
        <v>80</v>
      </c>
      <c r="AA257" s="354">
        <v>1</v>
      </c>
      <c r="AB257" s="354">
        <v>0</v>
      </c>
      <c r="AC257" s="354">
        <v>0</v>
      </c>
      <c r="AD257" s="353">
        <v>128</v>
      </c>
      <c r="AE257" s="353">
        <v>216000</v>
      </c>
      <c r="AF257" s="353">
        <v>88</v>
      </c>
      <c r="AG257" s="355">
        <v>1320000</v>
      </c>
      <c r="AH257" s="356"/>
      <c r="AI257" s="357">
        <v>260105</v>
      </c>
      <c r="AJ257" s="353">
        <v>0</v>
      </c>
      <c r="AK257" s="353">
        <v>0</v>
      </c>
      <c r="AL257" s="353">
        <v>26351</v>
      </c>
      <c r="AM257" s="353">
        <v>0</v>
      </c>
      <c r="AN257" s="358"/>
      <c r="AO257" s="353">
        <v>0</v>
      </c>
      <c r="AP257" s="353">
        <v>4971</v>
      </c>
      <c r="AQ257" s="353">
        <v>268451</v>
      </c>
      <c r="AR257" s="353">
        <v>8655</v>
      </c>
      <c r="AS257" s="353">
        <v>0</v>
      </c>
      <c r="AT257" s="353">
        <v>0</v>
      </c>
      <c r="AU257" s="355">
        <v>0</v>
      </c>
      <c r="AV257" s="356"/>
      <c r="AW257" s="354">
        <v>0.8</v>
      </c>
      <c r="AX257" s="354">
        <v>0.2</v>
      </c>
      <c r="AY257" s="359" t="s">
        <v>50</v>
      </c>
      <c r="AZ257" s="360" t="s">
        <v>41</v>
      </c>
      <c r="BA257" s="356"/>
      <c r="BB257" s="361">
        <v>33.65</v>
      </c>
      <c r="BC257" s="362">
        <v>9713405</v>
      </c>
      <c r="BD257" s="362">
        <v>8445692</v>
      </c>
      <c r="BE257" s="362">
        <v>9457872</v>
      </c>
      <c r="BF257" s="362">
        <v>27616969</v>
      </c>
      <c r="BG257" s="359" t="s">
        <v>46</v>
      </c>
      <c r="BH257" s="361"/>
      <c r="BI257" s="363"/>
      <c r="BJ257" s="359" t="s">
        <v>42</v>
      </c>
    </row>
    <row r="258" spans="1:62" s="176" customFormat="1" ht="11.25" customHeight="1" x14ac:dyDescent="0.15">
      <c r="A258" s="185" t="s">
        <v>147</v>
      </c>
      <c r="B258" s="353" t="s">
        <v>701</v>
      </c>
      <c r="C258" s="364" t="s">
        <v>184</v>
      </c>
      <c r="D258" s="364" t="s">
        <v>702</v>
      </c>
      <c r="E258" s="364" t="s">
        <v>703</v>
      </c>
      <c r="F258" s="365"/>
      <c r="G258" s="364">
        <v>6511</v>
      </c>
      <c r="H258" s="353">
        <v>3068</v>
      </c>
      <c r="I258" s="353">
        <v>275</v>
      </c>
      <c r="J258" s="353">
        <v>8</v>
      </c>
      <c r="K258" s="353">
        <v>0</v>
      </c>
      <c r="L258" s="353">
        <v>0</v>
      </c>
      <c r="M258" s="353">
        <v>275</v>
      </c>
      <c r="N258" s="353">
        <v>3</v>
      </c>
      <c r="O258" s="353">
        <v>275</v>
      </c>
      <c r="P258" s="353">
        <v>0</v>
      </c>
      <c r="Q258" s="353">
        <v>1</v>
      </c>
      <c r="R258" s="353">
        <v>1</v>
      </c>
      <c r="S258" s="353">
        <v>0</v>
      </c>
      <c r="T258" s="353">
        <v>0</v>
      </c>
      <c r="U258" s="353">
        <v>1</v>
      </c>
      <c r="V258" s="353">
        <v>0</v>
      </c>
      <c r="W258" s="353">
        <v>0</v>
      </c>
      <c r="X258" s="353">
        <v>0</v>
      </c>
      <c r="Y258" s="353">
        <v>300</v>
      </c>
      <c r="Z258" s="353">
        <v>50</v>
      </c>
      <c r="AA258" s="354">
        <v>0.99</v>
      </c>
      <c r="AB258" s="354">
        <v>0</v>
      </c>
      <c r="AC258" s="368">
        <v>0.01</v>
      </c>
      <c r="AD258" s="353">
        <v>65</v>
      </c>
      <c r="AE258" s="353">
        <v>130000</v>
      </c>
      <c r="AF258" s="353">
        <v>63</v>
      </c>
      <c r="AG258" s="355">
        <v>180000</v>
      </c>
      <c r="AH258" s="356"/>
      <c r="AI258" s="357">
        <v>173365</v>
      </c>
      <c r="AJ258" s="353">
        <v>0</v>
      </c>
      <c r="AK258" s="353">
        <v>0</v>
      </c>
      <c r="AL258" s="353">
        <v>8565</v>
      </c>
      <c r="AM258" s="353"/>
      <c r="AN258" s="358"/>
      <c r="AO258" s="353">
        <v>2639940</v>
      </c>
      <c r="AP258" s="353">
        <v>0</v>
      </c>
      <c r="AQ258" s="353">
        <v>214034</v>
      </c>
      <c r="AR258" s="353">
        <v>0</v>
      </c>
      <c r="AS258" s="353">
        <v>0</v>
      </c>
      <c r="AT258" s="353">
        <v>0</v>
      </c>
      <c r="AU258" s="355"/>
      <c r="AV258" s="356" t="s">
        <v>2599</v>
      </c>
      <c r="AW258" s="354">
        <v>0.92</v>
      </c>
      <c r="AX258" s="354">
        <v>0.08</v>
      </c>
      <c r="AY258" s="359" t="s">
        <v>50</v>
      </c>
      <c r="AZ258" s="360" t="s">
        <v>41</v>
      </c>
      <c r="BA258" s="356" t="s">
        <v>2600</v>
      </c>
      <c r="BB258" s="361">
        <v>68.760000000000005</v>
      </c>
      <c r="BC258" s="362">
        <v>11321183</v>
      </c>
      <c r="BD258" s="362">
        <v>15407599</v>
      </c>
      <c r="BE258" s="362">
        <v>13819332</v>
      </c>
      <c r="BF258" s="362">
        <v>40548114</v>
      </c>
      <c r="BG258" s="359" t="s">
        <v>42</v>
      </c>
      <c r="BH258" s="361">
        <v>78.23</v>
      </c>
      <c r="BI258" s="363"/>
      <c r="BJ258" s="359" t="s">
        <v>46</v>
      </c>
    </row>
    <row r="259" spans="1:62" s="176" customFormat="1" ht="11.25" customHeight="1" x14ac:dyDescent="0.15">
      <c r="A259" s="289" t="s">
        <v>360</v>
      </c>
      <c r="B259" s="353"/>
      <c r="C259" s="364"/>
      <c r="D259" s="364"/>
      <c r="E259" s="364"/>
      <c r="F259" s="365"/>
      <c r="G259" s="364"/>
      <c r="H259" s="353"/>
      <c r="I259" s="353"/>
      <c r="J259" s="353"/>
      <c r="K259" s="353"/>
      <c r="L259" s="353"/>
      <c r="M259" s="353"/>
      <c r="N259" s="353"/>
      <c r="O259" s="353"/>
      <c r="P259" s="353"/>
      <c r="Q259" s="353"/>
      <c r="R259" s="353"/>
      <c r="S259" s="353"/>
      <c r="T259" s="353"/>
      <c r="U259" s="353"/>
      <c r="V259" s="353"/>
      <c r="W259" s="353"/>
      <c r="X259" s="353"/>
      <c r="Y259" s="353"/>
      <c r="Z259" s="353"/>
      <c r="AA259" s="354"/>
      <c r="AB259" s="354"/>
      <c r="AC259" s="354"/>
      <c r="AD259" s="353"/>
      <c r="AE259" s="353"/>
      <c r="AF259" s="353"/>
      <c r="AG259" s="355"/>
      <c r="AH259" s="356"/>
      <c r="AI259" s="357"/>
      <c r="AJ259" s="353"/>
      <c r="AK259" s="353"/>
      <c r="AL259" s="353"/>
      <c r="AM259" s="353"/>
      <c r="AN259" s="358"/>
      <c r="AO259" s="353"/>
      <c r="AP259" s="353"/>
      <c r="AQ259" s="353"/>
      <c r="AR259" s="353"/>
      <c r="AS259" s="353"/>
      <c r="AT259" s="353"/>
      <c r="AU259" s="355"/>
      <c r="AV259" s="356"/>
      <c r="AW259" s="354"/>
      <c r="AX259" s="354"/>
      <c r="AY259" s="359"/>
      <c r="AZ259" s="360"/>
      <c r="BA259" s="356"/>
      <c r="BB259" s="361"/>
      <c r="BC259" s="362"/>
      <c r="BD259" s="362"/>
      <c r="BE259" s="362"/>
      <c r="BF259" s="362"/>
      <c r="BG259" s="359"/>
      <c r="BH259" s="361"/>
      <c r="BI259" s="363"/>
      <c r="BJ259" s="359"/>
    </row>
    <row r="260" spans="1:62" s="176" customFormat="1" ht="11.25" customHeight="1" x14ac:dyDescent="0.15">
      <c r="A260" s="185" t="s">
        <v>148</v>
      </c>
      <c r="B260" s="353" t="s">
        <v>2601</v>
      </c>
      <c r="C260" s="364" t="s">
        <v>2602</v>
      </c>
      <c r="D260" s="364" t="s">
        <v>2603</v>
      </c>
      <c r="E260" s="364" t="s">
        <v>2604</v>
      </c>
      <c r="F260" s="365"/>
      <c r="G260" s="364">
        <v>18900</v>
      </c>
      <c r="H260" s="353">
        <v>7069</v>
      </c>
      <c r="I260" s="353">
        <v>500</v>
      </c>
      <c r="J260" s="353">
        <v>35</v>
      </c>
      <c r="K260" s="353">
        <v>20</v>
      </c>
      <c r="L260" s="353">
        <v>1</v>
      </c>
      <c r="M260" s="353">
        <v>129</v>
      </c>
      <c r="N260" s="353">
        <v>19</v>
      </c>
      <c r="O260" s="353">
        <v>480</v>
      </c>
      <c r="P260" s="353">
        <v>20</v>
      </c>
      <c r="Q260" s="353">
        <v>0</v>
      </c>
      <c r="R260" s="353">
        <v>0</v>
      </c>
      <c r="S260" s="353">
        <v>0</v>
      </c>
      <c r="T260" s="353">
        <v>0</v>
      </c>
      <c r="U260" s="353">
        <v>0</v>
      </c>
      <c r="V260" s="353">
        <v>0</v>
      </c>
      <c r="W260" s="353">
        <v>0</v>
      </c>
      <c r="X260" s="353">
        <v>0</v>
      </c>
      <c r="Y260" s="353">
        <v>1110</v>
      </c>
      <c r="Z260" s="353">
        <v>166</v>
      </c>
      <c r="AA260" s="354">
        <v>1</v>
      </c>
      <c r="AB260" s="354">
        <v>0</v>
      </c>
      <c r="AC260" s="354">
        <v>0</v>
      </c>
      <c r="AD260" s="353">
        <v>139</v>
      </c>
      <c r="AE260" s="353">
        <v>90800</v>
      </c>
      <c r="AF260" s="353">
        <v>127</v>
      </c>
      <c r="AG260" s="355">
        <v>1858000</v>
      </c>
      <c r="AH260" s="356"/>
      <c r="AI260" s="357">
        <v>68800</v>
      </c>
      <c r="AJ260" s="353"/>
      <c r="AK260" s="353"/>
      <c r="AL260" s="353"/>
      <c r="AM260" s="353">
        <v>22613</v>
      </c>
      <c r="AN260" s="358"/>
      <c r="AO260" s="353"/>
      <c r="AP260" s="353">
        <v>781300</v>
      </c>
      <c r="AQ260" s="353">
        <v>529300</v>
      </c>
      <c r="AR260" s="353">
        <v>5200</v>
      </c>
      <c r="AS260" s="353">
        <v>431000</v>
      </c>
      <c r="AT260" s="353"/>
      <c r="AU260" s="355"/>
      <c r="AV260" s="356"/>
      <c r="AW260" s="354">
        <v>0.32</v>
      </c>
      <c r="AX260" s="354">
        <v>0.68</v>
      </c>
      <c r="AY260" s="359" t="s">
        <v>95</v>
      </c>
      <c r="AZ260" s="360" t="s">
        <v>95</v>
      </c>
      <c r="BA260" s="356"/>
      <c r="BB260" s="361">
        <v>124</v>
      </c>
      <c r="BC260" s="362">
        <v>19600000</v>
      </c>
      <c r="BD260" s="362">
        <v>13400000</v>
      </c>
      <c r="BE260" s="362">
        <v>13700000</v>
      </c>
      <c r="BF260" s="362">
        <v>48700000</v>
      </c>
      <c r="BG260" s="359" t="s">
        <v>46</v>
      </c>
      <c r="BH260" s="361">
        <v>124</v>
      </c>
      <c r="BI260" s="363"/>
      <c r="BJ260" s="359" t="s">
        <v>42</v>
      </c>
    </row>
    <row r="261" spans="1:62" s="176" customFormat="1" ht="11.25" customHeight="1" x14ac:dyDescent="0.15">
      <c r="A261" s="185" t="s">
        <v>149</v>
      </c>
      <c r="B261" s="388" t="s">
        <v>179</v>
      </c>
      <c r="C261" s="366" t="s">
        <v>2605</v>
      </c>
      <c r="D261" s="366" t="s">
        <v>214</v>
      </c>
      <c r="E261" s="366" t="s">
        <v>2606</v>
      </c>
      <c r="F261" s="389"/>
      <c r="G261" s="366">
        <v>75000</v>
      </c>
      <c r="H261" s="388">
        <v>36000</v>
      </c>
      <c r="I261" s="388">
        <v>1464</v>
      </c>
      <c r="J261" s="388">
        <v>218</v>
      </c>
      <c r="K261" s="388">
        <v>29</v>
      </c>
      <c r="L261" s="388">
        <v>0</v>
      </c>
      <c r="M261" s="388">
        <v>23</v>
      </c>
      <c r="N261" s="388">
        <v>0</v>
      </c>
      <c r="O261" s="388">
        <v>82</v>
      </c>
      <c r="P261" s="388">
        <v>32</v>
      </c>
      <c r="Q261" s="388">
        <v>0</v>
      </c>
      <c r="R261" s="388">
        <v>0</v>
      </c>
      <c r="S261" s="388">
        <v>0</v>
      </c>
      <c r="T261" s="388">
        <v>0</v>
      </c>
      <c r="U261" s="388">
        <v>0</v>
      </c>
      <c r="V261" s="388">
        <v>0</v>
      </c>
      <c r="W261" s="388">
        <v>0</v>
      </c>
      <c r="X261" s="388">
        <v>0</v>
      </c>
      <c r="Y261" s="388">
        <v>4500</v>
      </c>
      <c r="Z261" s="388">
        <v>150</v>
      </c>
      <c r="AA261" s="354">
        <v>1</v>
      </c>
      <c r="AB261" s="354">
        <v>0</v>
      </c>
      <c r="AC261" s="354">
        <v>0</v>
      </c>
      <c r="AD261" s="388">
        <v>158</v>
      </c>
      <c r="AE261" s="388">
        <v>177000</v>
      </c>
      <c r="AF261" s="388">
        <v>111</v>
      </c>
      <c r="AG261" s="390">
        <v>962000</v>
      </c>
      <c r="AH261" s="275"/>
      <c r="AI261" s="391">
        <v>281118</v>
      </c>
      <c r="AJ261" s="388">
        <v>169</v>
      </c>
      <c r="AK261" s="388">
        <v>55</v>
      </c>
      <c r="AL261" s="388">
        <v>81546</v>
      </c>
      <c r="AM261" s="388"/>
      <c r="AN261" s="392"/>
      <c r="AO261" s="388">
        <v>982730</v>
      </c>
      <c r="AP261" s="388">
        <v>110421</v>
      </c>
      <c r="AQ261" s="388">
        <v>0</v>
      </c>
      <c r="AR261" s="388">
        <v>0</v>
      </c>
      <c r="AS261" s="388">
        <v>0</v>
      </c>
      <c r="AT261" s="388">
        <v>0</v>
      </c>
      <c r="AU261" s="390"/>
      <c r="AV261" s="275"/>
      <c r="AW261" s="354">
        <v>0.9</v>
      </c>
      <c r="AX261" s="354">
        <v>0.1</v>
      </c>
      <c r="AY261" s="393" t="s">
        <v>50</v>
      </c>
      <c r="AZ261" s="394" t="s">
        <v>50</v>
      </c>
      <c r="BA261" s="275"/>
      <c r="BB261" s="395">
        <v>65.349999999999994</v>
      </c>
      <c r="BC261" s="396">
        <v>24361290</v>
      </c>
      <c r="BD261" s="396">
        <v>7250323</v>
      </c>
      <c r="BE261" s="396">
        <v>24361290</v>
      </c>
      <c r="BF261" s="396">
        <v>55630318</v>
      </c>
      <c r="BG261" s="393" t="s">
        <v>42</v>
      </c>
      <c r="BH261" s="361">
        <v>88.46</v>
      </c>
      <c r="BI261" s="397" t="s">
        <v>2607</v>
      </c>
      <c r="BJ261" s="393" t="s">
        <v>46</v>
      </c>
    </row>
    <row r="262" spans="1:62" s="176" customFormat="1" ht="11.25" customHeight="1" x14ac:dyDescent="0.15">
      <c r="A262" s="185" t="s">
        <v>75</v>
      </c>
      <c r="B262" s="388" t="s">
        <v>1829</v>
      </c>
      <c r="C262" s="366" t="s">
        <v>1830</v>
      </c>
      <c r="D262" s="366" t="s">
        <v>1831</v>
      </c>
      <c r="E262" s="366" t="s">
        <v>1832</v>
      </c>
      <c r="F262" s="389"/>
      <c r="G262" s="366">
        <v>34678</v>
      </c>
      <c r="H262" s="388">
        <v>11437</v>
      </c>
      <c r="I262" s="388">
        <v>0</v>
      </c>
      <c r="J262" s="388">
        <v>0</v>
      </c>
      <c r="K262" s="388">
        <v>0</v>
      </c>
      <c r="L262" s="388">
        <v>2</v>
      </c>
      <c r="M262" s="388">
        <v>0</v>
      </c>
      <c r="N262" s="388">
        <v>0</v>
      </c>
      <c r="O262" s="388">
        <v>0</v>
      </c>
      <c r="P262" s="388">
        <v>0</v>
      </c>
      <c r="Q262" s="388">
        <v>3052</v>
      </c>
      <c r="R262" s="388">
        <v>360</v>
      </c>
      <c r="S262" s="388">
        <v>33</v>
      </c>
      <c r="T262" s="388">
        <v>0</v>
      </c>
      <c r="U262" s="388">
        <v>3287</v>
      </c>
      <c r="V262" s="388">
        <v>753</v>
      </c>
      <c r="W262" s="388">
        <v>1352</v>
      </c>
      <c r="X262" s="388">
        <v>0</v>
      </c>
      <c r="Y262" s="388">
        <v>0</v>
      </c>
      <c r="Z262" s="388">
        <v>0</v>
      </c>
      <c r="AA262" s="398">
        <v>0</v>
      </c>
      <c r="AB262" s="398">
        <v>0</v>
      </c>
      <c r="AC262" s="398">
        <v>1</v>
      </c>
      <c r="AD262" s="388">
        <v>269</v>
      </c>
      <c r="AE262" s="388">
        <v>545496</v>
      </c>
      <c r="AF262" s="388">
        <v>310</v>
      </c>
      <c r="AG262" s="390">
        <v>1147952</v>
      </c>
      <c r="AH262" s="275"/>
      <c r="AI262" s="391">
        <v>567600</v>
      </c>
      <c r="AJ262" s="388">
        <v>96</v>
      </c>
      <c r="AK262" s="388">
        <v>0</v>
      </c>
      <c r="AL262" s="388">
        <v>19955</v>
      </c>
      <c r="AM262" s="388">
        <v>0</v>
      </c>
      <c r="AN262" s="392"/>
      <c r="AO262" s="388">
        <v>5742575</v>
      </c>
      <c r="AP262" s="388">
        <v>164695</v>
      </c>
      <c r="AQ262" s="388">
        <v>146059</v>
      </c>
      <c r="AR262" s="388">
        <v>0</v>
      </c>
      <c r="AS262" s="388">
        <v>0</v>
      </c>
      <c r="AT262" s="388">
        <v>427338</v>
      </c>
      <c r="AU262" s="390">
        <v>0</v>
      </c>
      <c r="AV262" s="275" t="s">
        <v>2608</v>
      </c>
      <c r="AW262" s="398">
        <v>0.9</v>
      </c>
      <c r="AX262" s="398">
        <v>0.1</v>
      </c>
      <c r="AY262" s="393" t="s">
        <v>41</v>
      </c>
      <c r="AZ262" s="394" t="s">
        <v>41</v>
      </c>
      <c r="BA262" s="275" t="s">
        <v>2609</v>
      </c>
      <c r="BB262" s="395">
        <v>67.599999999999994</v>
      </c>
      <c r="BC262" s="396">
        <v>26868058</v>
      </c>
      <c r="BD262" s="396">
        <v>29216884</v>
      </c>
      <c r="BE262" s="396">
        <v>41746145</v>
      </c>
      <c r="BF262" s="396">
        <v>97831087</v>
      </c>
      <c r="BG262" s="393" t="s">
        <v>42</v>
      </c>
      <c r="BH262" s="395">
        <v>73.510000000000005</v>
      </c>
      <c r="BI262" s="397" t="s">
        <v>2610</v>
      </c>
      <c r="BJ262" s="393" t="s">
        <v>42</v>
      </c>
    </row>
    <row r="263" spans="1:62" s="288" customFormat="1" ht="11.25" customHeight="1" x14ac:dyDescent="0.15">
      <c r="A263" s="186" t="s">
        <v>361</v>
      </c>
      <c r="B263" s="366"/>
      <c r="C263" s="366"/>
      <c r="D263" s="366"/>
      <c r="E263" s="366"/>
      <c r="F263" s="399"/>
      <c r="G263" s="366"/>
      <c r="H263" s="388"/>
      <c r="I263" s="388"/>
      <c r="J263" s="388"/>
      <c r="K263" s="388"/>
      <c r="L263" s="388"/>
      <c r="M263" s="388"/>
      <c r="N263" s="388"/>
      <c r="O263" s="388"/>
      <c r="P263" s="388"/>
      <c r="Q263" s="388"/>
      <c r="R263" s="388"/>
      <c r="S263" s="388"/>
      <c r="T263" s="388"/>
      <c r="U263" s="388"/>
      <c r="V263" s="388"/>
      <c r="W263" s="388"/>
      <c r="X263" s="388"/>
      <c r="Y263" s="388"/>
      <c r="Z263" s="388"/>
      <c r="AA263" s="398"/>
      <c r="AB263" s="398"/>
      <c r="AC263" s="398"/>
      <c r="AD263" s="388"/>
      <c r="AE263" s="388"/>
      <c r="AF263" s="388"/>
      <c r="AG263" s="390"/>
      <c r="AH263" s="275"/>
      <c r="AI263" s="391"/>
      <c r="AJ263" s="388"/>
      <c r="AK263" s="388"/>
      <c r="AL263" s="388"/>
      <c r="AM263" s="388"/>
      <c r="AN263" s="392"/>
      <c r="AO263" s="388"/>
      <c r="AP263" s="388"/>
      <c r="AQ263" s="388"/>
      <c r="AR263" s="388"/>
      <c r="AS263" s="388"/>
      <c r="AT263" s="388"/>
      <c r="AU263" s="390"/>
      <c r="AV263" s="275"/>
      <c r="AW263" s="398"/>
      <c r="AX263" s="398"/>
      <c r="AY263" s="393"/>
      <c r="AZ263" s="394"/>
      <c r="BA263" s="275"/>
      <c r="BB263" s="395"/>
      <c r="BC263" s="396"/>
      <c r="BD263" s="396"/>
      <c r="BE263" s="396"/>
      <c r="BF263" s="396"/>
      <c r="BG263" s="393"/>
      <c r="BH263" s="395"/>
      <c r="BI263" s="397"/>
      <c r="BJ263" s="393"/>
    </row>
    <row r="264" spans="1:62" s="51" customFormat="1" ht="11.25" customHeight="1" x14ac:dyDescent="0.15">
      <c r="A264" s="214"/>
      <c r="B264" s="325"/>
      <c r="C264" s="325"/>
      <c r="D264" s="325"/>
      <c r="E264" s="325"/>
      <c r="F264" s="60"/>
      <c r="G264" s="325"/>
      <c r="H264" s="127"/>
      <c r="I264" s="127"/>
      <c r="J264" s="127"/>
      <c r="K264" s="127"/>
      <c r="L264" s="127"/>
      <c r="M264" s="127"/>
      <c r="N264" s="127"/>
      <c r="O264" s="127"/>
      <c r="P264" s="127"/>
      <c r="Q264" s="127"/>
      <c r="R264" s="127"/>
      <c r="S264" s="127"/>
      <c r="T264" s="127"/>
      <c r="U264" s="127"/>
      <c r="V264" s="127"/>
      <c r="W264" s="127"/>
      <c r="X264" s="127"/>
      <c r="Y264" s="127"/>
      <c r="Z264" s="127"/>
      <c r="AA264" s="127"/>
      <c r="AB264" s="127"/>
      <c r="AC264" s="127"/>
      <c r="AD264" s="127"/>
      <c r="AE264" s="127"/>
      <c r="AF264" s="127"/>
      <c r="AG264" s="326"/>
      <c r="AH264" s="90"/>
      <c r="AI264" s="126"/>
      <c r="AJ264" s="127"/>
      <c r="AK264" s="127"/>
      <c r="AL264" s="127"/>
      <c r="AM264" s="127"/>
      <c r="AN264" s="128"/>
      <c r="AO264" s="127"/>
      <c r="AP264" s="127"/>
      <c r="AQ264" s="127"/>
      <c r="AR264" s="127"/>
      <c r="AS264" s="127"/>
      <c r="AT264" s="127"/>
      <c r="AU264" s="326"/>
      <c r="AV264" s="90"/>
      <c r="AW264" s="127"/>
      <c r="AX264" s="127"/>
      <c r="AY264" s="327"/>
      <c r="AZ264" s="336"/>
      <c r="BA264" s="90"/>
      <c r="BB264" s="329"/>
      <c r="BC264" s="329"/>
      <c r="BD264" s="329"/>
      <c r="BE264" s="329"/>
      <c r="BF264" s="329"/>
      <c r="BG264" s="327"/>
      <c r="BH264" s="77"/>
      <c r="BI264" s="127"/>
      <c r="BJ264" s="330"/>
    </row>
    <row r="265" spans="1:62" s="51" customFormat="1" ht="11.25" customHeight="1" x14ac:dyDescent="0.15">
      <c r="A265" s="57" t="s">
        <v>250</v>
      </c>
      <c r="B265" s="56"/>
      <c r="C265" s="56"/>
      <c r="D265" s="56"/>
      <c r="E265" s="56"/>
      <c r="F265" s="56"/>
      <c r="G265" s="56"/>
      <c r="H265" s="56"/>
      <c r="I265" s="56"/>
      <c r="J265" s="56"/>
      <c r="K265" s="56"/>
      <c r="L265" s="56"/>
      <c r="M265" s="56"/>
      <c r="N265" s="56"/>
      <c r="O265" s="56"/>
      <c r="P265" s="56"/>
      <c r="Q265" s="56"/>
      <c r="R265" s="56"/>
      <c r="S265" s="56"/>
      <c r="T265" s="56"/>
      <c r="U265" s="56"/>
    </row>
    <row r="266" spans="1:62" s="51" customFormat="1" ht="11.25" customHeight="1" x14ac:dyDescent="0.15">
      <c r="A266" s="58" t="s">
        <v>249</v>
      </c>
      <c r="B266" s="56"/>
      <c r="C266" s="56"/>
      <c r="D266" s="56"/>
      <c r="E266" s="56"/>
      <c r="F266" s="56"/>
      <c r="G266" s="56"/>
      <c r="H266" s="56"/>
      <c r="I266" s="56"/>
      <c r="J266" s="56"/>
      <c r="K266" s="56"/>
      <c r="L266" s="56"/>
      <c r="M266" s="56"/>
      <c r="N266" s="56"/>
      <c r="O266" s="56"/>
      <c r="P266" s="56"/>
      <c r="Q266" s="56"/>
      <c r="R266" s="56"/>
      <c r="S266" s="56"/>
      <c r="T266" s="56"/>
      <c r="U266" s="56"/>
    </row>
    <row r="267" spans="1:62" ht="11.25" customHeight="1" x14ac:dyDescent="0.2">
      <c r="A267" s="58" t="s">
        <v>251</v>
      </c>
      <c r="B267" s="28"/>
      <c r="C267" s="28"/>
      <c r="D267" s="31"/>
      <c r="E267" s="28"/>
      <c r="F267" s="28"/>
      <c r="G267" s="28"/>
      <c r="H267" s="28"/>
      <c r="I267" s="28"/>
      <c r="J267" s="28"/>
      <c r="K267" s="28"/>
      <c r="L267" s="28"/>
      <c r="M267" s="28"/>
      <c r="N267" s="28"/>
      <c r="O267" s="28"/>
      <c r="P267" s="28"/>
      <c r="Q267" s="28"/>
      <c r="R267" s="28"/>
      <c r="S267" s="28"/>
      <c r="T267" s="28"/>
      <c r="U267" s="28"/>
    </row>
    <row r="268" spans="1:62" ht="11.25" customHeight="1" x14ac:dyDescent="0.2">
      <c r="A268" s="58" t="s">
        <v>289</v>
      </c>
      <c r="B268" s="28"/>
      <c r="C268" s="28"/>
      <c r="D268" s="31"/>
      <c r="E268" s="28"/>
      <c r="F268" s="28"/>
      <c r="G268" s="28"/>
      <c r="H268" s="28"/>
      <c r="I268" s="28"/>
      <c r="J268" s="28"/>
      <c r="K268" s="28"/>
      <c r="L268" s="28"/>
      <c r="M268" s="28"/>
      <c r="N268" s="28"/>
      <c r="O268" s="28"/>
      <c r="P268" s="28"/>
      <c r="Q268" s="28"/>
      <c r="R268" s="28"/>
      <c r="S268" s="28"/>
      <c r="T268" s="28"/>
      <c r="U268" s="28"/>
    </row>
    <row r="269" spans="1:62" ht="11.25" customHeight="1" x14ac:dyDescent="0.2">
      <c r="A269" s="58" t="s">
        <v>288</v>
      </c>
      <c r="B269" s="28"/>
      <c r="C269" s="28"/>
      <c r="D269" s="31"/>
      <c r="E269" s="28"/>
      <c r="F269" s="28"/>
      <c r="G269" s="28"/>
      <c r="H269" s="28"/>
      <c r="I269" s="28"/>
      <c r="J269" s="28"/>
      <c r="K269" s="28"/>
      <c r="L269" s="28"/>
      <c r="M269" s="28"/>
      <c r="N269" s="28"/>
      <c r="O269" s="28"/>
      <c r="P269" s="28"/>
      <c r="Q269" s="28"/>
      <c r="R269" s="28"/>
      <c r="S269" s="28"/>
      <c r="T269" s="28"/>
      <c r="U269" s="28"/>
    </row>
    <row r="270" spans="1:62" ht="12" customHeight="1" x14ac:dyDescent="0.2">
      <c r="A270" s="33"/>
      <c r="C270" s="28"/>
      <c r="D270" s="31"/>
      <c r="E270" s="28"/>
      <c r="F270" s="28"/>
      <c r="G270" s="34"/>
      <c r="H270" s="34"/>
      <c r="I270" s="28"/>
      <c r="J270" s="28"/>
      <c r="K270" s="28"/>
      <c r="L270" s="28"/>
      <c r="M270" s="28"/>
      <c r="N270" s="28"/>
      <c r="O270" s="28"/>
      <c r="P270" s="28"/>
      <c r="Q270" s="28"/>
      <c r="R270" s="28"/>
      <c r="S270" s="28"/>
      <c r="T270" s="28"/>
      <c r="U270" s="28"/>
    </row>
    <row r="271" spans="1:62" ht="12" hidden="1" customHeight="1" x14ac:dyDescent="0.2">
      <c r="A271" s="33"/>
      <c r="C271" s="28"/>
      <c r="D271" s="31"/>
      <c r="E271" s="28"/>
      <c r="F271" s="28"/>
      <c r="G271" s="34"/>
      <c r="H271" s="34"/>
      <c r="I271" s="28"/>
      <c r="J271" s="28"/>
      <c r="K271" s="28"/>
      <c r="L271" s="28"/>
      <c r="M271" s="28"/>
      <c r="N271" s="28"/>
      <c r="O271" s="28"/>
      <c r="P271" s="28"/>
      <c r="Q271" s="28"/>
      <c r="R271" s="28"/>
      <c r="S271" s="28"/>
      <c r="T271" s="28"/>
      <c r="U271" s="28"/>
    </row>
    <row r="272" spans="1:62" ht="12" hidden="1" customHeight="1" x14ac:dyDescent="0.2">
      <c r="A272" s="33"/>
      <c r="C272" s="28"/>
      <c r="D272" s="31"/>
      <c r="E272" s="28"/>
      <c r="F272" s="28"/>
      <c r="G272" s="34"/>
      <c r="H272" s="34"/>
      <c r="I272" s="28"/>
      <c r="J272" s="28"/>
      <c r="K272" s="28"/>
      <c r="L272" s="28"/>
      <c r="M272" s="28"/>
      <c r="N272" s="28"/>
      <c r="O272" s="28"/>
      <c r="P272" s="28"/>
      <c r="Q272" s="28"/>
      <c r="R272" s="28"/>
      <c r="S272" s="28"/>
      <c r="T272" s="28"/>
      <c r="U272" s="28"/>
    </row>
    <row r="273" spans="1:21" ht="12" hidden="1" customHeight="1" x14ac:dyDescent="0.2">
      <c r="A273" s="33"/>
      <c r="C273" s="28"/>
      <c r="D273" s="31"/>
      <c r="E273" s="28"/>
      <c r="F273" s="28"/>
      <c r="G273" s="34"/>
      <c r="H273" s="34"/>
      <c r="I273" s="28"/>
      <c r="J273" s="28"/>
      <c r="K273" s="28"/>
      <c r="L273" s="28"/>
      <c r="M273" s="28"/>
      <c r="N273" s="28"/>
      <c r="O273" s="28"/>
      <c r="P273" s="28"/>
      <c r="Q273" s="28"/>
      <c r="R273" s="28"/>
      <c r="S273" s="28"/>
      <c r="T273" s="28"/>
      <c r="U273" s="28"/>
    </row>
    <row r="274" spans="1:21" ht="12" hidden="1" customHeight="1" x14ac:dyDescent="0.2">
      <c r="A274" s="33"/>
      <c r="C274" s="28"/>
      <c r="D274" s="31"/>
      <c r="E274" s="28"/>
      <c r="F274" s="28"/>
      <c r="G274" s="34"/>
      <c r="H274" s="34"/>
      <c r="I274" s="28"/>
      <c r="J274" s="28"/>
      <c r="K274" s="28"/>
      <c r="L274" s="28"/>
      <c r="M274" s="28"/>
      <c r="N274" s="28"/>
      <c r="O274" s="28"/>
      <c r="P274" s="28"/>
      <c r="Q274" s="28"/>
      <c r="R274" s="28"/>
      <c r="S274" s="28"/>
      <c r="T274" s="28"/>
      <c r="U274" s="28"/>
    </row>
    <row r="275" spans="1:21" ht="12" hidden="1" customHeight="1" x14ac:dyDescent="0.2">
      <c r="A275" s="33"/>
      <c r="C275" s="28"/>
      <c r="D275" s="31"/>
      <c r="E275" s="28"/>
      <c r="F275" s="28"/>
      <c r="G275" s="34"/>
      <c r="H275" s="34"/>
      <c r="I275" s="28"/>
      <c r="J275" s="28"/>
      <c r="K275" s="28"/>
      <c r="L275" s="28"/>
      <c r="M275" s="28"/>
      <c r="N275" s="28"/>
      <c r="O275" s="28"/>
      <c r="P275" s="28"/>
      <c r="Q275" s="28"/>
      <c r="R275" s="28"/>
      <c r="S275" s="28"/>
      <c r="T275" s="28"/>
      <c r="U275" s="28"/>
    </row>
    <row r="276" spans="1:21" ht="12" hidden="1" customHeight="1" x14ac:dyDescent="0.2">
      <c r="A276" s="33"/>
      <c r="C276" s="28"/>
      <c r="D276" s="31"/>
      <c r="E276" s="28"/>
      <c r="F276" s="28"/>
      <c r="G276" s="34"/>
      <c r="H276" s="34"/>
      <c r="I276" s="28"/>
      <c r="J276" s="28"/>
      <c r="K276" s="28"/>
      <c r="L276" s="28"/>
      <c r="M276" s="28"/>
      <c r="N276" s="28"/>
      <c r="O276" s="28"/>
      <c r="P276" s="28"/>
      <c r="Q276" s="28"/>
      <c r="R276" s="28"/>
      <c r="S276" s="28"/>
      <c r="T276" s="28"/>
      <c r="U276" s="28"/>
    </row>
    <row r="277" spans="1:21" ht="12" hidden="1" customHeight="1" x14ac:dyDescent="0.2">
      <c r="A277" s="33"/>
      <c r="C277" s="28"/>
      <c r="D277" s="31"/>
      <c r="E277" s="28"/>
      <c r="F277" s="28"/>
      <c r="G277" s="34"/>
      <c r="H277" s="34"/>
      <c r="I277" s="28"/>
      <c r="J277" s="28"/>
      <c r="K277" s="28"/>
      <c r="L277" s="28"/>
      <c r="M277" s="28"/>
      <c r="N277" s="28"/>
      <c r="O277" s="28"/>
      <c r="P277" s="28"/>
      <c r="Q277" s="28"/>
      <c r="R277" s="28"/>
      <c r="S277" s="28"/>
      <c r="T277" s="28"/>
      <c r="U277" s="28"/>
    </row>
    <row r="278" spans="1:21" ht="12" hidden="1" customHeight="1" x14ac:dyDescent="0.2">
      <c r="A278" s="33"/>
      <c r="C278" s="28"/>
      <c r="D278" s="31"/>
      <c r="E278" s="28"/>
      <c r="F278" s="28"/>
      <c r="G278" s="34"/>
      <c r="H278" s="34"/>
      <c r="I278" s="28"/>
      <c r="J278" s="28"/>
      <c r="K278" s="28"/>
      <c r="L278" s="28"/>
      <c r="M278" s="28"/>
      <c r="N278" s="28"/>
      <c r="O278" s="28"/>
      <c r="P278" s="28"/>
      <c r="Q278" s="28"/>
      <c r="R278" s="28"/>
      <c r="S278" s="28"/>
      <c r="T278" s="28"/>
      <c r="U278" s="28"/>
    </row>
    <row r="279" spans="1:21" ht="12" hidden="1" customHeight="1" x14ac:dyDescent="0.2">
      <c r="A279" s="33"/>
      <c r="C279" s="28"/>
      <c r="D279" s="31"/>
      <c r="E279" s="28"/>
      <c r="F279" s="28"/>
      <c r="G279" s="34"/>
      <c r="H279" s="34"/>
      <c r="I279" s="28"/>
      <c r="J279" s="28"/>
      <c r="K279" s="28"/>
      <c r="L279" s="28"/>
      <c r="M279" s="28"/>
      <c r="N279" s="28"/>
      <c r="O279" s="28"/>
      <c r="P279" s="28"/>
      <c r="Q279" s="28"/>
      <c r="R279" s="28"/>
      <c r="S279" s="28"/>
      <c r="T279" s="28"/>
      <c r="U279" s="28"/>
    </row>
    <row r="280" spans="1:21" ht="12" hidden="1" customHeight="1" x14ac:dyDescent="0.2">
      <c r="A280" s="33"/>
      <c r="C280" s="28"/>
      <c r="D280" s="31"/>
      <c r="E280" s="28"/>
      <c r="F280" s="28"/>
      <c r="G280" s="34"/>
      <c r="H280" s="34"/>
      <c r="I280" s="28"/>
      <c r="J280" s="28"/>
      <c r="K280" s="28"/>
      <c r="L280" s="28"/>
      <c r="M280" s="28"/>
      <c r="N280" s="28"/>
      <c r="O280" s="28"/>
      <c r="P280" s="28"/>
      <c r="Q280" s="28"/>
      <c r="R280" s="28"/>
      <c r="S280" s="28"/>
      <c r="T280" s="28"/>
      <c r="U280" s="28"/>
    </row>
    <row r="281" spans="1:21" ht="12" hidden="1" customHeight="1" x14ac:dyDescent="0.2">
      <c r="A281" s="33"/>
      <c r="C281" s="28"/>
      <c r="D281" s="31"/>
      <c r="E281" s="28"/>
      <c r="F281" s="28"/>
      <c r="G281" s="34"/>
      <c r="H281" s="34"/>
      <c r="I281" s="28"/>
      <c r="J281" s="28"/>
      <c r="K281" s="28"/>
      <c r="L281" s="28"/>
      <c r="M281" s="28"/>
      <c r="N281" s="28"/>
      <c r="O281" s="28"/>
      <c r="P281" s="28"/>
      <c r="Q281" s="28"/>
      <c r="R281" s="28"/>
      <c r="S281" s="28"/>
      <c r="T281" s="28"/>
      <c r="U281" s="28"/>
    </row>
    <row r="282" spans="1:21" ht="12" hidden="1" customHeight="1" x14ac:dyDescent="0.2">
      <c r="A282" s="33"/>
      <c r="C282" s="28"/>
      <c r="D282" s="31"/>
      <c r="E282" s="28"/>
      <c r="F282" s="28"/>
      <c r="G282" s="34"/>
      <c r="H282" s="34"/>
      <c r="I282" s="28"/>
      <c r="J282" s="28"/>
      <c r="K282" s="28"/>
      <c r="L282" s="28"/>
      <c r="M282" s="28"/>
      <c r="N282" s="28"/>
      <c r="O282" s="28"/>
      <c r="P282" s="28"/>
      <c r="Q282" s="28"/>
      <c r="R282" s="28"/>
      <c r="S282" s="28"/>
      <c r="T282" s="28"/>
      <c r="U282" s="28"/>
    </row>
    <row r="283" spans="1:21" ht="12" hidden="1" customHeight="1" x14ac:dyDescent="0.2">
      <c r="A283" s="33"/>
      <c r="C283" s="28"/>
      <c r="D283" s="31"/>
      <c r="E283" s="28"/>
      <c r="F283" s="28"/>
      <c r="G283" s="34"/>
      <c r="H283" s="34"/>
      <c r="I283" s="28"/>
      <c r="J283" s="28"/>
      <c r="K283" s="28"/>
      <c r="L283" s="28"/>
      <c r="M283" s="28"/>
      <c r="N283" s="28"/>
      <c r="O283" s="28"/>
      <c r="P283" s="28"/>
      <c r="Q283" s="28"/>
      <c r="R283" s="28"/>
      <c r="S283" s="28"/>
      <c r="T283" s="28"/>
      <c r="U283" s="28"/>
    </row>
    <row r="284" spans="1:21" ht="12" hidden="1" customHeight="1" x14ac:dyDescent="0.2">
      <c r="A284" s="33"/>
      <c r="C284" s="28"/>
      <c r="D284" s="31"/>
      <c r="E284" s="28"/>
      <c r="F284" s="28"/>
      <c r="G284" s="34"/>
      <c r="H284" s="34"/>
      <c r="I284" s="28"/>
      <c r="J284" s="28"/>
      <c r="K284" s="28"/>
      <c r="L284" s="28"/>
      <c r="M284" s="28"/>
      <c r="N284" s="28"/>
      <c r="O284" s="28"/>
      <c r="P284" s="28"/>
      <c r="Q284" s="28"/>
      <c r="R284" s="28"/>
      <c r="S284" s="28"/>
      <c r="T284" s="28"/>
      <c r="U284" s="28"/>
    </row>
    <row r="285" spans="1:21" ht="12" hidden="1" customHeight="1" x14ac:dyDescent="0.2">
      <c r="A285" s="33"/>
      <c r="C285" s="28"/>
      <c r="D285" s="31"/>
      <c r="E285" s="28"/>
      <c r="F285" s="28"/>
      <c r="G285" s="34"/>
      <c r="H285" s="34"/>
      <c r="I285" s="28"/>
      <c r="J285" s="28"/>
      <c r="K285" s="28"/>
      <c r="L285" s="28"/>
      <c r="M285" s="28"/>
      <c r="N285" s="28"/>
      <c r="O285" s="28"/>
      <c r="P285" s="28"/>
      <c r="Q285" s="28"/>
      <c r="R285" s="28"/>
      <c r="S285" s="28"/>
      <c r="T285" s="28"/>
      <c r="U285" s="28"/>
    </row>
    <row r="286" spans="1:21" ht="12" hidden="1" customHeight="1" x14ac:dyDescent="0.2">
      <c r="A286" s="33"/>
      <c r="C286" s="28"/>
      <c r="D286" s="31"/>
      <c r="E286" s="28"/>
      <c r="F286" s="28"/>
      <c r="G286" s="34"/>
      <c r="H286" s="34"/>
      <c r="I286" s="28"/>
      <c r="J286" s="28"/>
      <c r="K286" s="28"/>
      <c r="L286" s="28"/>
      <c r="M286" s="28"/>
      <c r="N286" s="28"/>
      <c r="O286" s="28"/>
      <c r="P286" s="28"/>
      <c r="Q286" s="28"/>
      <c r="R286" s="28"/>
      <c r="S286" s="28"/>
      <c r="T286" s="28"/>
      <c r="U286" s="28"/>
    </row>
    <row r="287" spans="1:21" ht="12" hidden="1" customHeight="1" x14ac:dyDescent="0.2">
      <c r="A287" s="33"/>
      <c r="C287" s="28"/>
      <c r="D287" s="31"/>
      <c r="E287" s="28"/>
      <c r="F287" s="28"/>
      <c r="G287" s="34"/>
      <c r="H287" s="34"/>
      <c r="I287" s="28"/>
      <c r="J287" s="28"/>
      <c r="K287" s="28"/>
      <c r="L287" s="28"/>
      <c r="M287" s="28"/>
      <c r="N287" s="28"/>
      <c r="O287" s="28"/>
      <c r="P287" s="28"/>
      <c r="Q287" s="28"/>
      <c r="R287" s="28"/>
      <c r="S287" s="28"/>
      <c r="T287" s="28"/>
      <c r="U287" s="28"/>
    </row>
    <row r="288" spans="1:21" ht="12" hidden="1" customHeight="1" x14ac:dyDescent="0.2">
      <c r="A288" s="33"/>
      <c r="C288" s="28"/>
      <c r="D288" s="31"/>
      <c r="E288" s="28"/>
      <c r="F288" s="28"/>
      <c r="G288" s="34"/>
      <c r="H288" s="34"/>
      <c r="I288" s="28"/>
      <c r="J288" s="28"/>
      <c r="K288" s="28"/>
      <c r="L288" s="28"/>
      <c r="M288" s="28"/>
      <c r="N288" s="28"/>
      <c r="O288" s="28"/>
      <c r="P288" s="28"/>
      <c r="Q288" s="28"/>
      <c r="R288" s="28"/>
      <c r="S288" s="28"/>
      <c r="T288" s="28"/>
      <c r="U288" s="28"/>
    </row>
    <row r="289" spans="1:21" ht="12" hidden="1" customHeight="1" x14ac:dyDescent="0.2">
      <c r="A289" s="33"/>
      <c r="C289" s="28"/>
      <c r="D289" s="31"/>
      <c r="E289" s="28"/>
      <c r="F289" s="28"/>
      <c r="G289" s="34"/>
      <c r="H289" s="34"/>
      <c r="I289" s="28"/>
      <c r="J289" s="28"/>
      <c r="K289" s="28"/>
      <c r="L289" s="28"/>
      <c r="M289" s="28"/>
      <c r="N289" s="28"/>
      <c r="O289" s="28"/>
      <c r="P289" s="28"/>
      <c r="Q289" s="28"/>
      <c r="R289" s="28"/>
      <c r="S289" s="28"/>
      <c r="T289" s="28"/>
      <c r="U289" s="28"/>
    </row>
    <row r="290" spans="1:21" ht="12" hidden="1" customHeight="1" x14ac:dyDescent="0.2">
      <c r="A290" s="33"/>
      <c r="C290" s="28"/>
      <c r="D290" s="31"/>
      <c r="E290" s="28"/>
      <c r="F290" s="28"/>
      <c r="G290" s="34"/>
      <c r="H290" s="34"/>
      <c r="I290" s="28"/>
      <c r="J290" s="28"/>
      <c r="K290" s="28"/>
      <c r="L290" s="28"/>
      <c r="M290" s="28"/>
      <c r="N290" s="28"/>
      <c r="O290" s="28"/>
      <c r="P290" s="28"/>
      <c r="Q290" s="28"/>
      <c r="R290" s="28"/>
      <c r="S290" s="28"/>
      <c r="T290" s="28"/>
      <c r="U290" s="28"/>
    </row>
    <row r="291" spans="1:21" ht="12" hidden="1" customHeight="1" x14ac:dyDescent="0.2">
      <c r="A291" s="33"/>
      <c r="C291" s="28"/>
      <c r="D291" s="31"/>
      <c r="E291" s="28"/>
      <c r="F291" s="28"/>
      <c r="G291" s="34"/>
      <c r="H291" s="34"/>
      <c r="I291" s="28"/>
      <c r="J291" s="28"/>
      <c r="K291" s="28"/>
      <c r="L291" s="28"/>
      <c r="M291" s="28"/>
      <c r="N291" s="28"/>
      <c r="O291" s="28"/>
      <c r="P291" s="28"/>
      <c r="Q291" s="28"/>
      <c r="R291" s="28"/>
      <c r="S291" s="28"/>
      <c r="T291" s="28"/>
      <c r="U291" s="28"/>
    </row>
    <row r="292" spans="1:21" ht="12" hidden="1" customHeight="1" x14ac:dyDescent="0.2">
      <c r="A292" s="33"/>
      <c r="C292" s="28"/>
      <c r="D292" s="31"/>
      <c r="E292" s="28"/>
      <c r="F292" s="28"/>
      <c r="G292" s="34"/>
      <c r="H292" s="34"/>
      <c r="I292" s="28"/>
      <c r="J292" s="28"/>
      <c r="K292" s="28"/>
      <c r="L292" s="28"/>
      <c r="M292" s="28"/>
      <c r="N292" s="28"/>
      <c r="O292" s="28"/>
      <c r="P292" s="28"/>
      <c r="Q292" s="28"/>
      <c r="R292" s="28"/>
      <c r="S292" s="28"/>
      <c r="T292" s="28"/>
      <c r="U292" s="28"/>
    </row>
    <row r="293" spans="1:21" ht="12" hidden="1" customHeight="1" x14ac:dyDescent="0.2">
      <c r="A293" s="33"/>
      <c r="C293" s="28"/>
      <c r="D293" s="31"/>
      <c r="E293" s="28"/>
      <c r="F293" s="28"/>
      <c r="G293" s="34"/>
      <c r="H293" s="34"/>
      <c r="I293" s="28"/>
      <c r="J293" s="28"/>
      <c r="K293" s="28"/>
      <c r="L293" s="28"/>
      <c r="M293" s="28"/>
      <c r="N293" s="28"/>
      <c r="O293" s="28"/>
      <c r="P293" s="28"/>
      <c r="Q293" s="28"/>
      <c r="R293" s="28"/>
      <c r="S293" s="28"/>
      <c r="T293" s="28"/>
      <c r="U293" s="28"/>
    </row>
    <row r="294" spans="1:21" ht="12" hidden="1" customHeight="1" x14ac:dyDescent="0.2">
      <c r="A294" s="33"/>
      <c r="C294" s="28"/>
      <c r="D294" s="31"/>
      <c r="E294" s="28"/>
      <c r="F294" s="28"/>
      <c r="G294" s="34"/>
      <c r="H294" s="34"/>
      <c r="I294" s="28"/>
      <c r="J294" s="28"/>
      <c r="K294" s="28"/>
      <c r="L294" s="28"/>
      <c r="M294" s="28"/>
      <c r="N294" s="28"/>
      <c r="O294" s="28"/>
      <c r="P294" s="28"/>
      <c r="Q294" s="28"/>
      <c r="R294" s="28"/>
      <c r="S294" s="28"/>
      <c r="T294" s="28"/>
      <c r="U294" s="28"/>
    </row>
    <row r="295" spans="1:21" ht="12" hidden="1" customHeight="1" x14ac:dyDescent="0.2">
      <c r="A295" s="33"/>
      <c r="C295" s="28"/>
      <c r="D295" s="31"/>
      <c r="E295" s="28"/>
      <c r="F295" s="28"/>
      <c r="G295" s="34"/>
      <c r="H295" s="34"/>
      <c r="I295" s="28"/>
      <c r="J295" s="28"/>
      <c r="K295" s="28"/>
      <c r="L295" s="28"/>
      <c r="M295" s="28"/>
      <c r="N295" s="28"/>
      <c r="O295" s="28"/>
      <c r="P295" s="28"/>
      <c r="Q295" s="28"/>
      <c r="R295" s="28"/>
      <c r="S295" s="28"/>
      <c r="T295" s="28"/>
      <c r="U295" s="28"/>
    </row>
    <row r="296" spans="1:21" ht="12" hidden="1" customHeight="1" x14ac:dyDescent="0.2">
      <c r="A296" s="33"/>
      <c r="C296" s="28"/>
      <c r="D296" s="31"/>
      <c r="E296" s="28"/>
      <c r="F296" s="28"/>
      <c r="G296" s="34"/>
      <c r="H296" s="34"/>
      <c r="I296" s="28"/>
      <c r="J296" s="28"/>
      <c r="K296" s="28"/>
      <c r="L296" s="28"/>
      <c r="M296" s="28"/>
      <c r="N296" s="28"/>
      <c r="O296" s="28"/>
      <c r="P296" s="28"/>
      <c r="Q296" s="28"/>
      <c r="R296" s="28"/>
      <c r="S296" s="28"/>
      <c r="T296" s="28"/>
      <c r="U296" s="28"/>
    </row>
    <row r="297" spans="1:21" ht="12" hidden="1" customHeight="1" x14ac:dyDescent="0.2">
      <c r="A297" s="33"/>
      <c r="C297" s="28"/>
      <c r="D297" s="31"/>
      <c r="E297" s="28"/>
      <c r="F297" s="28"/>
      <c r="G297" s="34"/>
      <c r="H297" s="34"/>
      <c r="I297" s="28"/>
      <c r="J297" s="28"/>
      <c r="K297" s="28"/>
      <c r="L297" s="28"/>
      <c r="M297" s="28"/>
      <c r="N297" s="28"/>
      <c r="O297" s="28"/>
      <c r="P297" s="28"/>
      <c r="Q297" s="28"/>
      <c r="R297" s="28"/>
      <c r="S297" s="28"/>
      <c r="T297" s="28"/>
      <c r="U297" s="28"/>
    </row>
    <row r="298" spans="1:21" ht="12" hidden="1" customHeight="1" x14ac:dyDescent="0.2">
      <c r="A298" s="33"/>
      <c r="C298" s="28"/>
      <c r="D298" s="31"/>
      <c r="E298" s="28"/>
      <c r="F298" s="28"/>
      <c r="G298" s="34"/>
      <c r="H298" s="34"/>
      <c r="I298" s="28"/>
      <c r="J298" s="28"/>
      <c r="K298" s="28"/>
      <c r="L298" s="28"/>
      <c r="M298" s="28"/>
      <c r="N298" s="28"/>
      <c r="O298" s="28"/>
      <c r="P298" s="28"/>
      <c r="Q298" s="28"/>
      <c r="R298" s="28"/>
      <c r="S298" s="28"/>
      <c r="T298" s="28"/>
      <c r="U298" s="28"/>
    </row>
    <row r="299" spans="1:21" ht="12" hidden="1" customHeight="1" x14ac:dyDescent="0.2">
      <c r="A299" s="33"/>
      <c r="C299" s="28"/>
      <c r="D299" s="31"/>
      <c r="E299" s="28"/>
      <c r="F299" s="28"/>
      <c r="G299" s="34"/>
      <c r="H299" s="34"/>
      <c r="I299" s="28"/>
      <c r="J299" s="28"/>
      <c r="K299" s="28"/>
      <c r="L299" s="28"/>
      <c r="M299" s="28"/>
      <c r="N299" s="28"/>
      <c r="O299" s="28"/>
      <c r="P299" s="28"/>
      <c r="Q299" s="28"/>
      <c r="R299" s="28"/>
      <c r="S299" s="28"/>
      <c r="T299" s="28"/>
      <c r="U299" s="28"/>
    </row>
    <row r="300" spans="1:21" ht="12" hidden="1" customHeight="1" x14ac:dyDescent="0.2">
      <c r="A300" s="33"/>
      <c r="C300" s="28"/>
      <c r="D300" s="31"/>
      <c r="E300" s="28"/>
      <c r="F300" s="28"/>
      <c r="G300" s="34"/>
      <c r="H300" s="34"/>
      <c r="I300" s="28"/>
      <c r="J300" s="28"/>
      <c r="K300" s="28"/>
      <c r="L300" s="28"/>
      <c r="M300" s="28"/>
      <c r="N300" s="28"/>
      <c r="O300" s="28"/>
      <c r="P300" s="28"/>
      <c r="Q300" s="28"/>
      <c r="R300" s="28"/>
      <c r="S300" s="28"/>
      <c r="T300" s="28"/>
      <c r="U300" s="28"/>
    </row>
    <row r="301" spans="1:21" ht="12" hidden="1" customHeight="1" x14ac:dyDescent="0.2">
      <c r="A301" s="33"/>
      <c r="C301" s="28"/>
      <c r="D301" s="31"/>
      <c r="E301" s="28"/>
      <c r="F301" s="28"/>
      <c r="G301" s="34"/>
      <c r="H301" s="34"/>
      <c r="I301" s="28"/>
      <c r="J301" s="28"/>
      <c r="K301" s="28"/>
      <c r="L301" s="28"/>
      <c r="M301" s="28"/>
      <c r="N301" s="28"/>
      <c r="O301" s="28"/>
      <c r="P301" s="28"/>
      <c r="Q301" s="28"/>
      <c r="R301" s="28"/>
      <c r="S301" s="28"/>
      <c r="T301" s="28"/>
      <c r="U301" s="28"/>
    </row>
    <row r="302" spans="1:21" ht="12" hidden="1" customHeight="1" x14ac:dyDescent="0.2">
      <c r="A302" s="33"/>
      <c r="C302" s="28"/>
      <c r="D302" s="31"/>
      <c r="E302" s="28"/>
      <c r="F302" s="28"/>
      <c r="G302" s="34"/>
      <c r="H302" s="34"/>
      <c r="I302" s="28"/>
      <c r="J302" s="28"/>
      <c r="K302" s="28"/>
      <c r="L302" s="28"/>
      <c r="M302" s="28"/>
      <c r="N302" s="28"/>
      <c r="O302" s="28"/>
      <c r="P302" s="28"/>
      <c r="Q302" s="28"/>
      <c r="R302" s="28"/>
      <c r="S302" s="28"/>
      <c r="T302" s="28"/>
      <c r="U302" s="28"/>
    </row>
    <row r="303" spans="1:21" ht="12" hidden="1" customHeight="1" x14ac:dyDescent="0.2">
      <c r="A303" s="33"/>
      <c r="C303" s="28"/>
      <c r="D303" s="31"/>
      <c r="E303" s="28"/>
      <c r="F303" s="28"/>
      <c r="G303" s="34"/>
      <c r="H303" s="34"/>
      <c r="I303" s="28"/>
      <c r="J303" s="28"/>
      <c r="K303" s="28"/>
      <c r="L303" s="28"/>
      <c r="M303" s="28"/>
      <c r="N303" s="28"/>
      <c r="O303" s="28"/>
      <c r="P303" s="28"/>
      <c r="Q303" s="28"/>
      <c r="R303" s="28"/>
      <c r="S303" s="28"/>
      <c r="T303" s="28"/>
      <c r="U303" s="28"/>
    </row>
    <row r="304" spans="1:21" ht="12" hidden="1" customHeight="1" x14ac:dyDescent="0.2">
      <c r="A304" s="33"/>
      <c r="C304" s="28"/>
      <c r="D304" s="31"/>
      <c r="E304" s="28"/>
      <c r="F304" s="28"/>
      <c r="G304" s="34"/>
      <c r="H304" s="34"/>
      <c r="I304" s="28"/>
      <c r="J304" s="28"/>
      <c r="K304" s="28"/>
      <c r="L304" s="28"/>
      <c r="M304" s="28"/>
      <c r="N304" s="28"/>
      <c r="O304" s="28"/>
      <c r="P304" s="28"/>
      <c r="Q304" s="28"/>
      <c r="R304" s="28"/>
      <c r="S304" s="28"/>
      <c r="T304" s="28"/>
      <c r="U304" s="28"/>
    </row>
    <row r="305" spans="1:62" ht="12" hidden="1" customHeight="1" x14ac:dyDescent="0.2">
      <c r="A305" s="33"/>
      <c r="C305" s="28"/>
      <c r="D305" s="31"/>
      <c r="E305" s="28"/>
      <c r="F305" s="28"/>
      <c r="G305" s="34"/>
      <c r="H305" s="34"/>
      <c r="I305" s="28"/>
      <c r="J305" s="28"/>
      <c r="K305" s="28"/>
      <c r="L305" s="28"/>
      <c r="M305" s="28"/>
      <c r="N305" s="28"/>
      <c r="O305" s="28"/>
      <c r="P305" s="28"/>
      <c r="Q305" s="28"/>
      <c r="R305" s="28"/>
      <c r="S305" s="28"/>
      <c r="T305" s="28"/>
      <c r="U305" s="28"/>
    </row>
    <row r="306" spans="1:62" ht="12" hidden="1" customHeight="1" x14ac:dyDescent="0.2">
      <c r="A306" s="33"/>
      <c r="C306" s="28"/>
      <c r="D306" s="31"/>
      <c r="E306" s="28"/>
      <c r="F306" s="28"/>
      <c r="G306" s="34"/>
      <c r="H306" s="34"/>
      <c r="I306" s="28"/>
      <c r="J306" s="28"/>
      <c r="K306" s="28"/>
      <c r="L306" s="28"/>
      <c r="M306" s="28"/>
      <c r="N306" s="28"/>
      <c r="O306" s="28"/>
      <c r="P306" s="28"/>
      <c r="Q306" s="28"/>
      <c r="R306" s="28"/>
      <c r="S306" s="28"/>
      <c r="T306" s="28"/>
      <c r="U306" s="28"/>
    </row>
    <row r="307" spans="1:62" ht="15" customHeight="1" x14ac:dyDescent="0.2">
      <c r="A307" s="270"/>
      <c r="B307" s="28"/>
      <c r="C307" s="28"/>
      <c r="D307" s="31"/>
      <c r="E307" s="28"/>
      <c r="F307" s="28"/>
      <c r="G307" s="34"/>
      <c r="H307" s="34"/>
      <c r="I307" s="28"/>
      <c r="J307" s="28"/>
      <c r="K307" s="28"/>
      <c r="L307" s="28"/>
      <c r="M307" s="28"/>
      <c r="N307" s="28"/>
      <c r="O307" s="28"/>
      <c r="P307" s="28"/>
      <c r="Q307" s="28"/>
      <c r="R307" s="28"/>
      <c r="S307" s="28"/>
      <c r="T307" s="28"/>
      <c r="U307" s="28"/>
    </row>
    <row r="308" spans="1:62" s="35" customFormat="1" ht="21" x14ac:dyDescent="0.25">
      <c r="A308" s="178" t="s">
        <v>1835</v>
      </c>
      <c r="B308" s="464"/>
      <c r="C308" s="465"/>
      <c r="D308" s="466"/>
      <c r="E308" s="467"/>
      <c r="F308" s="94" t="s">
        <v>247</v>
      </c>
      <c r="G308" s="468" t="s">
        <v>246</v>
      </c>
      <c r="H308" s="469"/>
      <c r="I308" s="470" t="s">
        <v>1836</v>
      </c>
      <c r="J308" s="471"/>
      <c r="K308" s="471"/>
      <c r="L308" s="471"/>
      <c r="M308" s="272"/>
      <c r="N308" s="272"/>
      <c r="O308" s="272"/>
      <c r="P308" s="272"/>
      <c r="Q308" s="272"/>
      <c r="R308" s="272"/>
      <c r="S308" s="272"/>
      <c r="T308" s="272"/>
      <c r="U308" s="272"/>
      <c r="V308" s="272"/>
      <c r="W308" s="272"/>
      <c r="X308" s="272"/>
      <c r="Y308" s="272"/>
      <c r="Z308" s="272"/>
      <c r="AA308" s="272"/>
      <c r="AB308" s="272"/>
      <c r="AC308" s="272"/>
      <c r="AD308" s="272"/>
      <c r="AE308" s="272"/>
      <c r="AF308" s="272"/>
      <c r="AG308" s="272"/>
      <c r="AH308" s="95"/>
      <c r="AI308" s="470" t="s">
        <v>1837</v>
      </c>
      <c r="AJ308" s="472"/>
      <c r="AK308" s="472"/>
      <c r="AL308" s="472"/>
      <c r="AM308" s="472"/>
      <c r="AN308" s="472"/>
      <c r="AO308" s="472"/>
      <c r="AP308" s="272"/>
      <c r="AQ308" s="272"/>
      <c r="AR308" s="272"/>
      <c r="AS308" s="272"/>
      <c r="AT308" s="272"/>
      <c r="AU308" s="96"/>
      <c r="AV308" s="272"/>
      <c r="AW308" s="272"/>
      <c r="AX308" s="272"/>
      <c r="AY308" s="272"/>
      <c r="AZ308" s="272"/>
      <c r="BA308" s="95"/>
      <c r="BB308" s="473" t="s">
        <v>296</v>
      </c>
      <c r="BC308" s="471"/>
      <c r="BD308" s="471"/>
      <c r="BE308" s="471"/>
      <c r="BF308" s="471"/>
      <c r="BG308" s="471"/>
      <c r="BH308" s="471"/>
      <c r="BI308" s="474"/>
      <c r="BJ308" s="97" t="s">
        <v>291</v>
      </c>
    </row>
    <row r="309" spans="1:62" s="36" customFormat="1" ht="42.75" customHeight="1" x14ac:dyDescent="0.25">
      <c r="A309" s="179" t="s">
        <v>236</v>
      </c>
      <c r="B309" s="475" t="s">
        <v>161</v>
      </c>
      <c r="C309" s="476"/>
      <c r="D309" s="477"/>
      <c r="E309" s="478"/>
      <c r="F309" s="94" t="s">
        <v>245</v>
      </c>
      <c r="G309" s="479" t="s">
        <v>248</v>
      </c>
      <c r="H309" s="479"/>
      <c r="I309" s="99" t="s">
        <v>6</v>
      </c>
      <c r="J309" s="100"/>
      <c r="K309" s="100"/>
      <c r="L309" s="100"/>
      <c r="M309" s="100"/>
      <c r="N309" s="100"/>
      <c r="O309" s="100"/>
      <c r="P309" s="101"/>
      <c r="Q309" s="102" t="s">
        <v>7</v>
      </c>
      <c r="R309" s="100"/>
      <c r="S309" s="100"/>
      <c r="T309" s="100"/>
      <c r="U309" s="100"/>
      <c r="V309" s="100"/>
      <c r="W309" s="100"/>
      <c r="X309" s="101"/>
      <c r="Y309" s="480" t="s">
        <v>8</v>
      </c>
      <c r="Z309" s="481"/>
      <c r="AA309" s="480" t="s">
        <v>9</v>
      </c>
      <c r="AB309" s="481"/>
      <c r="AC309" s="482"/>
      <c r="AD309" s="480" t="s">
        <v>10</v>
      </c>
      <c r="AE309" s="482"/>
      <c r="AF309" s="480" t="s">
        <v>11</v>
      </c>
      <c r="AG309" s="481"/>
      <c r="AH309" s="463" t="s">
        <v>259</v>
      </c>
      <c r="AI309" s="483" t="s">
        <v>260</v>
      </c>
      <c r="AJ309" s="483"/>
      <c r="AK309" s="483"/>
      <c r="AL309" s="483"/>
      <c r="AM309" s="483"/>
      <c r="AN309" s="483"/>
      <c r="AO309" s="484" t="s">
        <v>276</v>
      </c>
      <c r="AP309" s="483"/>
      <c r="AQ309" s="483"/>
      <c r="AR309" s="483"/>
      <c r="AS309" s="483"/>
      <c r="AT309" s="483"/>
      <c r="AU309" s="483"/>
      <c r="AV309" s="483"/>
      <c r="AW309" s="484" t="s">
        <v>13</v>
      </c>
      <c r="AX309" s="483"/>
      <c r="AY309" s="480" t="s">
        <v>14</v>
      </c>
      <c r="AZ309" s="481"/>
      <c r="BA309" s="485" t="s">
        <v>279</v>
      </c>
      <c r="BB309" s="487" t="s">
        <v>1838</v>
      </c>
      <c r="BC309" s="488"/>
      <c r="BD309" s="488"/>
      <c r="BE309" s="488"/>
      <c r="BF309" s="488"/>
      <c r="BG309" s="489" t="s">
        <v>1839</v>
      </c>
      <c r="BH309" s="481"/>
      <c r="BI309" s="463" t="s">
        <v>294</v>
      </c>
      <c r="BJ309" s="453" t="s">
        <v>293</v>
      </c>
    </row>
    <row r="310" spans="1:62" s="37" customFormat="1" ht="63" x14ac:dyDescent="0.25">
      <c r="A310" s="103"/>
      <c r="B310" s="455" t="s">
        <v>15</v>
      </c>
      <c r="C310" s="457" t="s">
        <v>16</v>
      </c>
      <c r="D310" s="457" t="s">
        <v>159</v>
      </c>
      <c r="E310" s="459" t="s">
        <v>160</v>
      </c>
      <c r="F310" s="104" t="s">
        <v>125</v>
      </c>
      <c r="G310" s="105" t="s">
        <v>17</v>
      </c>
      <c r="H310" s="105" t="s">
        <v>18</v>
      </c>
      <c r="I310" s="106" t="s">
        <v>19</v>
      </c>
      <c r="J310" s="107" t="s">
        <v>20</v>
      </c>
      <c r="K310" s="107" t="s">
        <v>21</v>
      </c>
      <c r="L310" s="107" t="s">
        <v>22</v>
      </c>
      <c r="M310" s="107" t="s">
        <v>23</v>
      </c>
      <c r="N310" s="107" t="s">
        <v>24</v>
      </c>
      <c r="O310" s="107" t="s">
        <v>25</v>
      </c>
      <c r="P310" s="107" t="s">
        <v>26</v>
      </c>
      <c r="Q310" s="107" t="s">
        <v>19</v>
      </c>
      <c r="R310" s="107" t="s">
        <v>20</v>
      </c>
      <c r="S310" s="107" t="s">
        <v>21</v>
      </c>
      <c r="T310" s="107" t="s">
        <v>22</v>
      </c>
      <c r="U310" s="107" t="s">
        <v>23</v>
      </c>
      <c r="V310" s="107" t="s">
        <v>24</v>
      </c>
      <c r="W310" s="107" t="s">
        <v>25</v>
      </c>
      <c r="X310" s="107" t="s">
        <v>26</v>
      </c>
      <c r="Y310" s="106" t="s">
        <v>343</v>
      </c>
      <c r="Z310" s="108" t="s">
        <v>344</v>
      </c>
      <c r="AA310" s="106" t="s">
        <v>256</v>
      </c>
      <c r="AB310" s="107" t="s">
        <v>257</v>
      </c>
      <c r="AC310" s="107" t="s">
        <v>258</v>
      </c>
      <c r="AD310" s="107" t="s">
        <v>27</v>
      </c>
      <c r="AE310" s="107" t="s">
        <v>254</v>
      </c>
      <c r="AF310" s="107" t="s">
        <v>28</v>
      </c>
      <c r="AG310" s="109" t="s">
        <v>255</v>
      </c>
      <c r="AH310" s="453"/>
      <c r="AI310" s="118" t="s">
        <v>261</v>
      </c>
      <c r="AJ310" s="119" t="s">
        <v>262</v>
      </c>
      <c r="AK310" s="119" t="s">
        <v>263</v>
      </c>
      <c r="AL310" s="119" t="s">
        <v>264</v>
      </c>
      <c r="AM310" s="119" t="s">
        <v>29</v>
      </c>
      <c r="AN310" s="461" t="s">
        <v>2928</v>
      </c>
      <c r="AO310" s="110" t="s">
        <v>30</v>
      </c>
      <c r="AP310" s="109" t="s">
        <v>31</v>
      </c>
      <c r="AQ310" s="109" t="s">
        <v>32</v>
      </c>
      <c r="AR310" s="109" t="s">
        <v>33</v>
      </c>
      <c r="AS310" s="109" t="s">
        <v>34</v>
      </c>
      <c r="AT310" s="109" t="s">
        <v>35</v>
      </c>
      <c r="AU310" s="108" t="s">
        <v>29</v>
      </c>
      <c r="AV310" s="463" t="s">
        <v>12</v>
      </c>
      <c r="AW310" s="111" t="s">
        <v>277</v>
      </c>
      <c r="AX310" s="109" t="s">
        <v>278</v>
      </c>
      <c r="AY310" s="107" t="s">
        <v>36</v>
      </c>
      <c r="AZ310" s="109" t="s">
        <v>37</v>
      </c>
      <c r="BA310" s="486"/>
      <c r="BB310" s="108" t="s">
        <v>1842</v>
      </c>
      <c r="BC310" s="108" t="s">
        <v>341</v>
      </c>
      <c r="BD310" s="109" t="s">
        <v>287</v>
      </c>
      <c r="BE310" s="109" t="s">
        <v>290</v>
      </c>
      <c r="BF310" s="108" t="s">
        <v>342</v>
      </c>
      <c r="BG310" s="109" t="s">
        <v>299</v>
      </c>
      <c r="BH310" s="108" t="s">
        <v>1840</v>
      </c>
      <c r="BI310" s="453"/>
      <c r="BJ310" s="454"/>
    </row>
    <row r="311" spans="1:62" s="38" customFormat="1" ht="12.75" x14ac:dyDescent="0.25">
      <c r="A311" s="112"/>
      <c r="B311" s="456"/>
      <c r="C311" s="458"/>
      <c r="D311" s="458"/>
      <c r="E311" s="460"/>
      <c r="F311" s="310" t="s">
        <v>126</v>
      </c>
      <c r="G311" s="311" t="s">
        <v>127</v>
      </c>
      <c r="H311" s="312" t="s">
        <v>127</v>
      </c>
      <c r="I311" s="312" t="s">
        <v>128</v>
      </c>
      <c r="J311" s="312" t="s">
        <v>128</v>
      </c>
      <c r="K311" s="312" t="s">
        <v>128</v>
      </c>
      <c r="L311" s="312" t="s">
        <v>128</v>
      </c>
      <c r="M311" s="312" t="s">
        <v>128</v>
      </c>
      <c r="N311" s="312" t="s">
        <v>128</v>
      </c>
      <c r="O311" s="312" t="s">
        <v>128</v>
      </c>
      <c r="P311" s="312" t="s">
        <v>128</v>
      </c>
      <c r="Q311" s="312" t="s">
        <v>128</v>
      </c>
      <c r="R311" s="312" t="s">
        <v>128</v>
      </c>
      <c r="S311" s="312" t="s">
        <v>128</v>
      </c>
      <c r="T311" s="312" t="s">
        <v>128</v>
      </c>
      <c r="U311" s="312" t="s">
        <v>128</v>
      </c>
      <c r="V311" s="312" t="s">
        <v>128</v>
      </c>
      <c r="W311" s="312" t="s">
        <v>128</v>
      </c>
      <c r="X311" s="312" t="s">
        <v>128</v>
      </c>
      <c r="Y311" s="312" t="s">
        <v>128</v>
      </c>
      <c r="Z311" s="312" t="s">
        <v>128</v>
      </c>
      <c r="AA311" s="312" t="s">
        <v>252</v>
      </c>
      <c r="AB311" s="312" t="s">
        <v>252</v>
      </c>
      <c r="AC311" s="312" t="s">
        <v>252</v>
      </c>
      <c r="AD311" s="312" t="s">
        <v>128</v>
      </c>
      <c r="AE311" s="312" t="s">
        <v>129</v>
      </c>
      <c r="AF311" s="312" t="s">
        <v>128</v>
      </c>
      <c r="AG311" s="313" t="s">
        <v>253</v>
      </c>
      <c r="AH311" s="462"/>
      <c r="AI311" s="314" t="s">
        <v>129</v>
      </c>
      <c r="AJ311" s="313" t="s">
        <v>129</v>
      </c>
      <c r="AK311" s="313" t="s">
        <v>129</v>
      </c>
      <c r="AL311" s="313" t="s">
        <v>129</v>
      </c>
      <c r="AM311" s="313" t="s">
        <v>129</v>
      </c>
      <c r="AN311" s="462"/>
      <c r="AO311" s="315" t="s">
        <v>253</v>
      </c>
      <c r="AP311" s="313" t="s">
        <v>253</v>
      </c>
      <c r="AQ311" s="313" t="s">
        <v>253</v>
      </c>
      <c r="AR311" s="313" t="s">
        <v>253</v>
      </c>
      <c r="AS311" s="313" t="s">
        <v>253</v>
      </c>
      <c r="AT311" s="313" t="s">
        <v>253</v>
      </c>
      <c r="AU311" s="313" t="s">
        <v>253</v>
      </c>
      <c r="AV311" s="462"/>
      <c r="AW311" s="316" t="s">
        <v>252</v>
      </c>
      <c r="AX311" s="313" t="s">
        <v>252</v>
      </c>
      <c r="AY311" s="312"/>
      <c r="AZ311" s="313"/>
      <c r="BA311" s="484"/>
      <c r="BB311" s="313" t="s">
        <v>286</v>
      </c>
      <c r="BC311" s="313" t="s">
        <v>130</v>
      </c>
      <c r="BD311" s="313" t="s">
        <v>130</v>
      </c>
      <c r="BE311" s="313" t="s">
        <v>130</v>
      </c>
      <c r="BF311" s="313" t="s">
        <v>130</v>
      </c>
      <c r="BG311" s="313"/>
      <c r="BH311" s="313" t="s">
        <v>130</v>
      </c>
      <c r="BI311" s="462"/>
      <c r="BJ311" s="115"/>
    </row>
    <row r="312" spans="1:62" ht="11.25" customHeight="1" x14ac:dyDescent="0.2">
      <c r="A312" s="180"/>
      <c r="B312" s="25"/>
      <c r="C312" s="39"/>
      <c r="D312" s="39"/>
      <c r="E312" s="39"/>
      <c r="F312" s="40"/>
      <c r="G312" s="39"/>
      <c r="H312" s="25"/>
      <c r="I312" s="42"/>
      <c r="J312" s="42"/>
      <c r="K312" s="42"/>
      <c r="L312" s="42"/>
      <c r="M312" s="42"/>
      <c r="N312" s="42"/>
      <c r="O312" s="42"/>
      <c r="P312" s="42"/>
      <c r="Q312" s="42"/>
      <c r="R312" s="42"/>
      <c r="S312" s="42"/>
      <c r="T312" s="42"/>
      <c r="U312" s="42"/>
      <c r="V312" s="42"/>
      <c r="W312" s="42"/>
      <c r="X312" s="42"/>
      <c r="Y312" s="42"/>
      <c r="Z312" s="42"/>
      <c r="AA312" s="42"/>
      <c r="AB312" s="42"/>
      <c r="AC312" s="42"/>
      <c r="AD312" s="42"/>
      <c r="AE312" s="42"/>
      <c r="AF312" s="42"/>
      <c r="AG312" s="307"/>
      <c r="AH312" s="93"/>
      <c r="AI312" s="308"/>
      <c r="AJ312" s="42"/>
      <c r="AK312" s="42"/>
      <c r="AL312" s="42"/>
      <c r="AM312" s="42"/>
      <c r="AN312" s="120"/>
      <c r="AO312" s="42"/>
      <c r="AP312" s="42"/>
      <c r="AQ312" s="42"/>
      <c r="AR312" s="42"/>
      <c r="AS312" s="42"/>
      <c r="AT312" s="42"/>
      <c r="AU312" s="307"/>
      <c r="AV312" s="93"/>
      <c r="AW312" s="42"/>
      <c r="AX312" s="42"/>
      <c r="AY312" s="42"/>
      <c r="AZ312" s="309"/>
      <c r="BA312" s="93"/>
      <c r="BB312" s="42"/>
      <c r="BC312" s="42"/>
      <c r="BD312" s="42"/>
      <c r="BE312" s="42"/>
      <c r="BF312" s="42"/>
      <c r="BG312" s="43"/>
      <c r="BH312" s="42"/>
      <c r="BI312" s="142"/>
      <c r="BJ312" s="317"/>
    </row>
    <row r="313" spans="1:62" s="176" customFormat="1" ht="11.25" customHeight="1" x14ac:dyDescent="0.15">
      <c r="A313" s="331" t="s">
        <v>346</v>
      </c>
      <c r="B313" s="41" t="s">
        <v>1722</v>
      </c>
      <c r="C313" s="45" t="s">
        <v>1723</v>
      </c>
      <c r="D313" s="45" t="s">
        <v>1724</v>
      </c>
      <c r="E313" s="45" t="s">
        <v>1725</v>
      </c>
      <c r="F313" s="171"/>
      <c r="G313" s="45">
        <v>29273</v>
      </c>
      <c r="H313" s="41">
        <v>10891</v>
      </c>
      <c r="I313" s="47">
        <v>102</v>
      </c>
      <c r="J313" s="47">
        <v>34</v>
      </c>
      <c r="K313" s="47">
        <v>0</v>
      </c>
      <c r="L313" s="47">
        <v>0</v>
      </c>
      <c r="M313" s="47">
        <v>0</v>
      </c>
      <c r="N313" s="47">
        <v>0</v>
      </c>
      <c r="O313" s="47">
        <v>26</v>
      </c>
      <c r="P313" s="47">
        <v>2</v>
      </c>
      <c r="Q313" s="47">
        <v>0</v>
      </c>
      <c r="R313" s="47">
        <v>11</v>
      </c>
      <c r="S313" s="47">
        <v>0</v>
      </c>
      <c r="T313" s="47">
        <v>0</v>
      </c>
      <c r="U313" s="47">
        <v>0</v>
      </c>
      <c r="V313" s="47">
        <v>0</v>
      </c>
      <c r="W313" s="47">
        <v>0</v>
      </c>
      <c r="X313" s="47">
        <v>0</v>
      </c>
      <c r="Y313" s="47">
        <v>825</v>
      </c>
      <c r="Z313" s="47">
        <v>0</v>
      </c>
      <c r="AA313" s="80">
        <v>1</v>
      </c>
      <c r="AB313" s="80">
        <v>0</v>
      </c>
      <c r="AC313" s="80">
        <v>0</v>
      </c>
      <c r="AD313" s="47">
        <v>26</v>
      </c>
      <c r="AE313" s="47">
        <v>18300</v>
      </c>
      <c r="AF313" s="47">
        <v>23</v>
      </c>
      <c r="AG313" s="85">
        <v>742300</v>
      </c>
      <c r="AH313" s="88"/>
      <c r="AI313" s="121">
        <v>7720</v>
      </c>
      <c r="AJ313" s="47">
        <v>17515</v>
      </c>
      <c r="AK313" s="47">
        <v>0</v>
      </c>
      <c r="AL313" s="47">
        <v>584</v>
      </c>
      <c r="AM313" s="47">
        <v>93</v>
      </c>
      <c r="AN313" s="122" t="s">
        <v>1726</v>
      </c>
      <c r="AO313" s="47">
        <v>232650</v>
      </c>
      <c r="AP313" s="47">
        <v>26940</v>
      </c>
      <c r="AQ313" s="47">
        <v>0</v>
      </c>
      <c r="AR313" s="47">
        <v>0</v>
      </c>
      <c r="AS313" s="47">
        <v>0</v>
      </c>
      <c r="AT313" s="47">
        <v>0</v>
      </c>
      <c r="AU313" s="85">
        <v>21000</v>
      </c>
      <c r="AV313" s="88" t="s">
        <v>1727</v>
      </c>
      <c r="AW313" s="80">
        <v>1</v>
      </c>
      <c r="AX313" s="80">
        <v>0</v>
      </c>
      <c r="AY313" s="50" t="s">
        <v>41</v>
      </c>
      <c r="AZ313" s="302" t="s">
        <v>41</v>
      </c>
      <c r="BA313" s="88" t="s">
        <v>1728</v>
      </c>
      <c r="BB313" s="78">
        <v>133.87</v>
      </c>
      <c r="BC313" s="75">
        <v>1467504</v>
      </c>
      <c r="BD313" s="75">
        <v>302174</v>
      </c>
      <c r="BE313" s="75">
        <v>579474</v>
      </c>
      <c r="BF313" s="75">
        <v>2349152</v>
      </c>
      <c r="BG313" s="50" t="s">
        <v>42</v>
      </c>
      <c r="BH313" s="78">
        <v>118.85</v>
      </c>
      <c r="BI313" s="130" t="s">
        <v>1729</v>
      </c>
      <c r="BJ313" s="210" t="s">
        <v>46</v>
      </c>
    </row>
    <row r="314" spans="1:62" s="176" customFormat="1" ht="11.25" customHeight="1" x14ac:dyDescent="0.15">
      <c r="A314" s="331" t="s">
        <v>345</v>
      </c>
      <c r="B314" s="41" t="s">
        <v>62</v>
      </c>
      <c r="C314" s="45" t="s">
        <v>1730</v>
      </c>
      <c r="D314" s="45" t="s">
        <v>1731</v>
      </c>
      <c r="E314" s="45" t="s">
        <v>1732</v>
      </c>
      <c r="F314" s="171"/>
      <c r="G314" s="45">
        <v>11766</v>
      </c>
      <c r="H314" s="41">
        <v>5612</v>
      </c>
      <c r="I314" s="47">
        <v>279</v>
      </c>
      <c r="J314" s="47">
        <v>300</v>
      </c>
      <c r="K314" s="47">
        <v>86</v>
      </c>
      <c r="L314" s="47">
        <v>9</v>
      </c>
      <c r="M314" s="47">
        <v>205</v>
      </c>
      <c r="N314" s="47">
        <v>235</v>
      </c>
      <c r="O314" s="47">
        <v>24</v>
      </c>
      <c r="P314" s="47">
        <v>0</v>
      </c>
      <c r="Q314" s="47">
        <v>0</v>
      </c>
      <c r="R314" s="47">
        <v>0</v>
      </c>
      <c r="S314" s="47">
        <v>0</v>
      </c>
      <c r="T314" s="47">
        <v>0</v>
      </c>
      <c r="U314" s="47">
        <v>0</v>
      </c>
      <c r="V314" s="47">
        <v>0</v>
      </c>
      <c r="W314" s="47">
        <v>0</v>
      </c>
      <c r="X314" s="47">
        <v>0</v>
      </c>
      <c r="Y314" s="47">
        <v>194</v>
      </c>
      <c r="Z314" s="47">
        <v>14</v>
      </c>
      <c r="AA314" s="80">
        <v>1</v>
      </c>
      <c r="AB314" s="80">
        <v>0</v>
      </c>
      <c r="AC314" s="80">
        <v>0</v>
      </c>
      <c r="AD314" s="47">
        <v>14</v>
      </c>
      <c r="AE314" s="47">
        <v>8814</v>
      </c>
      <c r="AF314" s="47">
        <v>9</v>
      </c>
      <c r="AG314" s="85">
        <v>127000</v>
      </c>
      <c r="AH314" s="88"/>
      <c r="AI314" s="121"/>
      <c r="AJ314" s="47"/>
      <c r="AK314" s="47"/>
      <c r="AL314" s="47"/>
      <c r="AM314" s="47"/>
      <c r="AN314" s="122" t="s">
        <v>1733</v>
      </c>
      <c r="AO314" s="49"/>
      <c r="AP314" s="47"/>
      <c r="AQ314" s="47"/>
      <c r="AR314" s="47"/>
      <c r="AS314" s="47"/>
      <c r="AT314" s="47"/>
      <c r="AU314" s="85"/>
      <c r="AV314" s="88" t="s">
        <v>1733</v>
      </c>
      <c r="AW314" s="80">
        <v>1</v>
      </c>
      <c r="AX314" s="80">
        <v>0</v>
      </c>
      <c r="AY314" s="50" t="s">
        <v>41</v>
      </c>
      <c r="AZ314" s="302" t="s">
        <v>41</v>
      </c>
      <c r="BA314" s="88"/>
      <c r="BB314" s="78">
        <v>160</v>
      </c>
      <c r="BC314" s="75">
        <v>0</v>
      </c>
      <c r="BD314" s="75">
        <v>0</v>
      </c>
      <c r="BE314" s="75">
        <v>0</v>
      </c>
      <c r="BF314" s="75">
        <v>0</v>
      </c>
      <c r="BG314" s="50" t="s">
        <v>42</v>
      </c>
      <c r="BH314" s="78">
        <v>160</v>
      </c>
      <c r="BI314" s="130"/>
      <c r="BJ314" s="210" t="s">
        <v>46</v>
      </c>
    </row>
    <row r="315" spans="1:62" s="176" customFormat="1" ht="11.25" customHeight="1" x14ac:dyDescent="0.15">
      <c r="A315" s="331" t="s">
        <v>153</v>
      </c>
      <c r="B315" s="41" t="s">
        <v>162</v>
      </c>
      <c r="C315" s="45" t="s">
        <v>653</v>
      </c>
      <c r="D315" s="45" t="s">
        <v>197</v>
      </c>
      <c r="E315" s="45" t="s">
        <v>1734</v>
      </c>
      <c r="F315" s="171"/>
      <c r="G315" s="45">
        <v>14000</v>
      </c>
      <c r="H315" s="41"/>
      <c r="I315" s="47">
        <v>195</v>
      </c>
      <c r="J315" s="47">
        <v>7</v>
      </c>
      <c r="K315" s="47">
        <v>3</v>
      </c>
      <c r="L315" s="47">
        <v>2</v>
      </c>
      <c r="M315" s="47">
        <v>45</v>
      </c>
      <c r="N315" s="47"/>
      <c r="O315" s="47">
        <v>195</v>
      </c>
      <c r="P315" s="47"/>
      <c r="Q315" s="47"/>
      <c r="R315" s="47"/>
      <c r="S315" s="47"/>
      <c r="T315" s="47"/>
      <c r="U315" s="47"/>
      <c r="V315" s="47"/>
      <c r="W315" s="47"/>
      <c r="X315" s="47"/>
      <c r="Y315" s="47">
        <v>395</v>
      </c>
      <c r="Z315" s="47"/>
      <c r="AA315" s="80">
        <v>1</v>
      </c>
      <c r="AB315" s="80">
        <v>0</v>
      </c>
      <c r="AC315" s="80">
        <v>0</v>
      </c>
      <c r="AD315" s="47">
        <v>32</v>
      </c>
      <c r="AE315" s="47">
        <v>79000</v>
      </c>
      <c r="AF315" s="47">
        <v>34</v>
      </c>
      <c r="AG315" s="85">
        <v>381000</v>
      </c>
      <c r="AH315" s="88"/>
      <c r="AI315" s="121">
        <v>49000</v>
      </c>
      <c r="AJ315" s="47">
        <v>5</v>
      </c>
      <c r="AK315" s="47"/>
      <c r="AL315" s="47">
        <v>20</v>
      </c>
      <c r="AM315" s="47"/>
      <c r="AN315" s="122"/>
      <c r="AO315" s="47">
        <v>210000</v>
      </c>
      <c r="AP315" s="47"/>
      <c r="AQ315" s="47">
        <v>192000</v>
      </c>
      <c r="AR315" s="47"/>
      <c r="AS315" s="47"/>
      <c r="AT315" s="47"/>
      <c r="AU315" s="85"/>
      <c r="AV315" s="88"/>
      <c r="AW315" s="80">
        <v>0.52</v>
      </c>
      <c r="AX315" s="80">
        <v>0.48</v>
      </c>
      <c r="AY315" s="50" t="s">
        <v>50</v>
      </c>
      <c r="AZ315" s="302" t="s">
        <v>50</v>
      </c>
      <c r="BA315" s="88"/>
      <c r="BB315" s="78">
        <v>125</v>
      </c>
      <c r="BC315" s="75">
        <v>2500000</v>
      </c>
      <c r="BD315" s="75">
        <v>3157000</v>
      </c>
      <c r="BE315" s="75">
        <v>3022000</v>
      </c>
      <c r="BF315" s="75">
        <v>8679000</v>
      </c>
      <c r="BG315" s="50" t="s">
        <v>42</v>
      </c>
      <c r="BH315" s="78">
        <v>125</v>
      </c>
      <c r="BI315" s="130"/>
      <c r="BJ315" s="210" t="s">
        <v>46</v>
      </c>
    </row>
    <row r="316" spans="1:62" s="288" customFormat="1" ht="11.25" customHeight="1" x14ac:dyDescent="0.15">
      <c r="A316" s="332" t="s">
        <v>154</v>
      </c>
      <c r="B316" s="290"/>
      <c r="C316" s="291"/>
      <c r="D316" s="291"/>
      <c r="E316" s="291"/>
      <c r="F316" s="292"/>
      <c r="G316" s="291"/>
      <c r="H316" s="290"/>
      <c r="I316" s="290"/>
      <c r="J316" s="290"/>
      <c r="K316" s="290"/>
      <c r="L316" s="290"/>
      <c r="M316" s="290"/>
      <c r="N316" s="290"/>
      <c r="O316" s="290"/>
      <c r="P316" s="290"/>
      <c r="Q316" s="290"/>
      <c r="R316" s="290"/>
      <c r="S316" s="290"/>
      <c r="T316" s="290"/>
      <c r="U316" s="290"/>
      <c r="V316" s="290"/>
      <c r="W316" s="290"/>
      <c r="X316" s="290"/>
      <c r="Y316" s="290"/>
      <c r="Z316" s="290"/>
      <c r="AA316" s="293"/>
      <c r="AB316" s="293"/>
      <c r="AC316" s="293"/>
      <c r="AD316" s="290"/>
      <c r="AE316" s="290"/>
      <c r="AF316" s="290"/>
      <c r="AG316" s="294"/>
      <c r="AH316" s="295"/>
      <c r="AI316" s="296"/>
      <c r="AJ316" s="290"/>
      <c r="AK316" s="290"/>
      <c r="AL316" s="290"/>
      <c r="AM316" s="290"/>
      <c r="AN316" s="297"/>
      <c r="AO316" s="290"/>
      <c r="AP316" s="290"/>
      <c r="AQ316" s="290"/>
      <c r="AR316" s="290"/>
      <c r="AS316" s="290"/>
      <c r="AT316" s="290"/>
      <c r="AU316" s="294"/>
      <c r="AV316" s="295"/>
      <c r="AW316" s="293"/>
      <c r="AX316" s="293"/>
      <c r="AY316" s="298"/>
      <c r="AZ316" s="303"/>
      <c r="BA316" s="295"/>
      <c r="BB316" s="299"/>
      <c r="BC316" s="300"/>
      <c r="BD316" s="300"/>
      <c r="BE316" s="300"/>
      <c r="BF316" s="300"/>
      <c r="BG316" s="298"/>
      <c r="BH316" s="299"/>
      <c r="BI316" s="301"/>
      <c r="BJ316" s="333"/>
    </row>
    <row r="317" spans="1:62" s="176" customFormat="1" ht="11.25" customHeight="1" x14ac:dyDescent="0.15">
      <c r="A317" s="331" t="s">
        <v>131</v>
      </c>
      <c r="B317" s="47" t="s">
        <v>1735</v>
      </c>
      <c r="C317" s="52" t="s">
        <v>1736</v>
      </c>
      <c r="D317" s="52" t="s">
        <v>1737</v>
      </c>
      <c r="E317" s="52" t="s">
        <v>1738</v>
      </c>
      <c r="F317" s="172"/>
      <c r="G317" s="52">
        <v>9060</v>
      </c>
      <c r="H317" s="47">
        <v>2718</v>
      </c>
      <c r="I317" s="47">
        <v>1025</v>
      </c>
      <c r="J317" s="47">
        <v>193</v>
      </c>
      <c r="K317" s="47">
        <v>77</v>
      </c>
      <c r="L317" s="47">
        <v>2</v>
      </c>
      <c r="M317" s="47">
        <v>238</v>
      </c>
      <c r="N317" s="47">
        <v>0</v>
      </c>
      <c r="O317" s="47">
        <v>12</v>
      </c>
      <c r="P317" s="47">
        <v>0</v>
      </c>
      <c r="Q317" s="47">
        <v>0</v>
      </c>
      <c r="R317" s="47">
        <v>0</v>
      </c>
      <c r="S317" s="47">
        <v>0</v>
      </c>
      <c r="T317" s="47">
        <v>0</v>
      </c>
      <c r="U317" s="47">
        <v>0</v>
      </c>
      <c r="V317" s="47">
        <v>0</v>
      </c>
      <c r="W317" s="47">
        <v>0</v>
      </c>
      <c r="X317" s="47">
        <v>0</v>
      </c>
      <c r="Y317" s="47">
        <v>1945</v>
      </c>
      <c r="Z317" s="47">
        <v>600</v>
      </c>
      <c r="AA317" s="80">
        <v>1</v>
      </c>
      <c r="AB317" s="80">
        <v>0</v>
      </c>
      <c r="AC317" s="80">
        <v>0</v>
      </c>
      <c r="AD317" s="47">
        <v>250</v>
      </c>
      <c r="AE317" s="47">
        <v>10000</v>
      </c>
      <c r="AF317" s="47">
        <v>12</v>
      </c>
      <c r="AG317" s="85">
        <v>60000</v>
      </c>
      <c r="AH317" s="88"/>
      <c r="AI317" s="121">
        <v>20636</v>
      </c>
      <c r="AJ317" s="47">
        <v>0</v>
      </c>
      <c r="AK317" s="47">
        <v>20101</v>
      </c>
      <c r="AL317" s="47">
        <v>111922</v>
      </c>
      <c r="AM317" s="47"/>
      <c r="AN317" s="122"/>
      <c r="AO317" s="47">
        <v>845276</v>
      </c>
      <c r="AP317" s="47">
        <v>0</v>
      </c>
      <c r="AQ317" s="47">
        <v>0</v>
      </c>
      <c r="AR317" s="47">
        <v>0</v>
      </c>
      <c r="AS317" s="47">
        <v>0</v>
      </c>
      <c r="AT317" s="47">
        <v>0</v>
      </c>
      <c r="AU317" s="85">
        <v>0</v>
      </c>
      <c r="AV317" s="88"/>
      <c r="AW317" s="80">
        <v>0.5</v>
      </c>
      <c r="AX317" s="80">
        <v>0.5</v>
      </c>
      <c r="AY317" s="50" t="s">
        <v>50</v>
      </c>
      <c r="AZ317" s="302" t="s">
        <v>50</v>
      </c>
      <c r="BA317" s="88"/>
      <c r="BB317" s="78"/>
      <c r="BC317" s="75">
        <v>49295797</v>
      </c>
      <c r="BD317" s="75">
        <v>8352501</v>
      </c>
      <c r="BE317" s="75">
        <v>6239395</v>
      </c>
      <c r="BF317" s="75">
        <v>63887693</v>
      </c>
      <c r="BG317" s="50" t="s">
        <v>46</v>
      </c>
      <c r="BH317" s="78"/>
      <c r="BI317" s="130"/>
      <c r="BJ317" s="210" t="s">
        <v>46</v>
      </c>
    </row>
    <row r="318" spans="1:62" s="176" customFormat="1" ht="11.25" customHeight="1" x14ac:dyDescent="0.15">
      <c r="A318" s="331" t="s">
        <v>132</v>
      </c>
      <c r="B318" s="47" t="s">
        <v>1739</v>
      </c>
      <c r="C318" s="52" t="s">
        <v>1740</v>
      </c>
      <c r="D318" s="52" t="s">
        <v>1741</v>
      </c>
      <c r="E318" s="52" t="s">
        <v>1742</v>
      </c>
      <c r="F318" s="172"/>
      <c r="G318" s="52">
        <v>23000</v>
      </c>
      <c r="H318" s="47">
        <v>9134</v>
      </c>
      <c r="I318" s="47">
        <v>892</v>
      </c>
      <c r="J318" s="47">
        <v>91</v>
      </c>
      <c r="K318" s="47">
        <v>42</v>
      </c>
      <c r="L318" s="47">
        <v>24</v>
      </c>
      <c r="M318" s="47">
        <v>370</v>
      </c>
      <c r="N318" s="47">
        <v>0</v>
      </c>
      <c r="O318" s="47">
        <v>207</v>
      </c>
      <c r="P318" s="47"/>
      <c r="Q318" s="47"/>
      <c r="R318" s="47"/>
      <c r="S318" s="47"/>
      <c r="T318" s="47"/>
      <c r="U318" s="47"/>
      <c r="V318" s="47"/>
      <c r="W318" s="47"/>
      <c r="X318" s="47"/>
      <c r="Y318" s="47">
        <v>1865</v>
      </c>
      <c r="Z318" s="47">
        <v>140</v>
      </c>
      <c r="AA318" s="80">
        <v>0.98</v>
      </c>
      <c r="AB318" s="80">
        <v>0.01</v>
      </c>
      <c r="AC318" s="80">
        <v>0.01</v>
      </c>
      <c r="AD318" s="47">
        <v>194</v>
      </c>
      <c r="AE318" s="47">
        <v>203050</v>
      </c>
      <c r="AF318" s="47">
        <v>529</v>
      </c>
      <c r="AG318" s="85">
        <v>7395642</v>
      </c>
      <c r="AH318" s="88" t="s">
        <v>1743</v>
      </c>
      <c r="AI318" s="121">
        <v>200047</v>
      </c>
      <c r="AJ318" s="47">
        <v>6144</v>
      </c>
      <c r="AK318" s="47">
        <v>1423</v>
      </c>
      <c r="AL318" s="47">
        <v>1186</v>
      </c>
      <c r="AM318" s="47">
        <v>0</v>
      </c>
      <c r="AN318" s="122"/>
      <c r="AO318" s="47">
        <v>11010607</v>
      </c>
      <c r="AP318" s="47">
        <v>1333948</v>
      </c>
      <c r="AQ318" s="47">
        <v>0</v>
      </c>
      <c r="AR318" s="47">
        <v>0</v>
      </c>
      <c r="AS318" s="47">
        <v>0</v>
      </c>
      <c r="AT318" s="47">
        <v>0</v>
      </c>
      <c r="AU318" s="85">
        <v>0</v>
      </c>
      <c r="AV318" s="88"/>
      <c r="AW318" s="80">
        <v>0.18</v>
      </c>
      <c r="AX318" s="80">
        <v>0.82</v>
      </c>
      <c r="AY318" s="50" t="s">
        <v>41</v>
      </c>
      <c r="AZ318" s="302" t="s">
        <v>95</v>
      </c>
      <c r="BA318" s="88"/>
      <c r="BB318" s="78">
        <v>69.31</v>
      </c>
      <c r="BC318" s="75">
        <v>18894220.149999999</v>
      </c>
      <c r="BD318" s="75">
        <v>15345582.09</v>
      </c>
      <c r="BE318" s="75">
        <v>22873182.449999999</v>
      </c>
      <c r="BF318" s="75">
        <v>57956993.539999999</v>
      </c>
      <c r="BG318" s="50" t="s">
        <v>42</v>
      </c>
      <c r="BH318" s="78">
        <v>125.5</v>
      </c>
      <c r="BI318" s="130"/>
      <c r="BJ318" s="210" t="s">
        <v>42</v>
      </c>
    </row>
    <row r="319" spans="1:62" s="176" customFormat="1" ht="11.25" customHeight="1" x14ac:dyDescent="0.15">
      <c r="A319" s="331" t="s">
        <v>133</v>
      </c>
      <c r="B319" s="47" t="s">
        <v>166</v>
      </c>
      <c r="C319" s="52" t="s">
        <v>183</v>
      </c>
      <c r="D319" s="52" t="s">
        <v>201</v>
      </c>
      <c r="E319" s="52" t="s">
        <v>219</v>
      </c>
      <c r="F319" s="172"/>
      <c r="G319" s="52">
        <v>10870</v>
      </c>
      <c r="H319" s="47">
        <v>4135</v>
      </c>
      <c r="I319" s="47">
        <v>634</v>
      </c>
      <c r="J319" s="47">
        <v>2</v>
      </c>
      <c r="K319" s="47">
        <v>15</v>
      </c>
      <c r="L319" s="47">
        <v>3</v>
      </c>
      <c r="M319" s="47">
        <v>163</v>
      </c>
      <c r="N319" s="47">
        <v>6</v>
      </c>
      <c r="O319" s="47">
        <v>634</v>
      </c>
      <c r="P319" s="47">
        <v>3</v>
      </c>
      <c r="Q319" s="47">
        <v>250</v>
      </c>
      <c r="R319" s="47">
        <v>0</v>
      </c>
      <c r="S319" s="47">
        <v>0</v>
      </c>
      <c r="T319" s="47">
        <v>0</v>
      </c>
      <c r="U319" s="47">
        <v>0</v>
      </c>
      <c r="V319" s="47">
        <v>0</v>
      </c>
      <c r="W319" s="47">
        <v>0</v>
      </c>
      <c r="X319" s="47">
        <v>0</v>
      </c>
      <c r="Y319" s="47">
        <v>1445</v>
      </c>
      <c r="Z319" s="47">
        <v>0</v>
      </c>
      <c r="AA319" s="80">
        <v>1</v>
      </c>
      <c r="AB319" s="80">
        <v>0</v>
      </c>
      <c r="AC319" s="80">
        <v>0</v>
      </c>
      <c r="AD319" s="47">
        <v>99</v>
      </c>
      <c r="AE319" s="47">
        <v>150000</v>
      </c>
      <c r="AF319" s="47">
        <v>88</v>
      </c>
      <c r="AG319" s="85">
        <v>595000</v>
      </c>
      <c r="AH319" s="88"/>
      <c r="AI319" s="121">
        <v>188610</v>
      </c>
      <c r="AJ319" s="47">
        <v>0</v>
      </c>
      <c r="AK319" s="47">
        <v>0</v>
      </c>
      <c r="AL319" s="47">
        <v>0</v>
      </c>
      <c r="AM319" s="47">
        <v>0</v>
      </c>
      <c r="AN319" s="122"/>
      <c r="AO319" s="47">
        <v>442900</v>
      </c>
      <c r="AP319" s="47">
        <v>0</v>
      </c>
      <c r="AQ319" s="47">
        <v>1163270</v>
      </c>
      <c r="AR319" s="47">
        <v>0</v>
      </c>
      <c r="AS319" s="47">
        <v>0</v>
      </c>
      <c r="AT319" s="47">
        <v>0</v>
      </c>
      <c r="AU319" s="85">
        <v>0</v>
      </c>
      <c r="AV319" s="88"/>
      <c r="AW319" s="80">
        <v>0.28999999999999998</v>
      </c>
      <c r="AX319" s="80">
        <v>0.71</v>
      </c>
      <c r="AY319" s="50" t="s">
        <v>50</v>
      </c>
      <c r="AZ319" s="302" t="s">
        <v>50</v>
      </c>
      <c r="BA319" s="88"/>
      <c r="BB319" s="78">
        <v>76</v>
      </c>
      <c r="BC319" s="75">
        <v>19022000</v>
      </c>
      <c r="BD319" s="75">
        <v>2443900</v>
      </c>
      <c r="BE319" s="75">
        <v>14073000</v>
      </c>
      <c r="BF319" s="75">
        <v>36320000</v>
      </c>
      <c r="BG319" s="50" t="s">
        <v>46</v>
      </c>
      <c r="BH319" s="78"/>
      <c r="BI319" s="130"/>
      <c r="BJ319" s="210" t="s">
        <v>46</v>
      </c>
    </row>
    <row r="320" spans="1:62" s="176" customFormat="1" ht="11.25" customHeight="1" x14ac:dyDescent="0.15">
      <c r="A320" s="331" t="s">
        <v>134</v>
      </c>
      <c r="B320" s="47" t="s">
        <v>167</v>
      </c>
      <c r="C320" s="52" t="s">
        <v>656</v>
      </c>
      <c r="D320" s="52" t="s">
        <v>202</v>
      </c>
      <c r="E320" s="52" t="s">
        <v>1744</v>
      </c>
      <c r="F320" s="172"/>
      <c r="G320" s="52">
        <v>13472</v>
      </c>
      <c r="H320" s="47"/>
      <c r="I320" s="47">
        <v>347</v>
      </c>
      <c r="J320" s="47">
        <v>11</v>
      </c>
      <c r="K320" s="47"/>
      <c r="L320" s="47">
        <v>1</v>
      </c>
      <c r="M320" s="47">
        <v>25</v>
      </c>
      <c r="N320" s="47">
        <v>4</v>
      </c>
      <c r="O320" s="47">
        <v>288</v>
      </c>
      <c r="P320" s="47"/>
      <c r="Q320" s="47"/>
      <c r="R320" s="47"/>
      <c r="S320" s="47"/>
      <c r="T320" s="47"/>
      <c r="U320" s="47"/>
      <c r="V320" s="47"/>
      <c r="W320" s="47"/>
      <c r="X320" s="47"/>
      <c r="Y320" s="47">
        <v>285</v>
      </c>
      <c r="Z320" s="47">
        <v>44</v>
      </c>
      <c r="AA320" s="80">
        <v>1</v>
      </c>
      <c r="AB320" s="80">
        <v>0</v>
      </c>
      <c r="AC320" s="80">
        <v>0</v>
      </c>
      <c r="AD320" s="47">
        <v>21</v>
      </c>
      <c r="AE320" s="47">
        <v>52000</v>
      </c>
      <c r="AF320" s="47">
        <v>14</v>
      </c>
      <c r="AG320" s="85">
        <v>275700</v>
      </c>
      <c r="AH320" s="88"/>
      <c r="AI320" s="121">
        <v>21730</v>
      </c>
      <c r="AJ320" s="47"/>
      <c r="AK320" s="47"/>
      <c r="AL320" s="47">
        <v>0</v>
      </c>
      <c r="AM320" s="47"/>
      <c r="AN320" s="122"/>
      <c r="AO320" s="47">
        <v>320000</v>
      </c>
      <c r="AP320" s="47"/>
      <c r="AQ320" s="47"/>
      <c r="AR320" s="47"/>
      <c r="AS320" s="47"/>
      <c r="AT320" s="47"/>
      <c r="AU320" s="85"/>
      <c r="AV320" s="88"/>
      <c r="AW320" s="80">
        <v>1</v>
      </c>
      <c r="AX320" s="80">
        <v>0</v>
      </c>
      <c r="AY320" s="50" t="s">
        <v>50</v>
      </c>
      <c r="AZ320" s="302" t="s">
        <v>50</v>
      </c>
      <c r="BA320" s="88"/>
      <c r="BB320" s="78">
        <v>61</v>
      </c>
      <c r="BC320" s="75">
        <v>1854000</v>
      </c>
      <c r="BD320" s="75">
        <v>2600000</v>
      </c>
      <c r="BE320" s="75">
        <v>2347000</v>
      </c>
      <c r="BF320" s="75">
        <v>5274000</v>
      </c>
      <c r="BG320" s="50" t="s">
        <v>42</v>
      </c>
      <c r="BH320" s="78">
        <v>61</v>
      </c>
      <c r="BI320" s="130"/>
      <c r="BJ320" s="210" t="s">
        <v>42</v>
      </c>
    </row>
    <row r="321" spans="1:62" s="288" customFormat="1" ht="11.25" customHeight="1" x14ac:dyDescent="0.15">
      <c r="A321" s="332" t="s">
        <v>347</v>
      </c>
      <c r="B321" s="290"/>
      <c r="C321" s="276"/>
      <c r="D321" s="291"/>
      <c r="E321" s="291"/>
      <c r="F321" s="292"/>
      <c r="G321" s="291"/>
      <c r="H321" s="290"/>
      <c r="I321" s="290"/>
      <c r="J321" s="290"/>
      <c r="K321" s="290"/>
      <c r="L321" s="290"/>
      <c r="M321" s="290"/>
      <c r="N321" s="290"/>
      <c r="O321" s="290"/>
      <c r="P321" s="290"/>
      <c r="Q321" s="290"/>
      <c r="R321" s="290"/>
      <c r="S321" s="290"/>
      <c r="T321" s="290"/>
      <c r="U321" s="290"/>
      <c r="V321" s="290"/>
      <c r="W321" s="290"/>
      <c r="X321" s="290"/>
      <c r="Y321" s="290"/>
      <c r="Z321" s="290"/>
      <c r="AA321" s="293"/>
      <c r="AB321" s="293"/>
      <c r="AC321" s="293"/>
      <c r="AD321" s="290"/>
      <c r="AE321" s="290"/>
      <c r="AF321" s="290"/>
      <c r="AG321" s="294"/>
      <c r="AH321" s="295"/>
      <c r="AI321" s="296"/>
      <c r="AJ321" s="290"/>
      <c r="AK321" s="290"/>
      <c r="AL321" s="290"/>
      <c r="AM321" s="290"/>
      <c r="AN321" s="297"/>
      <c r="AO321" s="290"/>
      <c r="AP321" s="290"/>
      <c r="AQ321" s="290"/>
      <c r="AR321" s="290"/>
      <c r="AS321" s="290"/>
      <c r="AT321" s="290"/>
      <c r="AU321" s="294"/>
      <c r="AV321" s="295"/>
      <c r="AW321" s="293"/>
      <c r="AX321" s="293"/>
      <c r="AY321" s="298"/>
      <c r="AZ321" s="303"/>
      <c r="BA321" s="295"/>
      <c r="BB321" s="299"/>
      <c r="BC321" s="300"/>
      <c r="BD321" s="300"/>
      <c r="BE321" s="300"/>
      <c r="BF321" s="300"/>
      <c r="BG321" s="298"/>
      <c r="BH321" s="299"/>
      <c r="BI321" s="301"/>
      <c r="BJ321" s="333"/>
    </row>
    <row r="322" spans="1:62" s="288" customFormat="1" ht="11.25" customHeight="1" x14ac:dyDescent="0.15">
      <c r="A322" s="332" t="s">
        <v>348</v>
      </c>
      <c r="B322" s="290"/>
      <c r="C322" s="291"/>
      <c r="D322" s="291"/>
      <c r="E322" s="291"/>
      <c r="F322" s="292"/>
      <c r="G322" s="291"/>
      <c r="H322" s="290"/>
      <c r="I322" s="290"/>
      <c r="J322" s="290"/>
      <c r="K322" s="290"/>
      <c r="L322" s="290"/>
      <c r="M322" s="290"/>
      <c r="N322" s="290"/>
      <c r="O322" s="290"/>
      <c r="P322" s="290"/>
      <c r="Q322" s="290"/>
      <c r="R322" s="290"/>
      <c r="S322" s="290"/>
      <c r="T322" s="290"/>
      <c r="U322" s="290"/>
      <c r="V322" s="290"/>
      <c r="W322" s="290"/>
      <c r="X322" s="290"/>
      <c r="Y322" s="290"/>
      <c r="Z322" s="290"/>
      <c r="AA322" s="293"/>
      <c r="AB322" s="293"/>
      <c r="AC322" s="293"/>
      <c r="AD322" s="290"/>
      <c r="AE322" s="290"/>
      <c r="AF322" s="290"/>
      <c r="AG322" s="294"/>
      <c r="AH322" s="295"/>
      <c r="AI322" s="296"/>
      <c r="AJ322" s="290"/>
      <c r="AK322" s="290"/>
      <c r="AL322" s="290"/>
      <c r="AM322" s="290"/>
      <c r="AN322" s="297"/>
      <c r="AO322" s="290"/>
      <c r="AP322" s="290"/>
      <c r="AQ322" s="290"/>
      <c r="AR322" s="290"/>
      <c r="AS322" s="290"/>
      <c r="AT322" s="290"/>
      <c r="AU322" s="294"/>
      <c r="AV322" s="295"/>
      <c r="AW322" s="293"/>
      <c r="AX322" s="293"/>
      <c r="AY322" s="298"/>
      <c r="AZ322" s="303"/>
      <c r="BA322" s="295"/>
      <c r="BB322" s="299"/>
      <c r="BC322" s="300"/>
      <c r="BD322" s="300"/>
      <c r="BE322" s="300"/>
      <c r="BF322" s="300"/>
      <c r="BG322" s="298"/>
      <c r="BH322" s="299"/>
      <c r="BI322" s="301"/>
      <c r="BJ322" s="333"/>
    </row>
    <row r="323" spans="1:62" s="288" customFormat="1" ht="11.25" customHeight="1" x14ac:dyDescent="0.15">
      <c r="A323" s="332" t="s">
        <v>349</v>
      </c>
      <c r="B323" s="290"/>
      <c r="C323" s="291"/>
      <c r="D323" s="291"/>
      <c r="E323" s="291"/>
      <c r="F323" s="292"/>
      <c r="G323" s="291"/>
      <c r="H323" s="290"/>
      <c r="I323" s="290"/>
      <c r="J323" s="290"/>
      <c r="K323" s="290"/>
      <c r="L323" s="290"/>
      <c r="M323" s="290"/>
      <c r="N323" s="290"/>
      <c r="O323" s="290"/>
      <c r="P323" s="290"/>
      <c r="Q323" s="290"/>
      <c r="R323" s="290"/>
      <c r="S323" s="290"/>
      <c r="T323" s="290"/>
      <c r="U323" s="290"/>
      <c r="V323" s="290"/>
      <c r="W323" s="290"/>
      <c r="X323" s="290"/>
      <c r="Y323" s="290"/>
      <c r="Z323" s="290"/>
      <c r="AA323" s="293"/>
      <c r="AB323" s="293"/>
      <c r="AC323" s="293"/>
      <c r="AD323" s="290"/>
      <c r="AE323" s="290"/>
      <c r="AF323" s="290"/>
      <c r="AG323" s="294"/>
      <c r="AH323" s="295"/>
      <c r="AI323" s="296"/>
      <c r="AJ323" s="290"/>
      <c r="AK323" s="290"/>
      <c r="AL323" s="290"/>
      <c r="AM323" s="290"/>
      <c r="AN323" s="297"/>
      <c r="AO323" s="290"/>
      <c r="AP323" s="290"/>
      <c r="AQ323" s="290"/>
      <c r="AR323" s="290"/>
      <c r="AS323" s="290"/>
      <c r="AT323" s="290"/>
      <c r="AU323" s="294"/>
      <c r="AV323" s="295"/>
      <c r="AW323" s="293"/>
      <c r="AX323" s="293"/>
      <c r="AY323" s="298"/>
      <c r="AZ323" s="303"/>
      <c r="BA323" s="295"/>
      <c r="BB323" s="299"/>
      <c r="BC323" s="300"/>
      <c r="BD323" s="300"/>
      <c r="BE323" s="300"/>
      <c r="BF323" s="300"/>
      <c r="BG323" s="298"/>
      <c r="BH323" s="299"/>
      <c r="BI323" s="301"/>
      <c r="BJ323" s="333"/>
    </row>
    <row r="324" spans="1:62" s="288" customFormat="1" ht="11.25" customHeight="1" x14ac:dyDescent="0.15">
      <c r="A324" s="332" t="s">
        <v>350</v>
      </c>
      <c r="B324" s="290"/>
      <c r="C324" s="291"/>
      <c r="D324" s="291"/>
      <c r="E324" s="291"/>
      <c r="F324" s="292"/>
      <c r="G324" s="291"/>
      <c r="H324" s="290"/>
      <c r="I324" s="290"/>
      <c r="J324" s="290"/>
      <c r="K324" s="290"/>
      <c r="L324" s="290"/>
      <c r="M324" s="290"/>
      <c r="N324" s="290"/>
      <c r="O324" s="290"/>
      <c r="P324" s="290"/>
      <c r="Q324" s="290"/>
      <c r="R324" s="290"/>
      <c r="S324" s="290"/>
      <c r="T324" s="290"/>
      <c r="U324" s="290"/>
      <c r="V324" s="290"/>
      <c r="W324" s="290"/>
      <c r="X324" s="290"/>
      <c r="Y324" s="290"/>
      <c r="Z324" s="290"/>
      <c r="AA324" s="293"/>
      <c r="AB324" s="293"/>
      <c r="AC324" s="293"/>
      <c r="AD324" s="290"/>
      <c r="AE324" s="290"/>
      <c r="AF324" s="290"/>
      <c r="AG324" s="294"/>
      <c r="AH324" s="295"/>
      <c r="AI324" s="296"/>
      <c r="AJ324" s="290"/>
      <c r="AK324" s="290"/>
      <c r="AL324" s="290"/>
      <c r="AM324" s="290"/>
      <c r="AN324" s="297"/>
      <c r="AO324" s="290"/>
      <c r="AP324" s="290"/>
      <c r="AQ324" s="290"/>
      <c r="AR324" s="290"/>
      <c r="AS324" s="290"/>
      <c r="AT324" s="290"/>
      <c r="AU324" s="294"/>
      <c r="AV324" s="295"/>
      <c r="AW324" s="293"/>
      <c r="AX324" s="293"/>
      <c r="AY324" s="298"/>
      <c r="AZ324" s="303"/>
      <c r="BA324" s="295"/>
      <c r="BB324" s="299"/>
      <c r="BC324" s="300"/>
      <c r="BD324" s="300"/>
      <c r="BE324" s="300"/>
      <c r="BF324" s="300"/>
      <c r="BG324" s="298"/>
      <c r="BH324" s="299"/>
      <c r="BI324" s="301"/>
      <c r="BJ324" s="333"/>
    </row>
    <row r="325" spans="1:62" s="177" customFormat="1" ht="11.25" customHeight="1" x14ac:dyDescent="0.15">
      <c r="A325" s="334" t="s">
        <v>351</v>
      </c>
      <c r="B325" s="130" t="s">
        <v>630</v>
      </c>
      <c r="C325" s="129" t="s">
        <v>631</v>
      </c>
      <c r="D325" s="129" t="s">
        <v>632</v>
      </c>
      <c r="E325" s="129" t="s">
        <v>633</v>
      </c>
      <c r="F325" s="172"/>
      <c r="G325" s="129">
        <v>12320</v>
      </c>
      <c r="H325" s="130">
        <v>4992</v>
      </c>
      <c r="I325" s="130">
        <v>409</v>
      </c>
      <c r="J325" s="130">
        <v>39</v>
      </c>
      <c r="K325" s="130">
        <v>22</v>
      </c>
      <c r="L325" s="130">
        <v>2</v>
      </c>
      <c r="M325" s="130">
        <v>185</v>
      </c>
      <c r="N325" s="130">
        <v>3</v>
      </c>
      <c r="O325" s="130">
        <v>409</v>
      </c>
      <c r="P325" s="130">
        <v>0</v>
      </c>
      <c r="Q325" s="130">
        <v>0</v>
      </c>
      <c r="R325" s="130">
        <v>0</v>
      </c>
      <c r="S325" s="130">
        <v>0</v>
      </c>
      <c r="T325" s="130">
        <v>0</v>
      </c>
      <c r="U325" s="130">
        <v>0</v>
      </c>
      <c r="V325" s="130">
        <v>0</v>
      </c>
      <c r="W325" s="130">
        <v>0</v>
      </c>
      <c r="X325" s="130">
        <v>0</v>
      </c>
      <c r="Y325" s="130">
        <v>454</v>
      </c>
      <c r="Z325" s="130">
        <v>5</v>
      </c>
      <c r="AA325" s="131">
        <v>1</v>
      </c>
      <c r="AB325" s="131">
        <v>0</v>
      </c>
      <c r="AC325" s="131">
        <v>0</v>
      </c>
      <c r="AD325" s="130">
        <v>133</v>
      </c>
      <c r="AE325" s="130"/>
      <c r="AF325" s="130">
        <v>175</v>
      </c>
      <c r="AG325" s="132"/>
      <c r="AH325" s="133"/>
      <c r="AI325" s="134">
        <v>111469</v>
      </c>
      <c r="AJ325" s="130">
        <v>0</v>
      </c>
      <c r="AK325" s="130">
        <v>0</v>
      </c>
      <c r="AL325" s="130">
        <v>27802</v>
      </c>
      <c r="AM325" s="130">
        <v>86960</v>
      </c>
      <c r="AN325" s="135" t="s">
        <v>1745</v>
      </c>
      <c r="AO325" s="130">
        <v>14006746</v>
      </c>
      <c r="AP325" s="130">
        <v>0</v>
      </c>
      <c r="AQ325" s="130">
        <v>2277407</v>
      </c>
      <c r="AR325" s="130">
        <v>0</v>
      </c>
      <c r="AS325" s="130">
        <v>20599</v>
      </c>
      <c r="AT325" s="130">
        <v>0</v>
      </c>
      <c r="AU325" s="132">
        <v>0</v>
      </c>
      <c r="AV325" s="133"/>
      <c r="AW325" s="131">
        <v>0.86</v>
      </c>
      <c r="AX325" s="131">
        <v>0.14000000000000001</v>
      </c>
      <c r="AY325" s="136" t="s">
        <v>50</v>
      </c>
      <c r="AZ325" s="304" t="s">
        <v>41</v>
      </c>
      <c r="BA325" s="133"/>
      <c r="BB325" s="138">
        <v>65</v>
      </c>
      <c r="BC325" s="139"/>
      <c r="BD325" s="139"/>
      <c r="BE325" s="139"/>
      <c r="BF325" s="139"/>
      <c r="BG325" s="136" t="s">
        <v>42</v>
      </c>
      <c r="BH325" s="138">
        <v>65</v>
      </c>
      <c r="BI325" s="130"/>
      <c r="BJ325" s="211" t="s">
        <v>42</v>
      </c>
    </row>
    <row r="326" spans="1:62" s="176" customFormat="1" ht="11.25" customHeight="1" x14ac:dyDescent="0.15">
      <c r="A326" s="331" t="s">
        <v>135</v>
      </c>
      <c r="B326" s="47" t="s">
        <v>1746</v>
      </c>
      <c r="C326" s="52" t="s">
        <v>44</v>
      </c>
      <c r="D326" s="52" t="s">
        <v>1747</v>
      </c>
      <c r="E326" s="52" t="s">
        <v>221</v>
      </c>
      <c r="F326" s="172"/>
      <c r="G326" s="52">
        <v>43186</v>
      </c>
      <c r="H326" s="47">
        <v>15506</v>
      </c>
      <c r="I326" s="47">
        <v>1747</v>
      </c>
      <c r="J326" s="47">
        <v>93</v>
      </c>
      <c r="K326" s="47">
        <v>8</v>
      </c>
      <c r="L326" s="47">
        <v>0</v>
      </c>
      <c r="M326" s="47">
        <v>420</v>
      </c>
      <c r="N326" s="47">
        <v>118</v>
      </c>
      <c r="O326" s="47">
        <v>800</v>
      </c>
      <c r="P326" s="47">
        <v>4</v>
      </c>
      <c r="Q326" s="47">
        <v>0</v>
      </c>
      <c r="R326" s="47">
        <v>0</v>
      </c>
      <c r="S326" s="47">
        <v>0</v>
      </c>
      <c r="T326" s="47">
        <v>0</v>
      </c>
      <c r="U326" s="47">
        <v>0</v>
      </c>
      <c r="V326" s="47">
        <v>0</v>
      </c>
      <c r="W326" s="47">
        <v>0</v>
      </c>
      <c r="X326" s="47">
        <v>0</v>
      </c>
      <c r="Y326" s="47">
        <v>1620</v>
      </c>
      <c r="Z326" s="47">
        <v>2240</v>
      </c>
      <c r="AA326" s="80">
        <v>0.87</v>
      </c>
      <c r="AB326" s="80">
        <v>0</v>
      </c>
      <c r="AC326" s="80">
        <v>0.13</v>
      </c>
      <c r="AD326" s="47">
        <v>188</v>
      </c>
      <c r="AE326" s="47">
        <v>480000</v>
      </c>
      <c r="AF326" s="47">
        <v>245</v>
      </c>
      <c r="AG326" s="85">
        <v>500000</v>
      </c>
      <c r="AH326" s="88"/>
      <c r="AI326" s="121">
        <v>304500</v>
      </c>
      <c r="AJ326" s="47">
        <v>24120</v>
      </c>
      <c r="AK326" s="47">
        <v>0</v>
      </c>
      <c r="AL326" s="47">
        <v>1010</v>
      </c>
      <c r="AM326" s="47"/>
      <c r="AN326" s="122"/>
      <c r="AO326" s="47">
        <v>989516</v>
      </c>
      <c r="AP326" s="47">
        <v>695</v>
      </c>
      <c r="AQ326" s="47">
        <v>0</v>
      </c>
      <c r="AR326" s="47">
        <v>0</v>
      </c>
      <c r="AS326" s="47">
        <v>612000</v>
      </c>
      <c r="AT326" s="47"/>
      <c r="AU326" s="85"/>
      <c r="AV326" s="88"/>
      <c r="AW326" s="80">
        <v>0.78</v>
      </c>
      <c r="AX326" s="80">
        <v>0.22</v>
      </c>
      <c r="AY326" s="50" t="s">
        <v>50</v>
      </c>
      <c r="AZ326" s="302" t="s">
        <v>50</v>
      </c>
      <c r="BA326" s="88"/>
      <c r="BB326" s="78">
        <v>65</v>
      </c>
      <c r="BC326" s="75">
        <v>15240000</v>
      </c>
      <c r="BD326" s="75">
        <v>13213000</v>
      </c>
      <c r="BE326" s="75">
        <v>19889000</v>
      </c>
      <c r="BF326" s="75">
        <v>48342000</v>
      </c>
      <c r="BG326" s="50" t="s">
        <v>42</v>
      </c>
      <c r="BH326" s="78">
        <v>49</v>
      </c>
      <c r="BI326" s="130" t="s">
        <v>1748</v>
      </c>
      <c r="BJ326" s="210" t="s">
        <v>46</v>
      </c>
    </row>
    <row r="327" spans="1:62" s="176" customFormat="1" ht="11.25" customHeight="1" x14ac:dyDescent="0.15">
      <c r="A327" s="334" t="s">
        <v>155</v>
      </c>
      <c r="B327" s="47" t="s">
        <v>1749</v>
      </c>
      <c r="C327" s="52" t="s">
        <v>1750</v>
      </c>
      <c r="D327" s="52" t="s">
        <v>1751</v>
      </c>
      <c r="E327" s="52" t="s">
        <v>1752</v>
      </c>
      <c r="F327" s="172"/>
      <c r="G327" s="52">
        <v>26507</v>
      </c>
      <c r="H327" s="47">
        <v>11441</v>
      </c>
      <c r="I327" s="47">
        <v>1080</v>
      </c>
      <c r="J327" s="47">
        <v>18</v>
      </c>
      <c r="K327" s="47">
        <v>0</v>
      </c>
      <c r="L327" s="47">
        <v>28</v>
      </c>
      <c r="M327" s="47">
        <v>34</v>
      </c>
      <c r="N327" s="47">
        <v>150</v>
      </c>
      <c r="O327" s="47">
        <v>1010</v>
      </c>
      <c r="P327" s="47">
        <v>0</v>
      </c>
      <c r="Q327" s="47"/>
      <c r="R327" s="47"/>
      <c r="S327" s="47"/>
      <c r="T327" s="47"/>
      <c r="U327" s="47"/>
      <c r="V327" s="47"/>
      <c r="W327" s="47"/>
      <c r="X327" s="47"/>
      <c r="Y327" s="47">
        <v>1698</v>
      </c>
      <c r="Z327" s="47">
        <v>145</v>
      </c>
      <c r="AA327" s="80">
        <v>1</v>
      </c>
      <c r="AB327" s="80">
        <v>0</v>
      </c>
      <c r="AC327" s="80">
        <v>0</v>
      </c>
      <c r="AD327" s="47">
        <v>118</v>
      </c>
      <c r="AE327" s="47">
        <v>361604</v>
      </c>
      <c r="AF327" s="47">
        <v>72</v>
      </c>
      <c r="AG327" s="85">
        <v>1009156</v>
      </c>
      <c r="AH327" s="88" t="s">
        <v>1753</v>
      </c>
      <c r="AI327" s="121">
        <v>185754</v>
      </c>
      <c r="AJ327" s="47"/>
      <c r="AK327" s="47"/>
      <c r="AL327" s="47"/>
      <c r="AM327" s="47"/>
      <c r="AN327" s="122"/>
      <c r="AO327" s="47">
        <v>4224472</v>
      </c>
      <c r="AP327" s="47"/>
      <c r="AQ327" s="47"/>
      <c r="AR327" s="47"/>
      <c r="AS327" s="47">
        <v>3200000</v>
      </c>
      <c r="AT327" s="47"/>
      <c r="AU327" s="85">
        <v>800000</v>
      </c>
      <c r="AV327" s="88" t="s">
        <v>1754</v>
      </c>
      <c r="AW327" s="80">
        <v>1</v>
      </c>
      <c r="AX327" s="80">
        <v>0</v>
      </c>
      <c r="AY327" s="50" t="s">
        <v>41</v>
      </c>
      <c r="AZ327" s="302" t="s">
        <v>41</v>
      </c>
      <c r="BA327" s="88" t="s">
        <v>1755</v>
      </c>
      <c r="BB327" s="78">
        <v>71</v>
      </c>
      <c r="BC327" s="75">
        <v>2782789</v>
      </c>
      <c r="BD327" s="75">
        <v>6874513.3899999997</v>
      </c>
      <c r="BE327" s="75">
        <v>13701683</v>
      </c>
      <c r="BF327" s="75">
        <v>23358985.390000001</v>
      </c>
      <c r="BG327" s="50" t="s">
        <v>42</v>
      </c>
      <c r="BH327" s="78">
        <v>64.02</v>
      </c>
      <c r="BI327" s="130" t="s">
        <v>1756</v>
      </c>
      <c r="BJ327" s="210" t="s">
        <v>42</v>
      </c>
    </row>
    <row r="328" spans="1:62" s="177" customFormat="1" ht="11.25" customHeight="1" x14ac:dyDescent="0.15">
      <c r="A328" s="331" t="s">
        <v>136</v>
      </c>
      <c r="B328" s="130" t="s">
        <v>169</v>
      </c>
      <c r="C328" s="129" t="s">
        <v>186</v>
      </c>
      <c r="D328" s="129" t="s">
        <v>1757</v>
      </c>
      <c r="E328" s="129" t="s">
        <v>661</v>
      </c>
      <c r="F328" s="172"/>
      <c r="G328" s="129">
        <v>24243</v>
      </c>
      <c r="H328" s="130">
        <v>9593</v>
      </c>
      <c r="I328" s="130">
        <v>902</v>
      </c>
      <c r="J328" s="130">
        <v>45</v>
      </c>
      <c r="K328" s="130">
        <v>11</v>
      </c>
      <c r="L328" s="130">
        <v>22</v>
      </c>
      <c r="M328" s="130">
        <v>902</v>
      </c>
      <c r="N328" s="130">
        <v>902</v>
      </c>
      <c r="O328" s="130">
        <v>902</v>
      </c>
      <c r="P328" s="130">
        <v>0</v>
      </c>
      <c r="Q328" s="130">
        <v>0</v>
      </c>
      <c r="R328" s="130">
        <v>0</v>
      </c>
      <c r="S328" s="130">
        <v>0</v>
      </c>
      <c r="T328" s="130">
        <v>0</v>
      </c>
      <c r="U328" s="130">
        <v>0</v>
      </c>
      <c r="V328" s="130">
        <v>0</v>
      </c>
      <c r="W328" s="130">
        <v>0</v>
      </c>
      <c r="X328" s="130">
        <v>0</v>
      </c>
      <c r="Y328" s="130">
        <v>911</v>
      </c>
      <c r="Z328" s="130">
        <v>505</v>
      </c>
      <c r="AA328" s="131">
        <v>0.99</v>
      </c>
      <c r="AB328" s="131">
        <v>0</v>
      </c>
      <c r="AC328" s="131">
        <v>0.01</v>
      </c>
      <c r="AD328" s="130">
        <v>116</v>
      </c>
      <c r="AE328" s="130">
        <v>222000</v>
      </c>
      <c r="AF328" s="130">
        <v>102</v>
      </c>
      <c r="AG328" s="132">
        <v>2850000</v>
      </c>
      <c r="AH328" s="133"/>
      <c r="AI328" s="134">
        <v>121454</v>
      </c>
      <c r="AJ328" s="130">
        <v>963</v>
      </c>
      <c r="AK328" s="130">
        <v>0</v>
      </c>
      <c r="AL328" s="130">
        <v>11210</v>
      </c>
      <c r="AM328" s="130">
        <v>0</v>
      </c>
      <c r="AN328" s="135"/>
      <c r="AO328" s="130">
        <v>21780049</v>
      </c>
      <c r="AP328" s="130">
        <v>39371</v>
      </c>
      <c r="AQ328" s="130">
        <v>0</v>
      </c>
      <c r="AR328" s="130">
        <v>0</v>
      </c>
      <c r="AS328" s="130">
        <v>0</v>
      </c>
      <c r="AT328" s="130">
        <v>0</v>
      </c>
      <c r="AU328" s="132">
        <v>0</v>
      </c>
      <c r="AV328" s="133"/>
      <c r="AW328" s="131">
        <v>1</v>
      </c>
      <c r="AX328" s="131">
        <v>0</v>
      </c>
      <c r="AY328" s="136" t="s">
        <v>50</v>
      </c>
      <c r="AZ328" s="304" t="s">
        <v>50</v>
      </c>
      <c r="BA328" s="133"/>
      <c r="BB328" s="138">
        <v>67.66</v>
      </c>
      <c r="BC328" s="139">
        <v>10897258</v>
      </c>
      <c r="BD328" s="139">
        <v>4915908</v>
      </c>
      <c r="BE328" s="139">
        <v>10517472</v>
      </c>
      <c r="BF328" s="139">
        <v>26330638</v>
      </c>
      <c r="BG328" s="136" t="s">
        <v>42</v>
      </c>
      <c r="BH328" s="138">
        <v>64.77</v>
      </c>
      <c r="BI328" s="130" t="s">
        <v>1758</v>
      </c>
      <c r="BJ328" s="211" t="s">
        <v>42</v>
      </c>
    </row>
    <row r="329" spans="1:62" s="176" customFormat="1" ht="11.25" customHeight="1" x14ac:dyDescent="0.15">
      <c r="A329" s="331" t="s">
        <v>109</v>
      </c>
      <c r="B329" s="47" t="s">
        <v>107</v>
      </c>
      <c r="C329" s="52" t="s">
        <v>108</v>
      </c>
      <c r="D329" s="52" t="s">
        <v>1759</v>
      </c>
      <c r="E329" s="52" t="s">
        <v>111</v>
      </c>
      <c r="F329" s="172"/>
      <c r="G329" s="52">
        <v>25300</v>
      </c>
      <c r="H329" s="47">
        <v>10000</v>
      </c>
      <c r="I329" s="47">
        <v>591</v>
      </c>
      <c r="J329" s="47">
        <v>113</v>
      </c>
      <c r="K329" s="47">
        <v>4</v>
      </c>
      <c r="L329" s="47">
        <v>6</v>
      </c>
      <c r="M329" s="47">
        <v>300</v>
      </c>
      <c r="N329" s="47">
        <v>0</v>
      </c>
      <c r="O329" s="47">
        <v>591</v>
      </c>
      <c r="P329" s="47">
        <v>0</v>
      </c>
      <c r="Q329" s="47">
        <v>0</v>
      </c>
      <c r="R329" s="47">
        <v>0</v>
      </c>
      <c r="S329" s="47">
        <v>0</v>
      </c>
      <c r="T329" s="47">
        <v>0</v>
      </c>
      <c r="U329" s="47">
        <v>0</v>
      </c>
      <c r="V329" s="47">
        <v>0</v>
      </c>
      <c r="W329" s="47">
        <v>0</v>
      </c>
      <c r="X329" s="47">
        <v>0</v>
      </c>
      <c r="Y329" s="47">
        <v>1200</v>
      </c>
      <c r="Z329" s="47">
        <v>10</v>
      </c>
      <c r="AA329" s="80">
        <v>1</v>
      </c>
      <c r="AB329" s="80">
        <v>0</v>
      </c>
      <c r="AC329" s="80">
        <v>0</v>
      </c>
      <c r="AD329" s="47">
        <v>160</v>
      </c>
      <c r="AE329" s="47">
        <v>200000</v>
      </c>
      <c r="AF329" s="47">
        <v>120</v>
      </c>
      <c r="AG329" s="85">
        <v>1800000</v>
      </c>
      <c r="AH329" s="88"/>
      <c r="AI329" s="121">
        <v>53000</v>
      </c>
      <c r="AJ329" s="47">
        <v>0</v>
      </c>
      <c r="AK329" s="47">
        <v>0</v>
      </c>
      <c r="AL329" s="47">
        <v>16000</v>
      </c>
      <c r="AM329" s="47">
        <v>0</v>
      </c>
      <c r="AN329" s="122"/>
      <c r="AO329" s="47">
        <v>3500000</v>
      </c>
      <c r="AP329" s="47">
        <v>0</v>
      </c>
      <c r="AQ329" s="47">
        <v>18000</v>
      </c>
      <c r="AR329" s="47">
        <v>0</v>
      </c>
      <c r="AS329" s="47">
        <v>0</v>
      </c>
      <c r="AT329" s="47">
        <v>30000</v>
      </c>
      <c r="AU329" s="85"/>
      <c r="AV329" s="88"/>
      <c r="AW329" s="80">
        <v>1</v>
      </c>
      <c r="AX329" s="80">
        <v>0</v>
      </c>
      <c r="AY329" s="50" t="s">
        <v>50</v>
      </c>
      <c r="AZ329" s="302" t="s">
        <v>41</v>
      </c>
      <c r="BA329" s="88"/>
      <c r="BB329" s="78">
        <v>47.35</v>
      </c>
      <c r="BC329" s="75">
        <v>4075298</v>
      </c>
      <c r="BD329" s="75">
        <v>3304018</v>
      </c>
      <c r="BE329" s="75">
        <v>2748901</v>
      </c>
      <c r="BF329" s="75">
        <v>10246313</v>
      </c>
      <c r="BG329" s="50" t="s">
        <v>42</v>
      </c>
      <c r="BH329" s="78">
        <v>43.32</v>
      </c>
      <c r="BI329" s="130"/>
      <c r="BJ329" s="210" t="s">
        <v>46</v>
      </c>
    </row>
    <row r="330" spans="1:62" s="176" customFormat="1" ht="11.25" customHeight="1" x14ac:dyDescent="0.15">
      <c r="A330" s="331" t="s">
        <v>352</v>
      </c>
      <c r="B330" s="47" t="s">
        <v>665</v>
      </c>
      <c r="C330" s="52" t="s">
        <v>1760</v>
      </c>
      <c r="D330" s="52" t="s">
        <v>1761</v>
      </c>
      <c r="E330" s="52" t="s">
        <v>667</v>
      </c>
      <c r="F330" s="172"/>
      <c r="G330" s="52">
        <v>60000</v>
      </c>
      <c r="H330" s="47">
        <v>27500</v>
      </c>
      <c r="I330" s="47">
        <v>980</v>
      </c>
      <c r="J330" s="47">
        <v>15</v>
      </c>
      <c r="K330" s="47">
        <v>0</v>
      </c>
      <c r="L330" s="47">
        <v>2</v>
      </c>
      <c r="M330" s="47">
        <v>0</v>
      </c>
      <c r="N330" s="47">
        <v>2</v>
      </c>
      <c r="O330" s="47">
        <v>980</v>
      </c>
      <c r="P330" s="47">
        <v>0</v>
      </c>
      <c r="Q330" s="47">
        <v>450</v>
      </c>
      <c r="R330" s="47">
        <v>12</v>
      </c>
      <c r="S330" s="47">
        <v>0</v>
      </c>
      <c r="T330" s="47">
        <v>0</v>
      </c>
      <c r="U330" s="47">
        <v>0</v>
      </c>
      <c r="V330" s="47">
        <v>0</v>
      </c>
      <c r="W330" s="47">
        <v>450</v>
      </c>
      <c r="X330" s="47">
        <v>0</v>
      </c>
      <c r="Y330" s="47">
        <v>2000</v>
      </c>
      <c r="Z330" s="47">
        <v>150</v>
      </c>
      <c r="AA330" s="80">
        <v>0.99</v>
      </c>
      <c r="AB330" s="80">
        <v>0</v>
      </c>
      <c r="AC330" s="80">
        <v>0.01</v>
      </c>
      <c r="AD330" s="47">
        <v>125</v>
      </c>
      <c r="AE330" s="47">
        <v>314000</v>
      </c>
      <c r="AF330" s="47">
        <v>125</v>
      </c>
      <c r="AG330" s="85">
        <v>2000000</v>
      </c>
      <c r="AH330" s="88" t="s">
        <v>1762</v>
      </c>
      <c r="AI330" s="121">
        <v>64390</v>
      </c>
      <c r="AJ330" s="47">
        <v>0</v>
      </c>
      <c r="AK330" s="47">
        <v>0</v>
      </c>
      <c r="AL330" s="47">
        <v>0</v>
      </c>
      <c r="AM330" s="47"/>
      <c r="AN330" s="122"/>
      <c r="AO330" s="47">
        <v>1044255</v>
      </c>
      <c r="AP330" s="47">
        <v>231340</v>
      </c>
      <c r="AQ330" s="47">
        <v>0</v>
      </c>
      <c r="AR330" s="47">
        <v>0</v>
      </c>
      <c r="AS330" s="47">
        <v>500</v>
      </c>
      <c r="AT330" s="47">
        <v>0</v>
      </c>
      <c r="AU330" s="85"/>
      <c r="AV330" s="88"/>
      <c r="AW330" s="80">
        <v>0.5</v>
      </c>
      <c r="AX330" s="80">
        <v>0.5</v>
      </c>
      <c r="AY330" s="50" t="s">
        <v>50</v>
      </c>
      <c r="AZ330" s="302" t="s">
        <v>50</v>
      </c>
      <c r="BA330" s="88"/>
      <c r="BB330" s="78">
        <v>81</v>
      </c>
      <c r="BC330" s="75">
        <v>7103260</v>
      </c>
      <c r="BD330" s="75">
        <v>13834630</v>
      </c>
      <c r="BE330" s="75">
        <v>7121890</v>
      </c>
      <c r="BF330" s="75">
        <v>28570560</v>
      </c>
      <c r="BG330" s="50" t="s">
        <v>42</v>
      </c>
      <c r="BH330" s="78">
        <v>61</v>
      </c>
      <c r="BI330" s="130" t="s">
        <v>1763</v>
      </c>
      <c r="BJ330" s="210" t="s">
        <v>46</v>
      </c>
    </row>
    <row r="331" spans="1:62" s="288" customFormat="1" ht="11.25" customHeight="1" x14ac:dyDescent="0.15">
      <c r="A331" s="332" t="s">
        <v>53</v>
      </c>
      <c r="B331" s="290"/>
      <c r="C331" s="291"/>
      <c r="D331" s="291"/>
      <c r="E331" s="291"/>
      <c r="F331" s="292"/>
      <c r="G331" s="291"/>
      <c r="H331" s="290"/>
      <c r="I331" s="290"/>
      <c r="J331" s="290"/>
      <c r="K331" s="290"/>
      <c r="L331" s="290"/>
      <c r="M331" s="290"/>
      <c r="N331" s="290"/>
      <c r="O331" s="290"/>
      <c r="P331" s="290"/>
      <c r="Q331" s="290"/>
      <c r="R331" s="290"/>
      <c r="S331" s="290"/>
      <c r="T331" s="290"/>
      <c r="U331" s="290"/>
      <c r="V331" s="290"/>
      <c r="W331" s="290"/>
      <c r="X331" s="290"/>
      <c r="Y331" s="290"/>
      <c r="Z331" s="290"/>
      <c r="AA331" s="293"/>
      <c r="AB331" s="293"/>
      <c r="AC331" s="293"/>
      <c r="AD331" s="290"/>
      <c r="AE331" s="290"/>
      <c r="AF331" s="290"/>
      <c r="AG331" s="294"/>
      <c r="AH331" s="295"/>
      <c r="AI331" s="296"/>
      <c r="AJ331" s="290"/>
      <c r="AK331" s="290"/>
      <c r="AL331" s="290"/>
      <c r="AM331" s="290"/>
      <c r="AN331" s="297"/>
      <c r="AO331" s="290"/>
      <c r="AP331" s="290"/>
      <c r="AQ331" s="290"/>
      <c r="AR331" s="290"/>
      <c r="AS331" s="290"/>
      <c r="AT331" s="290"/>
      <c r="AU331" s="294"/>
      <c r="AV331" s="295"/>
      <c r="AW331" s="293"/>
      <c r="AX331" s="293"/>
      <c r="AY331" s="298"/>
      <c r="AZ331" s="303"/>
      <c r="BA331" s="295"/>
      <c r="BB331" s="299"/>
      <c r="BC331" s="300"/>
      <c r="BD331" s="300"/>
      <c r="BE331" s="300"/>
      <c r="BF331" s="300"/>
      <c r="BG331" s="298"/>
      <c r="BH331" s="299"/>
      <c r="BI331" s="301"/>
      <c r="BJ331" s="333"/>
    </row>
    <row r="332" spans="1:62" s="176" customFormat="1" ht="11.25" customHeight="1" x14ac:dyDescent="0.15">
      <c r="A332" s="189" t="s">
        <v>137</v>
      </c>
      <c r="B332" s="47" t="s">
        <v>170</v>
      </c>
      <c r="C332" s="52" t="s">
        <v>187</v>
      </c>
      <c r="D332" s="52" t="s">
        <v>205</v>
      </c>
      <c r="E332" s="52" t="s">
        <v>224</v>
      </c>
      <c r="F332" s="172"/>
      <c r="G332" s="52">
        <v>8300</v>
      </c>
      <c r="H332" s="47">
        <v>4100</v>
      </c>
      <c r="I332" s="47">
        <v>400</v>
      </c>
      <c r="J332" s="47">
        <v>22</v>
      </c>
      <c r="K332" s="47">
        <v>12</v>
      </c>
      <c r="L332" s="47">
        <v>2</v>
      </c>
      <c r="M332" s="47">
        <v>430</v>
      </c>
      <c r="N332" s="47">
        <v>135</v>
      </c>
      <c r="O332" s="47">
        <v>400</v>
      </c>
      <c r="P332" s="47">
        <v>10</v>
      </c>
      <c r="Q332" s="47">
        <v>22</v>
      </c>
      <c r="R332" s="47"/>
      <c r="S332" s="47"/>
      <c r="T332" s="47"/>
      <c r="U332" s="47">
        <v>15</v>
      </c>
      <c r="V332" s="47"/>
      <c r="W332" s="47"/>
      <c r="X332" s="47"/>
      <c r="Y332" s="47">
        <v>975</v>
      </c>
      <c r="Z332" s="47">
        <v>0</v>
      </c>
      <c r="AA332" s="80">
        <v>0.94</v>
      </c>
      <c r="AB332" s="80">
        <v>0.04</v>
      </c>
      <c r="AC332" s="80">
        <v>0.02</v>
      </c>
      <c r="AD332" s="47">
        <v>100</v>
      </c>
      <c r="AE332" s="47">
        <v>90000</v>
      </c>
      <c r="AF332" s="47">
        <v>100</v>
      </c>
      <c r="AG332" s="85">
        <v>825000</v>
      </c>
      <c r="AH332" s="88"/>
      <c r="AI332" s="121">
        <v>142182</v>
      </c>
      <c r="AJ332" s="47">
        <v>10</v>
      </c>
      <c r="AK332" s="47">
        <v>0</v>
      </c>
      <c r="AL332" s="47">
        <v>17868</v>
      </c>
      <c r="AM332" s="47"/>
      <c r="AN332" s="122"/>
      <c r="AO332" s="47">
        <v>610045</v>
      </c>
      <c r="AP332" s="47"/>
      <c r="AQ332" s="47">
        <v>587449</v>
      </c>
      <c r="AR332" s="47"/>
      <c r="AS332" s="47"/>
      <c r="AT332" s="47"/>
      <c r="AU332" s="85"/>
      <c r="AV332" s="88"/>
      <c r="AW332" s="80">
        <v>0.77</v>
      </c>
      <c r="AX332" s="80">
        <v>0.23</v>
      </c>
      <c r="AY332" s="50" t="s">
        <v>41</v>
      </c>
      <c r="AZ332" s="302" t="s">
        <v>41</v>
      </c>
      <c r="BA332" s="88"/>
      <c r="BB332" s="78">
        <v>69.36</v>
      </c>
      <c r="BC332" s="75">
        <v>9554627</v>
      </c>
      <c r="BD332" s="75">
        <v>9815287</v>
      </c>
      <c r="BE332" s="75">
        <v>10748715</v>
      </c>
      <c r="BF332" s="75">
        <v>32218630</v>
      </c>
      <c r="BG332" s="50" t="s">
        <v>42</v>
      </c>
      <c r="BH332" s="78">
        <v>67.900000000000006</v>
      </c>
      <c r="BI332" s="130"/>
      <c r="BJ332" s="210" t="s">
        <v>42</v>
      </c>
    </row>
    <row r="333" spans="1:62" s="176" customFormat="1" ht="11.25" customHeight="1" x14ac:dyDescent="0.15">
      <c r="A333" s="334" t="s">
        <v>353</v>
      </c>
      <c r="B333" s="47" t="s">
        <v>1764</v>
      </c>
      <c r="C333" s="52" t="s">
        <v>1765</v>
      </c>
      <c r="D333" s="52" t="s">
        <v>1766</v>
      </c>
      <c r="E333" s="52" t="s">
        <v>1767</v>
      </c>
      <c r="F333" s="172"/>
      <c r="G333" s="52">
        <v>17132</v>
      </c>
      <c r="H333" s="47">
        <v>5270</v>
      </c>
      <c r="I333" s="47">
        <v>645</v>
      </c>
      <c r="J333" s="47">
        <v>17</v>
      </c>
      <c r="K333" s="47">
        <v>2</v>
      </c>
      <c r="L333" s="47">
        <v>2</v>
      </c>
      <c r="M333" s="47">
        <v>320</v>
      </c>
      <c r="N333" s="47">
        <v>0</v>
      </c>
      <c r="O333" s="47">
        <v>645</v>
      </c>
      <c r="P333" s="47">
        <v>0</v>
      </c>
      <c r="Q333" s="47">
        <v>2000</v>
      </c>
      <c r="R333" s="47">
        <v>70</v>
      </c>
      <c r="S333" s="47">
        <v>30</v>
      </c>
      <c r="T333" s="47">
        <v>0</v>
      </c>
      <c r="U333" s="47">
        <v>0</v>
      </c>
      <c r="V333" s="47">
        <v>0</v>
      </c>
      <c r="W333" s="47">
        <v>0</v>
      </c>
      <c r="X333" s="47">
        <v>0</v>
      </c>
      <c r="Y333" s="47">
        <v>773</v>
      </c>
      <c r="Z333" s="47">
        <v>20</v>
      </c>
      <c r="AA333" s="80">
        <v>0.24</v>
      </c>
      <c r="AB333" s="80">
        <v>0.76</v>
      </c>
      <c r="AC333" s="80">
        <v>0</v>
      </c>
      <c r="AD333" s="47">
        <v>94</v>
      </c>
      <c r="AE333" s="47">
        <v>380000</v>
      </c>
      <c r="AF333" s="47">
        <v>80</v>
      </c>
      <c r="AG333" s="85">
        <v>1400000</v>
      </c>
      <c r="AH333" s="88"/>
      <c r="AI333" s="121">
        <v>91494</v>
      </c>
      <c r="AJ333" s="47">
        <v>0</v>
      </c>
      <c r="AK333" s="47">
        <v>0</v>
      </c>
      <c r="AL333" s="47">
        <v>15207</v>
      </c>
      <c r="AM333" s="47">
        <v>0</v>
      </c>
      <c r="AN333" s="122" t="s">
        <v>1768</v>
      </c>
      <c r="AO333" s="47">
        <v>1169839</v>
      </c>
      <c r="AP333" s="47">
        <v>0</v>
      </c>
      <c r="AQ333" s="47">
        <v>0</v>
      </c>
      <c r="AR333" s="47">
        <v>0</v>
      </c>
      <c r="AS333" s="47">
        <v>0</v>
      </c>
      <c r="AT333" s="47">
        <v>0</v>
      </c>
      <c r="AU333" s="85">
        <v>0</v>
      </c>
      <c r="AV333" s="88" t="s">
        <v>1768</v>
      </c>
      <c r="AW333" s="80">
        <v>1</v>
      </c>
      <c r="AX333" s="80">
        <v>0</v>
      </c>
      <c r="AY333" s="50" t="s">
        <v>50</v>
      </c>
      <c r="AZ333" s="302" t="s">
        <v>50</v>
      </c>
      <c r="BA333" s="88" t="s">
        <v>1768</v>
      </c>
      <c r="BB333" s="78">
        <v>77</v>
      </c>
      <c r="BC333" s="75">
        <v>18338146</v>
      </c>
      <c r="BD333" s="75">
        <v>5173518</v>
      </c>
      <c r="BE333" s="75">
        <v>7043941</v>
      </c>
      <c r="BF333" s="75">
        <v>53722560</v>
      </c>
      <c r="BG333" s="50" t="s">
        <v>42</v>
      </c>
      <c r="BH333" s="78">
        <v>77</v>
      </c>
      <c r="BI333" s="130" t="s">
        <v>1769</v>
      </c>
      <c r="BJ333" s="210" t="s">
        <v>46</v>
      </c>
    </row>
    <row r="334" spans="1:62" s="176" customFormat="1" ht="11.25" customHeight="1" x14ac:dyDescent="0.15">
      <c r="A334" s="331" t="s">
        <v>138</v>
      </c>
      <c r="B334" s="47" t="s">
        <v>1770</v>
      </c>
      <c r="C334" s="52" t="s">
        <v>1771</v>
      </c>
      <c r="D334" s="52" t="s">
        <v>1772</v>
      </c>
      <c r="E334" s="52" t="s">
        <v>1773</v>
      </c>
      <c r="F334" s="172"/>
      <c r="G334" s="52">
        <v>16000</v>
      </c>
      <c r="H334" s="47">
        <v>16000</v>
      </c>
      <c r="I334" s="47">
        <v>400</v>
      </c>
      <c r="J334" s="47">
        <v>0</v>
      </c>
      <c r="K334" s="47">
        <v>6</v>
      </c>
      <c r="L334" s="47">
        <v>13</v>
      </c>
      <c r="M334" s="47">
        <v>150</v>
      </c>
      <c r="N334" s="47">
        <v>8</v>
      </c>
      <c r="O334" s="47">
        <v>250</v>
      </c>
      <c r="P334" s="47">
        <v>0</v>
      </c>
      <c r="Q334" s="47">
        <v>3000</v>
      </c>
      <c r="R334" s="47">
        <v>10</v>
      </c>
      <c r="S334" s="47">
        <v>30</v>
      </c>
      <c r="T334" s="47">
        <v>0</v>
      </c>
      <c r="U334" s="47">
        <v>1200</v>
      </c>
      <c r="V334" s="47">
        <v>60</v>
      </c>
      <c r="W334" s="47">
        <v>1200</v>
      </c>
      <c r="X334" s="47">
        <v>150</v>
      </c>
      <c r="Y334" s="47">
        <v>300</v>
      </c>
      <c r="Z334" s="47">
        <v>500</v>
      </c>
      <c r="AA334" s="80">
        <v>0.19</v>
      </c>
      <c r="AB334" s="80">
        <v>0.81</v>
      </c>
      <c r="AC334" s="80">
        <v>0</v>
      </c>
      <c r="AD334" s="47">
        <v>153</v>
      </c>
      <c r="AE334" s="47">
        <v>380000</v>
      </c>
      <c r="AF334" s="47">
        <v>123</v>
      </c>
      <c r="AG334" s="85">
        <v>920000</v>
      </c>
      <c r="AH334" s="88"/>
      <c r="AI334" s="121">
        <v>515624</v>
      </c>
      <c r="AJ334" s="47">
        <v>0</v>
      </c>
      <c r="AK334" s="47">
        <v>703</v>
      </c>
      <c r="AL334" s="47">
        <v>15638</v>
      </c>
      <c r="AM334" s="47"/>
      <c r="AN334" s="122"/>
      <c r="AO334" s="47">
        <v>0</v>
      </c>
      <c r="AP334" s="47"/>
      <c r="AQ334" s="47">
        <v>2040000</v>
      </c>
      <c r="AR334" s="47"/>
      <c r="AS334" s="47">
        <v>1300000</v>
      </c>
      <c r="AT334" s="47"/>
      <c r="AU334" s="85"/>
      <c r="AV334" s="88"/>
      <c r="AW334" s="80">
        <v>0.4</v>
      </c>
      <c r="AX334" s="80">
        <v>0.6</v>
      </c>
      <c r="AY334" s="50" t="s">
        <v>95</v>
      </c>
      <c r="AZ334" s="302" t="s">
        <v>95</v>
      </c>
      <c r="BA334" s="88"/>
      <c r="BB334" s="78">
        <v>70</v>
      </c>
      <c r="BC334" s="75">
        <v>13420000</v>
      </c>
      <c r="BD334" s="75">
        <v>81906000</v>
      </c>
      <c r="BE334" s="75">
        <v>37510000</v>
      </c>
      <c r="BF334" s="75">
        <v>132837156</v>
      </c>
      <c r="BG334" s="50" t="s">
        <v>42</v>
      </c>
      <c r="BH334" s="78">
        <v>68</v>
      </c>
      <c r="BI334" s="130"/>
      <c r="BJ334" s="210" t="s">
        <v>42</v>
      </c>
    </row>
    <row r="335" spans="1:62" s="176" customFormat="1" ht="11.25" customHeight="1" x14ac:dyDescent="0.15">
      <c r="A335" s="189" t="s">
        <v>139</v>
      </c>
      <c r="B335" s="47" t="s">
        <v>1774</v>
      </c>
      <c r="C335" s="52" t="s">
        <v>672</v>
      </c>
      <c r="D335" s="52" t="s">
        <v>1775</v>
      </c>
      <c r="E335" s="52" t="s">
        <v>674</v>
      </c>
      <c r="F335" s="172"/>
      <c r="G335" s="52">
        <v>32045</v>
      </c>
      <c r="H335" s="47">
        <v>9668</v>
      </c>
      <c r="I335" s="47">
        <v>324</v>
      </c>
      <c r="J335" s="47">
        <v>22</v>
      </c>
      <c r="K335" s="47">
        <v>10</v>
      </c>
      <c r="L335" s="47">
        <v>14</v>
      </c>
      <c r="M335" s="47">
        <v>243</v>
      </c>
      <c r="N335" s="47">
        <v>324</v>
      </c>
      <c r="O335" s="47"/>
      <c r="P335" s="47"/>
      <c r="Q335" s="47"/>
      <c r="R335" s="47"/>
      <c r="S335" s="47"/>
      <c r="T335" s="47"/>
      <c r="U335" s="47"/>
      <c r="V335" s="47"/>
      <c r="W335" s="47"/>
      <c r="X335" s="47"/>
      <c r="Y335" s="47">
        <v>335</v>
      </c>
      <c r="Z335" s="47">
        <v>139</v>
      </c>
      <c r="AA335" s="80">
        <v>0.24</v>
      </c>
      <c r="AB335" s="80">
        <v>0.01</v>
      </c>
      <c r="AC335" s="80">
        <v>0.75</v>
      </c>
      <c r="AD335" s="47"/>
      <c r="AE335" s="47"/>
      <c r="AF335" s="47"/>
      <c r="AG335" s="85"/>
      <c r="AH335" s="88"/>
      <c r="AI335" s="121">
        <v>431518</v>
      </c>
      <c r="AJ335" s="47"/>
      <c r="AK335" s="47"/>
      <c r="AL335" s="47">
        <v>88079</v>
      </c>
      <c r="AM335" s="47"/>
      <c r="AN335" s="122"/>
      <c r="AO335" s="47">
        <v>1260696</v>
      </c>
      <c r="AP335" s="47">
        <v>398115</v>
      </c>
      <c r="AQ335" s="47">
        <v>0</v>
      </c>
      <c r="AR335" s="47">
        <v>0</v>
      </c>
      <c r="AS335" s="47">
        <v>0</v>
      </c>
      <c r="AT335" s="47">
        <v>0</v>
      </c>
      <c r="AU335" s="85">
        <v>0</v>
      </c>
      <c r="AV335" s="88"/>
      <c r="AW335" s="80">
        <v>0.6</v>
      </c>
      <c r="AX335" s="80">
        <v>0.4</v>
      </c>
      <c r="AY335" s="50" t="s">
        <v>50</v>
      </c>
      <c r="AZ335" s="302" t="s">
        <v>41</v>
      </c>
      <c r="BA335" s="88"/>
      <c r="BB335" s="78">
        <v>48.65</v>
      </c>
      <c r="BC335" s="75"/>
      <c r="BD335" s="75"/>
      <c r="BE335" s="75"/>
      <c r="BF335" s="75">
        <v>90000000</v>
      </c>
      <c r="BG335" s="50" t="s">
        <v>42</v>
      </c>
      <c r="BH335" s="78">
        <v>39.76</v>
      </c>
      <c r="BI335" s="130" t="s">
        <v>1776</v>
      </c>
      <c r="BJ335" s="210" t="s">
        <v>42</v>
      </c>
    </row>
    <row r="336" spans="1:62" s="176" customFormat="1" ht="11.25" customHeight="1" x14ac:dyDescent="0.15">
      <c r="A336" s="185" t="s">
        <v>140</v>
      </c>
      <c r="B336" s="47" t="s">
        <v>171</v>
      </c>
      <c r="C336" s="52" t="s">
        <v>188</v>
      </c>
      <c r="D336" s="52" t="s">
        <v>206</v>
      </c>
      <c r="E336" s="52" t="s">
        <v>225</v>
      </c>
      <c r="F336" s="172"/>
      <c r="G336" s="52">
        <v>30517</v>
      </c>
      <c r="H336" s="47"/>
      <c r="I336" s="47">
        <v>843</v>
      </c>
      <c r="J336" s="47"/>
      <c r="K336" s="47"/>
      <c r="L336" s="47">
        <v>16</v>
      </c>
      <c r="M336" s="47"/>
      <c r="N336" s="47"/>
      <c r="O336" s="47"/>
      <c r="P336" s="47"/>
      <c r="Q336" s="47"/>
      <c r="R336" s="47"/>
      <c r="S336" s="47"/>
      <c r="T336" s="47"/>
      <c r="U336" s="47"/>
      <c r="V336" s="47"/>
      <c r="W336" s="47"/>
      <c r="X336" s="47"/>
      <c r="Y336" s="47"/>
      <c r="Z336" s="47"/>
      <c r="AA336" s="80">
        <v>1</v>
      </c>
      <c r="AB336" s="80">
        <v>0</v>
      </c>
      <c r="AC336" s="80">
        <v>0</v>
      </c>
      <c r="AD336" s="47">
        <v>173</v>
      </c>
      <c r="AE336" s="47"/>
      <c r="AF336" s="47"/>
      <c r="AG336" s="85"/>
      <c r="AH336" s="88"/>
      <c r="AI336" s="121">
        <v>197417</v>
      </c>
      <c r="AJ336" s="47">
        <v>212794</v>
      </c>
      <c r="AK336" s="47">
        <v>43400</v>
      </c>
      <c r="AL336" s="47">
        <v>45796</v>
      </c>
      <c r="AM336" s="47"/>
      <c r="AN336" s="122"/>
      <c r="AO336" s="47">
        <v>9109</v>
      </c>
      <c r="AP336" s="47">
        <v>4261</v>
      </c>
      <c r="AQ336" s="47"/>
      <c r="AR336" s="47"/>
      <c r="AS336" s="47"/>
      <c r="AT336" s="47"/>
      <c r="AU336" s="85"/>
      <c r="AV336" s="88"/>
      <c r="AW336" s="80"/>
      <c r="AX336" s="80"/>
      <c r="AY336" s="50" t="s">
        <v>41</v>
      </c>
      <c r="AZ336" s="302" t="s">
        <v>41</v>
      </c>
      <c r="BA336" s="88"/>
      <c r="BB336" s="78">
        <v>75.790000000000006</v>
      </c>
      <c r="BC336" s="75">
        <v>31319000</v>
      </c>
      <c r="BD336" s="75">
        <v>35759000</v>
      </c>
      <c r="BE336" s="75">
        <v>29955000</v>
      </c>
      <c r="BF336" s="75"/>
      <c r="BG336" s="50" t="s">
        <v>42</v>
      </c>
      <c r="BH336" s="78">
        <v>60.73</v>
      </c>
      <c r="BI336" s="130"/>
      <c r="BJ336" s="210" t="s">
        <v>42</v>
      </c>
    </row>
    <row r="337" spans="1:62" s="176" customFormat="1" ht="11.25" customHeight="1" x14ac:dyDescent="0.15">
      <c r="A337" s="275" t="s">
        <v>354</v>
      </c>
      <c r="B337" s="47" t="s">
        <v>1777</v>
      </c>
      <c r="C337" s="52" t="s">
        <v>1778</v>
      </c>
      <c r="D337" s="52" t="s">
        <v>1779</v>
      </c>
      <c r="E337" s="52" t="s">
        <v>1780</v>
      </c>
      <c r="F337" s="172"/>
      <c r="G337" s="52">
        <v>3904</v>
      </c>
      <c r="H337" s="47"/>
      <c r="I337" s="47"/>
      <c r="J337" s="47">
        <v>6</v>
      </c>
      <c r="K337" s="47"/>
      <c r="L337" s="47"/>
      <c r="M337" s="47"/>
      <c r="N337" s="47"/>
      <c r="O337" s="47"/>
      <c r="P337" s="47"/>
      <c r="Q337" s="47"/>
      <c r="R337" s="47"/>
      <c r="S337" s="47"/>
      <c r="T337" s="47"/>
      <c r="U337" s="47"/>
      <c r="V337" s="47"/>
      <c r="W337" s="47"/>
      <c r="X337" s="47"/>
      <c r="Y337" s="47">
        <v>149</v>
      </c>
      <c r="Z337" s="47">
        <v>0</v>
      </c>
      <c r="AA337" s="80">
        <v>1</v>
      </c>
      <c r="AB337" s="80">
        <v>0</v>
      </c>
      <c r="AC337" s="80">
        <v>0</v>
      </c>
      <c r="AD337" s="47">
        <v>0</v>
      </c>
      <c r="AE337" s="47">
        <v>0</v>
      </c>
      <c r="AF337" s="47">
        <v>13</v>
      </c>
      <c r="AG337" s="85">
        <v>38000</v>
      </c>
      <c r="AH337" s="88"/>
      <c r="AI337" s="121">
        <v>18</v>
      </c>
      <c r="AJ337" s="47"/>
      <c r="AK337" s="47"/>
      <c r="AL337" s="47"/>
      <c r="AM337" s="47"/>
      <c r="AN337" s="122"/>
      <c r="AO337" s="47"/>
      <c r="AP337" s="47">
        <v>6600</v>
      </c>
      <c r="AQ337" s="47"/>
      <c r="AR337" s="47"/>
      <c r="AS337" s="47"/>
      <c r="AT337" s="47"/>
      <c r="AU337" s="85"/>
      <c r="AV337" s="88"/>
      <c r="AW337" s="80">
        <v>0</v>
      </c>
      <c r="AX337" s="80">
        <v>1</v>
      </c>
      <c r="AY337" s="50" t="s">
        <v>50</v>
      </c>
      <c r="AZ337" s="302" t="s">
        <v>50</v>
      </c>
      <c r="BA337" s="88"/>
      <c r="BB337" s="78"/>
      <c r="BC337" s="75">
        <v>96000</v>
      </c>
      <c r="BD337" s="75">
        <v>40000</v>
      </c>
      <c r="BE337" s="75">
        <v>48000</v>
      </c>
      <c r="BF337" s="75">
        <v>184000</v>
      </c>
      <c r="BG337" s="50" t="s">
        <v>42</v>
      </c>
      <c r="BH337" s="78"/>
      <c r="BI337" s="130"/>
      <c r="BJ337" s="210"/>
    </row>
    <row r="338" spans="1:62" s="176" customFormat="1" ht="11.25" customHeight="1" x14ac:dyDescent="0.15">
      <c r="A338" s="185" t="s">
        <v>141</v>
      </c>
      <c r="B338" s="47" t="s">
        <v>1781</v>
      </c>
      <c r="C338" s="52" t="s">
        <v>39</v>
      </c>
      <c r="D338" s="52" t="s">
        <v>1782</v>
      </c>
      <c r="E338" s="52" t="s">
        <v>1783</v>
      </c>
      <c r="F338" s="172"/>
      <c r="G338" s="52">
        <v>77000</v>
      </c>
      <c r="H338" s="47">
        <v>34000</v>
      </c>
      <c r="I338" s="47">
        <v>1538</v>
      </c>
      <c r="J338" s="47">
        <v>109</v>
      </c>
      <c r="K338" s="47">
        <v>2</v>
      </c>
      <c r="L338" s="47">
        <v>83</v>
      </c>
      <c r="M338" s="47">
        <v>522</v>
      </c>
      <c r="N338" s="47">
        <v>555</v>
      </c>
      <c r="O338" s="47">
        <v>1280</v>
      </c>
      <c r="P338" s="47">
        <v>0</v>
      </c>
      <c r="Q338" s="47">
        <v>0</v>
      </c>
      <c r="R338" s="47">
        <v>0</v>
      </c>
      <c r="S338" s="47">
        <v>0</v>
      </c>
      <c r="T338" s="47">
        <v>0</v>
      </c>
      <c r="U338" s="47">
        <v>0</v>
      </c>
      <c r="V338" s="47">
        <v>0</v>
      </c>
      <c r="W338" s="47">
        <v>0</v>
      </c>
      <c r="X338" s="47">
        <v>0</v>
      </c>
      <c r="Y338" s="47">
        <v>2483</v>
      </c>
      <c r="Z338" s="47">
        <v>530</v>
      </c>
      <c r="AA338" s="80">
        <v>1</v>
      </c>
      <c r="AB338" s="80">
        <v>0</v>
      </c>
      <c r="AC338" s="80">
        <v>0</v>
      </c>
      <c r="AD338" s="47">
        <v>180</v>
      </c>
      <c r="AE338" s="47">
        <v>265000</v>
      </c>
      <c r="AF338" s="47">
        <v>173</v>
      </c>
      <c r="AG338" s="85">
        <v>2800000</v>
      </c>
      <c r="AH338" s="88"/>
      <c r="AI338" s="121">
        <v>70000</v>
      </c>
      <c r="AJ338" s="47">
        <v>300</v>
      </c>
      <c r="AK338" s="47">
        <v>0</v>
      </c>
      <c r="AL338" s="47">
        <v>38000</v>
      </c>
      <c r="AM338" s="47"/>
      <c r="AN338" s="122"/>
      <c r="AO338" s="47">
        <v>1400000</v>
      </c>
      <c r="AP338" s="47">
        <v>70000</v>
      </c>
      <c r="AQ338" s="47"/>
      <c r="AR338" s="47"/>
      <c r="AS338" s="47"/>
      <c r="AT338" s="47">
        <v>70000</v>
      </c>
      <c r="AU338" s="85"/>
      <c r="AV338" s="88"/>
      <c r="AW338" s="80">
        <v>0.78</v>
      </c>
      <c r="AX338" s="80">
        <v>0.22</v>
      </c>
      <c r="AY338" s="50" t="s">
        <v>41</v>
      </c>
      <c r="AZ338" s="302" t="s">
        <v>41</v>
      </c>
      <c r="BA338" s="88"/>
      <c r="BB338" s="78">
        <v>68.91</v>
      </c>
      <c r="BC338" s="75">
        <v>11000000</v>
      </c>
      <c r="BD338" s="75">
        <v>5600000</v>
      </c>
      <c r="BE338" s="75">
        <v>11500000</v>
      </c>
      <c r="BF338" s="75">
        <v>28350000</v>
      </c>
      <c r="BG338" s="50" t="s">
        <v>42</v>
      </c>
      <c r="BH338" s="78">
        <v>67.23</v>
      </c>
      <c r="BI338" s="130"/>
      <c r="BJ338" s="210" t="s">
        <v>46</v>
      </c>
    </row>
    <row r="339" spans="1:62" s="176" customFormat="1" ht="11.25" customHeight="1" x14ac:dyDescent="0.15">
      <c r="A339" s="185" t="s">
        <v>142</v>
      </c>
      <c r="B339" s="47" t="s">
        <v>172</v>
      </c>
      <c r="C339" s="52" t="s">
        <v>189</v>
      </c>
      <c r="D339" s="52" t="s">
        <v>207</v>
      </c>
      <c r="E339" s="52" t="s">
        <v>227</v>
      </c>
      <c r="F339" s="172"/>
      <c r="G339" s="52">
        <v>25000</v>
      </c>
      <c r="H339" s="47">
        <v>12500</v>
      </c>
      <c r="I339" s="47">
        <v>570</v>
      </c>
      <c r="J339" s="47">
        <v>60</v>
      </c>
      <c r="K339" s="47">
        <v>36</v>
      </c>
      <c r="L339" s="47">
        <v>17</v>
      </c>
      <c r="M339" s="47">
        <v>368</v>
      </c>
      <c r="N339" s="47">
        <v>5</v>
      </c>
      <c r="O339" s="47">
        <v>455</v>
      </c>
      <c r="P339" s="47">
        <v>0</v>
      </c>
      <c r="Q339" s="47">
        <v>0</v>
      </c>
      <c r="R339" s="47">
        <v>0</v>
      </c>
      <c r="S339" s="47">
        <v>0</v>
      </c>
      <c r="T339" s="47">
        <v>0</v>
      </c>
      <c r="U339" s="47">
        <v>0</v>
      </c>
      <c r="V339" s="47">
        <v>0</v>
      </c>
      <c r="W339" s="47">
        <v>0</v>
      </c>
      <c r="X339" s="47">
        <v>0</v>
      </c>
      <c r="Y339" s="47">
        <v>563</v>
      </c>
      <c r="Z339" s="47">
        <v>145</v>
      </c>
      <c r="AA339" s="80">
        <v>0.99</v>
      </c>
      <c r="AB339" s="80">
        <v>0</v>
      </c>
      <c r="AC339" s="80">
        <v>0.01</v>
      </c>
      <c r="AD339" s="47">
        <v>12</v>
      </c>
      <c r="AE339" s="47">
        <v>3350</v>
      </c>
      <c r="AF339" s="47">
        <v>175</v>
      </c>
      <c r="AG339" s="85">
        <v>1750000</v>
      </c>
      <c r="AH339" s="88"/>
      <c r="AI339" s="121">
        <v>1389</v>
      </c>
      <c r="AJ339" s="47"/>
      <c r="AK339" s="47"/>
      <c r="AL339" s="47">
        <v>255871</v>
      </c>
      <c r="AM339" s="47"/>
      <c r="AN339" s="122"/>
      <c r="AO339" s="47">
        <v>7137096</v>
      </c>
      <c r="AP339" s="47">
        <v>0</v>
      </c>
      <c r="AQ339" s="47">
        <v>2047605</v>
      </c>
      <c r="AR339" s="47">
        <v>3000</v>
      </c>
      <c r="AS339" s="47">
        <v>0</v>
      </c>
      <c r="AT339" s="47">
        <v>0</v>
      </c>
      <c r="AU339" s="85">
        <v>0</v>
      </c>
      <c r="AV339" s="88"/>
      <c r="AW339" s="80">
        <v>0.78</v>
      </c>
      <c r="AX339" s="80">
        <v>0.22</v>
      </c>
      <c r="AY339" s="50" t="s">
        <v>95</v>
      </c>
      <c r="AZ339" s="302" t="s">
        <v>95</v>
      </c>
      <c r="BA339" s="88"/>
      <c r="BB339" s="78">
        <v>83</v>
      </c>
      <c r="BC339" s="75">
        <v>9476524</v>
      </c>
      <c r="BD339" s="75">
        <v>6196519</v>
      </c>
      <c r="BE339" s="75">
        <v>10130053</v>
      </c>
      <c r="BF339" s="75">
        <v>25916548</v>
      </c>
      <c r="BG339" s="50" t="s">
        <v>42</v>
      </c>
      <c r="BH339" s="78">
        <v>83</v>
      </c>
      <c r="BI339" s="130"/>
      <c r="BJ339" s="210" t="s">
        <v>46</v>
      </c>
    </row>
    <row r="340" spans="1:62" s="176" customFormat="1" ht="11.25" customHeight="1" x14ac:dyDescent="0.15">
      <c r="A340" s="185" t="s">
        <v>64</v>
      </c>
      <c r="B340" s="47" t="s">
        <v>1784</v>
      </c>
      <c r="C340" s="52" t="s">
        <v>1785</v>
      </c>
      <c r="D340" s="52" t="s">
        <v>1786</v>
      </c>
      <c r="E340" s="52" t="s">
        <v>66</v>
      </c>
      <c r="F340" s="172"/>
      <c r="G340" s="52">
        <v>23168</v>
      </c>
      <c r="H340" s="47">
        <v>9902</v>
      </c>
      <c r="I340" s="47">
        <v>610</v>
      </c>
      <c r="J340" s="47">
        <v>130</v>
      </c>
      <c r="K340" s="47">
        <v>25</v>
      </c>
      <c r="L340" s="47">
        <v>26</v>
      </c>
      <c r="M340" s="47">
        <v>559</v>
      </c>
      <c r="N340" s="47">
        <v>0</v>
      </c>
      <c r="O340" s="47">
        <v>87</v>
      </c>
      <c r="P340" s="47">
        <v>0</v>
      </c>
      <c r="Q340" s="47">
        <v>0</v>
      </c>
      <c r="R340" s="47">
        <v>0</v>
      </c>
      <c r="S340" s="47">
        <v>0</v>
      </c>
      <c r="T340" s="47">
        <v>0</v>
      </c>
      <c r="U340" s="47">
        <v>0</v>
      </c>
      <c r="V340" s="47">
        <v>0</v>
      </c>
      <c r="W340" s="47">
        <v>0</v>
      </c>
      <c r="X340" s="47">
        <v>0</v>
      </c>
      <c r="Y340" s="47">
        <v>998</v>
      </c>
      <c r="Z340" s="47">
        <v>0</v>
      </c>
      <c r="AA340" s="80">
        <v>0.96</v>
      </c>
      <c r="AB340" s="80">
        <v>0</v>
      </c>
      <c r="AC340" s="80">
        <v>0.04</v>
      </c>
      <c r="AD340" s="47">
        <v>125</v>
      </c>
      <c r="AE340" s="47">
        <v>175325</v>
      </c>
      <c r="AF340" s="47">
        <v>97</v>
      </c>
      <c r="AG340" s="85">
        <v>7330000</v>
      </c>
      <c r="AH340" s="88"/>
      <c r="AI340" s="121"/>
      <c r="AJ340" s="47"/>
      <c r="AK340" s="47"/>
      <c r="AL340" s="47"/>
      <c r="AM340" s="47"/>
      <c r="AN340" s="122" t="s">
        <v>1787</v>
      </c>
      <c r="AO340" s="49" t="s">
        <v>275</v>
      </c>
      <c r="AP340" s="47"/>
      <c r="AQ340" s="47"/>
      <c r="AR340" s="47"/>
      <c r="AS340" s="47"/>
      <c r="AT340" s="47"/>
      <c r="AU340" s="85"/>
      <c r="AV340" s="88" t="s">
        <v>1788</v>
      </c>
      <c r="AW340" s="338" t="s">
        <v>275</v>
      </c>
      <c r="AX340" s="80"/>
      <c r="AY340" s="50" t="s">
        <v>41</v>
      </c>
      <c r="AZ340" s="302" t="s">
        <v>41</v>
      </c>
      <c r="BA340" s="88" t="s">
        <v>1789</v>
      </c>
      <c r="BB340" s="78">
        <v>55.37</v>
      </c>
      <c r="BC340" s="75">
        <v>3036677</v>
      </c>
      <c r="BD340" s="75">
        <v>6707167</v>
      </c>
      <c r="BE340" s="75">
        <v>11977138</v>
      </c>
      <c r="BF340" s="75">
        <v>21720982</v>
      </c>
      <c r="BG340" s="50" t="s">
        <v>42</v>
      </c>
      <c r="BH340" s="78">
        <v>48.88</v>
      </c>
      <c r="BI340" s="130" t="s">
        <v>1790</v>
      </c>
      <c r="BJ340" s="210" t="s">
        <v>42</v>
      </c>
    </row>
    <row r="341" spans="1:62" s="288" customFormat="1" ht="11.25" customHeight="1" x14ac:dyDescent="0.15">
      <c r="A341" s="186" t="s">
        <v>156</v>
      </c>
      <c r="B341" s="290"/>
      <c r="C341" s="291"/>
      <c r="D341" s="291"/>
      <c r="E341" s="291"/>
      <c r="F341" s="292"/>
      <c r="G341" s="291"/>
      <c r="H341" s="290"/>
      <c r="I341" s="290"/>
      <c r="J341" s="290"/>
      <c r="K341" s="290"/>
      <c r="L341" s="290"/>
      <c r="M341" s="290"/>
      <c r="N341" s="290"/>
      <c r="O341" s="290"/>
      <c r="P341" s="290"/>
      <c r="Q341" s="290"/>
      <c r="R341" s="290"/>
      <c r="S341" s="290"/>
      <c r="T341" s="290"/>
      <c r="U341" s="290"/>
      <c r="V341" s="290"/>
      <c r="W341" s="290"/>
      <c r="X341" s="290"/>
      <c r="Y341" s="290"/>
      <c r="Z341" s="290"/>
      <c r="AA341" s="293"/>
      <c r="AB341" s="293"/>
      <c r="AC341" s="293"/>
      <c r="AD341" s="290"/>
      <c r="AE341" s="290"/>
      <c r="AF341" s="290"/>
      <c r="AG341" s="294"/>
      <c r="AH341" s="295"/>
      <c r="AI341" s="296"/>
      <c r="AJ341" s="290"/>
      <c r="AK341" s="290"/>
      <c r="AL341" s="290"/>
      <c r="AM341" s="290"/>
      <c r="AN341" s="297"/>
      <c r="AO341" s="290"/>
      <c r="AP341" s="290"/>
      <c r="AQ341" s="290"/>
      <c r="AR341" s="290"/>
      <c r="AS341" s="290"/>
      <c r="AT341" s="290"/>
      <c r="AU341" s="294"/>
      <c r="AV341" s="295"/>
      <c r="AW341" s="293"/>
      <c r="AX341" s="293"/>
      <c r="AY341" s="298"/>
      <c r="AZ341" s="303"/>
      <c r="BA341" s="295"/>
      <c r="BB341" s="299"/>
      <c r="BC341" s="300"/>
      <c r="BD341" s="300"/>
      <c r="BE341" s="300"/>
      <c r="BF341" s="300"/>
      <c r="BG341" s="298"/>
      <c r="BH341" s="299"/>
      <c r="BI341" s="301"/>
      <c r="BJ341" s="333"/>
    </row>
    <row r="342" spans="1:62" s="176" customFormat="1" ht="11.25" customHeight="1" x14ac:dyDescent="0.15">
      <c r="A342" s="185" t="s">
        <v>334</v>
      </c>
      <c r="B342" s="47" t="s">
        <v>335</v>
      </c>
      <c r="C342" s="52" t="s">
        <v>336</v>
      </c>
      <c r="D342" s="52" t="s">
        <v>1791</v>
      </c>
      <c r="E342" s="52" t="s">
        <v>683</v>
      </c>
      <c r="F342" s="172"/>
      <c r="G342" s="52">
        <v>9366</v>
      </c>
      <c r="H342" s="47">
        <v>4600</v>
      </c>
      <c r="I342" s="47">
        <v>335</v>
      </c>
      <c r="J342" s="47">
        <v>22</v>
      </c>
      <c r="K342" s="47">
        <v>2</v>
      </c>
      <c r="L342" s="47">
        <v>3</v>
      </c>
      <c r="M342" s="47">
        <v>503</v>
      </c>
      <c r="N342" s="47">
        <v>6</v>
      </c>
      <c r="O342" s="47">
        <v>165</v>
      </c>
      <c r="P342" s="47">
        <v>0</v>
      </c>
      <c r="Q342" s="47">
        <v>401</v>
      </c>
      <c r="R342" s="47">
        <v>1</v>
      </c>
      <c r="S342" s="47">
        <v>0</v>
      </c>
      <c r="T342" s="47">
        <v>0</v>
      </c>
      <c r="U342" s="47">
        <v>300</v>
      </c>
      <c r="V342" s="47">
        <v>0</v>
      </c>
      <c r="W342" s="47">
        <v>0</v>
      </c>
      <c r="X342" s="47">
        <v>0</v>
      </c>
      <c r="Y342" s="47">
        <v>664</v>
      </c>
      <c r="Z342" s="47">
        <v>0</v>
      </c>
      <c r="AA342" s="80">
        <v>0.46</v>
      </c>
      <c r="AB342" s="80">
        <v>0.54</v>
      </c>
      <c r="AC342" s="80">
        <v>0</v>
      </c>
      <c r="AD342" s="47">
        <v>107</v>
      </c>
      <c r="AE342" s="47">
        <v>209630</v>
      </c>
      <c r="AF342" s="47">
        <v>44</v>
      </c>
      <c r="AG342" s="85">
        <v>232000</v>
      </c>
      <c r="AH342" s="88"/>
      <c r="AI342" s="123">
        <v>226280</v>
      </c>
      <c r="AJ342" s="47">
        <v>0</v>
      </c>
      <c r="AK342" s="47">
        <v>0</v>
      </c>
      <c r="AL342" s="47">
        <v>19667</v>
      </c>
      <c r="AM342" s="47">
        <v>26318</v>
      </c>
      <c r="AN342" s="122" t="s">
        <v>1792</v>
      </c>
      <c r="AO342" s="49">
        <v>11081</v>
      </c>
      <c r="AP342" s="47">
        <v>0</v>
      </c>
      <c r="AQ342" s="47">
        <v>75949</v>
      </c>
      <c r="AR342" s="47">
        <v>0</v>
      </c>
      <c r="AS342" s="47">
        <v>0</v>
      </c>
      <c r="AT342" s="47">
        <v>0</v>
      </c>
      <c r="AU342" s="85">
        <v>0</v>
      </c>
      <c r="AV342" s="88"/>
      <c r="AW342" s="80">
        <v>0.86</v>
      </c>
      <c r="AX342" s="80">
        <v>0.14000000000000001</v>
      </c>
      <c r="AY342" s="50" t="s">
        <v>50</v>
      </c>
      <c r="AZ342" s="302" t="s">
        <v>95</v>
      </c>
      <c r="BA342" s="88"/>
      <c r="BB342" s="78">
        <v>61.07</v>
      </c>
      <c r="BC342" s="75">
        <v>21290073</v>
      </c>
      <c r="BD342" s="75">
        <v>17729685</v>
      </c>
      <c r="BE342" s="75">
        <v>17279889</v>
      </c>
      <c r="BF342" s="75">
        <v>57237630</v>
      </c>
      <c r="BG342" s="50" t="s">
        <v>42</v>
      </c>
      <c r="BH342" s="78">
        <v>60.34</v>
      </c>
      <c r="BI342" s="130"/>
      <c r="BJ342" s="210" t="s">
        <v>42</v>
      </c>
    </row>
    <row r="343" spans="1:62" s="288" customFormat="1" ht="11.25" customHeight="1" x14ac:dyDescent="0.15">
      <c r="A343" s="186" t="s">
        <v>157</v>
      </c>
      <c r="B343" s="290"/>
      <c r="C343" s="291"/>
      <c r="D343" s="291"/>
      <c r="E343" s="291"/>
      <c r="F343" s="292"/>
      <c r="G343" s="291"/>
      <c r="H343" s="290"/>
      <c r="I343" s="290"/>
      <c r="J343" s="290"/>
      <c r="K343" s="290"/>
      <c r="L343" s="290"/>
      <c r="M343" s="290"/>
      <c r="N343" s="290"/>
      <c r="O343" s="290"/>
      <c r="P343" s="290"/>
      <c r="Q343" s="290"/>
      <c r="R343" s="290"/>
      <c r="S343" s="290"/>
      <c r="T343" s="290"/>
      <c r="U343" s="290"/>
      <c r="V343" s="290"/>
      <c r="W343" s="290"/>
      <c r="X343" s="290"/>
      <c r="Y343" s="290"/>
      <c r="Z343" s="290"/>
      <c r="AA343" s="293"/>
      <c r="AB343" s="293"/>
      <c r="AC343" s="293"/>
      <c r="AD343" s="290"/>
      <c r="AE343" s="290"/>
      <c r="AF343" s="290"/>
      <c r="AG343" s="294"/>
      <c r="AH343" s="295"/>
      <c r="AI343" s="296"/>
      <c r="AJ343" s="290"/>
      <c r="AK343" s="290"/>
      <c r="AL343" s="290"/>
      <c r="AM343" s="290"/>
      <c r="AN343" s="297"/>
      <c r="AO343" s="290"/>
      <c r="AP343" s="290"/>
      <c r="AQ343" s="290"/>
      <c r="AR343" s="290"/>
      <c r="AS343" s="290"/>
      <c r="AT343" s="290"/>
      <c r="AU343" s="294"/>
      <c r="AV343" s="295"/>
      <c r="AW343" s="293"/>
      <c r="AX343" s="293"/>
      <c r="AY343" s="298"/>
      <c r="AZ343" s="303"/>
      <c r="BA343" s="295"/>
      <c r="BB343" s="299"/>
      <c r="BC343" s="300"/>
      <c r="BD343" s="300"/>
      <c r="BE343" s="300"/>
      <c r="BF343" s="300"/>
      <c r="BG343" s="298"/>
      <c r="BH343" s="299"/>
      <c r="BI343" s="301"/>
      <c r="BJ343" s="333"/>
    </row>
    <row r="344" spans="1:62" s="288" customFormat="1" ht="11.25" customHeight="1" x14ac:dyDescent="0.15">
      <c r="A344" s="186" t="s">
        <v>355</v>
      </c>
      <c r="B344" s="290"/>
      <c r="C344" s="291"/>
      <c r="D344" s="291"/>
      <c r="E344" s="291"/>
      <c r="F344" s="292"/>
      <c r="G344" s="291"/>
      <c r="H344" s="290"/>
      <c r="I344" s="290"/>
      <c r="J344" s="290"/>
      <c r="K344" s="290"/>
      <c r="L344" s="290"/>
      <c r="M344" s="290"/>
      <c r="N344" s="290"/>
      <c r="O344" s="290"/>
      <c r="P344" s="290"/>
      <c r="Q344" s="290"/>
      <c r="R344" s="290"/>
      <c r="S344" s="290"/>
      <c r="T344" s="290"/>
      <c r="U344" s="290"/>
      <c r="V344" s="290"/>
      <c r="W344" s="290"/>
      <c r="X344" s="290"/>
      <c r="Y344" s="290"/>
      <c r="Z344" s="290"/>
      <c r="AA344" s="293"/>
      <c r="AB344" s="293"/>
      <c r="AC344" s="293"/>
      <c r="AD344" s="290"/>
      <c r="AE344" s="290"/>
      <c r="AF344" s="290"/>
      <c r="AG344" s="294"/>
      <c r="AH344" s="295"/>
      <c r="AI344" s="296"/>
      <c r="AJ344" s="290"/>
      <c r="AK344" s="290"/>
      <c r="AL344" s="290"/>
      <c r="AM344" s="290"/>
      <c r="AN344" s="297"/>
      <c r="AO344" s="290"/>
      <c r="AP344" s="290"/>
      <c r="AQ344" s="290"/>
      <c r="AR344" s="290"/>
      <c r="AS344" s="290"/>
      <c r="AT344" s="290"/>
      <c r="AU344" s="294"/>
      <c r="AV344" s="295"/>
      <c r="AW344" s="293"/>
      <c r="AX344" s="293"/>
      <c r="AY344" s="298"/>
      <c r="AZ344" s="303"/>
      <c r="BA344" s="295"/>
      <c r="BB344" s="299"/>
      <c r="BC344" s="300"/>
      <c r="BD344" s="300"/>
      <c r="BE344" s="300"/>
      <c r="BF344" s="300"/>
      <c r="BG344" s="298"/>
      <c r="BH344" s="299"/>
      <c r="BI344" s="301"/>
      <c r="BJ344" s="333"/>
    </row>
    <row r="345" spans="1:62" s="176" customFormat="1" ht="11.25" customHeight="1" x14ac:dyDescent="0.15">
      <c r="A345" s="185" t="s">
        <v>100</v>
      </c>
      <c r="B345" s="47" t="s">
        <v>98</v>
      </c>
      <c r="C345" s="52" t="s">
        <v>99</v>
      </c>
      <c r="D345" s="52" t="s">
        <v>101</v>
      </c>
      <c r="E345" s="52" t="s">
        <v>102</v>
      </c>
      <c r="F345" s="172"/>
      <c r="G345" s="52">
        <v>43716</v>
      </c>
      <c r="H345" s="47"/>
      <c r="I345" s="47">
        <v>1469</v>
      </c>
      <c r="J345" s="47">
        <v>20</v>
      </c>
      <c r="K345" s="47">
        <v>41</v>
      </c>
      <c r="L345" s="47">
        <v>52</v>
      </c>
      <c r="M345" s="47">
        <v>1469</v>
      </c>
      <c r="N345" s="47">
        <v>100</v>
      </c>
      <c r="O345" s="47">
        <v>1469</v>
      </c>
      <c r="P345" s="47">
        <v>0</v>
      </c>
      <c r="Q345" s="47"/>
      <c r="R345" s="47"/>
      <c r="S345" s="47"/>
      <c r="T345" s="47"/>
      <c r="U345" s="47"/>
      <c r="V345" s="47"/>
      <c r="W345" s="47"/>
      <c r="X345" s="47"/>
      <c r="Y345" s="47"/>
      <c r="Z345" s="47"/>
      <c r="AA345" s="80">
        <v>0.84</v>
      </c>
      <c r="AB345" s="80">
        <v>0</v>
      </c>
      <c r="AC345" s="80">
        <v>0.16</v>
      </c>
      <c r="AD345" s="47">
        <v>256</v>
      </c>
      <c r="AE345" s="47">
        <v>500000</v>
      </c>
      <c r="AF345" s="47">
        <v>256</v>
      </c>
      <c r="AG345" s="85">
        <v>1000000</v>
      </c>
      <c r="AH345" s="88" t="s">
        <v>1793</v>
      </c>
      <c r="AI345" s="121">
        <v>1090000</v>
      </c>
      <c r="AJ345" s="47"/>
      <c r="AK345" s="47"/>
      <c r="AL345" s="47">
        <v>4975</v>
      </c>
      <c r="AM345" s="47"/>
      <c r="AN345" s="122"/>
      <c r="AO345" s="47">
        <v>1406000</v>
      </c>
      <c r="AP345" s="47">
        <v>20570</v>
      </c>
      <c r="AQ345" s="47">
        <v>110025</v>
      </c>
      <c r="AR345" s="47">
        <v>0</v>
      </c>
      <c r="AS345" s="47">
        <v>0</v>
      </c>
      <c r="AT345" s="47">
        <v>575</v>
      </c>
      <c r="AU345" s="85"/>
      <c r="AV345" s="88"/>
      <c r="AW345" s="80">
        <v>0.91</v>
      </c>
      <c r="AX345" s="80">
        <v>0.09</v>
      </c>
      <c r="AY345" s="50" t="s">
        <v>95</v>
      </c>
      <c r="AZ345" s="302" t="s">
        <v>95</v>
      </c>
      <c r="BA345" s="88" t="s">
        <v>1794</v>
      </c>
      <c r="BB345" s="78">
        <v>56</v>
      </c>
      <c r="BC345" s="75">
        <v>227000000</v>
      </c>
      <c r="BD345" s="75">
        <v>47000000</v>
      </c>
      <c r="BE345" s="75">
        <v>60000000</v>
      </c>
      <c r="BF345" s="75">
        <v>381000000</v>
      </c>
      <c r="BG345" s="50" t="s">
        <v>42</v>
      </c>
      <c r="BH345" s="78">
        <v>55.2</v>
      </c>
      <c r="BI345" s="130" t="s">
        <v>1795</v>
      </c>
      <c r="BJ345" s="210" t="s">
        <v>46</v>
      </c>
    </row>
    <row r="346" spans="1:62" s="288" customFormat="1" ht="11.25" customHeight="1" x14ac:dyDescent="0.15">
      <c r="A346" s="186" t="s">
        <v>356</v>
      </c>
      <c r="B346" s="290"/>
      <c r="C346" s="291"/>
      <c r="D346" s="291"/>
      <c r="E346" s="291"/>
      <c r="F346" s="292"/>
      <c r="G346" s="291"/>
      <c r="H346" s="290"/>
      <c r="I346" s="290"/>
      <c r="J346" s="290"/>
      <c r="K346" s="290"/>
      <c r="L346" s="290"/>
      <c r="M346" s="290"/>
      <c r="N346" s="290"/>
      <c r="O346" s="290"/>
      <c r="P346" s="290"/>
      <c r="Q346" s="290"/>
      <c r="R346" s="290"/>
      <c r="S346" s="290"/>
      <c r="T346" s="290"/>
      <c r="U346" s="290"/>
      <c r="V346" s="290"/>
      <c r="W346" s="290"/>
      <c r="X346" s="290"/>
      <c r="Y346" s="290"/>
      <c r="Z346" s="290"/>
      <c r="AA346" s="293"/>
      <c r="AB346" s="293"/>
      <c r="AC346" s="293"/>
      <c r="AD346" s="290"/>
      <c r="AE346" s="290"/>
      <c r="AF346" s="290"/>
      <c r="AG346" s="294"/>
      <c r="AH346" s="295"/>
      <c r="AI346" s="296"/>
      <c r="AJ346" s="290"/>
      <c r="AK346" s="290"/>
      <c r="AL346" s="290"/>
      <c r="AM346" s="290"/>
      <c r="AN346" s="297"/>
      <c r="AO346" s="290"/>
      <c r="AP346" s="290"/>
      <c r="AQ346" s="290"/>
      <c r="AR346" s="290"/>
      <c r="AS346" s="290"/>
      <c r="AT346" s="290"/>
      <c r="AU346" s="294"/>
      <c r="AV346" s="295"/>
      <c r="AW346" s="293"/>
      <c r="AX346" s="293"/>
      <c r="AY346" s="298"/>
      <c r="AZ346" s="303"/>
      <c r="BA346" s="295"/>
      <c r="BB346" s="299"/>
      <c r="BC346" s="300"/>
      <c r="BD346" s="300"/>
      <c r="BE346" s="300"/>
      <c r="BF346" s="300"/>
      <c r="BG346" s="298"/>
      <c r="BH346" s="299"/>
      <c r="BI346" s="301"/>
      <c r="BJ346" s="333"/>
    </row>
    <row r="347" spans="1:62" s="176" customFormat="1" ht="11.25" customHeight="1" x14ac:dyDescent="0.15">
      <c r="A347" s="185" t="s">
        <v>143</v>
      </c>
      <c r="B347" s="47" t="s">
        <v>636</v>
      </c>
      <c r="C347" s="52" t="s">
        <v>1796</v>
      </c>
      <c r="D347" s="52" t="s">
        <v>1797</v>
      </c>
      <c r="E347" s="52" t="s">
        <v>1798</v>
      </c>
      <c r="F347" s="172"/>
      <c r="G347" s="52">
        <v>17255</v>
      </c>
      <c r="H347" s="47">
        <v>8628</v>
      </c>
      <c r="I347" s="47">
        <v>355</v>
      </c>
      <c r="J347" s="47">
        <v>20</v>
      </c>
      <c r="K347" s="47">
        <v>15</v>
      </c>
      <c r="L347" s="47">
        <v>32</v>
      </c>
      <c r="M347" s="47">
        <v>240</v>
      </c>
      <c r="N347" s="47">
        <v>240</v>
      </c>
      <c r="O347" s="47">
        <v>355</v>
      </c>
      <c r="P347" s="47">
        <v>5</v>
      </c>
      <c r="Q347" s="47">
        <v>0</v>
      </c>
      <c r="R347" s="47">
        <v>0</v>
      </c>
      <c r="S347" s="47">
        <v>0</v>
      </c>
      <c r="T347" s="47">
        <v>0</v>
      </c>
      <c r="U347" s="47">
        <v>0</v>
      </c>
      <c r="V347" s="47">
        <v>0</v>
      </c>
      <c r="W347" s="47">
        <v>0</v>
      </c>
      <c r="X347" s="47">
        <v>0</v>
      </c>
      <c r="Y347" s="47">
        <v>353</v>
      </c>
      <c r="Z347" s="47">
        <v>0</v>
      </c>
      <c r="AA347" s="80">
        <v>0.98</v>
      </c>
      <c r="AB347" s="80">
        <v>0</v>
      </c>
      <c r="AC347" s="80">
        <v>0.02</v>
      </c>
      <c r="AD347" s="47">
        <v>69</v>
      </c>
      <c r="AE347" s="47">
        <v>91400</v>
      </c>
      <c r="AF347" s="47">
        <v>84</v>
      </c>
      <c r="AG347" s="85">
        <v>1840500</v>
      </c>
      <c r="AH347" s="88"/>
      <c r="AI347" s="121">
        <v>32022</v>
      </c>
      <c r="AJ347" s="47">
        <v>0</v>
      </c>
      <c r="AK347" s="47">
        <v>0</v>
      </c>
      <c r="AL347" s="47">
        <v>23944</v>
      </c>
      <c r="AM347" s="47">
        <v>0</v>
      </c>
      <c r="AN347" s="122"/>
      <c r="AO347" s="47">
        <v>1264680</v>
      </c>
      <c r="AP347" s="47">
        <v>0</v>
      </c>
      <c r="AQ347" s="47">
        <v>0</v>
      </c>
      <c r="AR347" s="47">
        <v>1250</v>
      </c>
      <c r="AS347" s="47">
        <v>0</v>
      </c>
      <c r="AT347" s="47">
        <v>0</v>
      </c>
      <c r="AU347" s="85">
        <v>328106</v>
      </c>
      <c r="AV347" s="88" t="s">
        <v>640</v>
      </c>
      <c r="AW347" s="80">
        <v>0.8</v>
      </c>
      <c r="AX347" s="80">
        <v>0.2</v>
      </c>
      <c r="AY347" s="50" t="s">
        <v>50</v>
      </c>
      <c r="AZ347" s="302" t="s">
        <v>95</v>
      </c>
      <c r="BA347" s="88" t="s">
        <v>1799</v>
      </c>
      <c r="BB347" s="78">
        <v>81.55</v>
      </c>
      <c r="BC347" s="75">
        <v>10702515</v>
      </c>
      <c r="BD347" s="75">
        <v>4482132</v>
      </c>
      <c r="BE347" s="75">
        <v>3713167</v>
      </c>
      <c r="BF347" s="75">
        <v>24256197</v>
      </c>
      <c r="BG347" s="50" t="s">
        <v>42</v>
      </c>
      <c r="BH347" s="78">
        <v>81.010000000000005</v>
      </c>
      <c r="BI347" s="130" t="s">
        <v>1800</v>
      </c>
      <c r="BJ347" s="210" t="s">
        <v>46</v>
      </c>
    </row>
    <row r="348" spans="1:62" s="176" customFormat="1" ht="11.25" customHeight="1" x14ac:dyDescent="0.15">
      <c r="A348" s="185" t="s">
        <v>116</v>
      </c>
      <c r="B348" s="47" t="s">
        <v>114</v>
      </c>
      <c r="C348" s="52" t="s">
        <v>1801</v>
      </c>
      <c r="D348" s="52" t="s">
        <v>117</v>
      </c>
      <c r="E348" s="52" t="s">
        <v>118</v>
      </c>
      <c r="F348" s="172"/>
      <c r="G348" s="52">
        <v>43304</v>
      </c>
      <c r="H348" s="47">
        <v>19229</v>
      </c>
      <c r="I348" s="47">
        <v>1698</v>
      </c>
      <c r="J348" s="47">
        <v>47</v>
      </c>
      <c r="K348" s="47">
        <v>5</v>
      </c>
      <c r="L348" s="47">
        <v>3</v>
      </c>
      <c r="M348" s="47">
        <v>332</v>
      </c>
      <c r="N348" s="47">
        <v>165</v>
      </c>
      <c r="O348" s="47">
        <v>1698</v>
      </c>
      <c r="P348" s="47">
        <v>0</v>
      </c>
      <c r="Q348" s="47">
        <v>12</v>
      </c>
      <c r="R348" s="47">
        <v>0</v>
      </c>
      <c r="S348" s="47">
        <v>0</v>
      </c>
      <c r="T348" s="47">
        <v>0</v>
      </c>
      <c r="U348" s="47">
        <v>0</v>
      </c>
      <c r="V348" s="47">
        <v>0</v>
      </c>
      <c r="W348" s="47">
        <v>0</v>
      </c>
      <c r="X348" s="47">
        <v>0</v>
      </c>
      <c r="Y348" s="47">
        <v>2665</v>
      </c>
      <c r="Z348" s="47">
        <v>415</v>
      </c>
      <c r="AA348" s="80">
        <v>0.98</v>
      </c>
      <c r="AB348" s="80">
        <v>0.01</v>
      </c>
      <c r="AC348" s="80">
        <v>0.01</v>
      </c>
      <c r="AD348" s="47">
        <v>229</v>
      </c>
      <c r="AE348" s="47">
        <v>752000</v>
      </c>
      <c r="AF348" s="47">
        <v>187</v>
      </c>
      <c r="AG348" s="85">
        <v>3112989</v>
      </c>
      <c r="AH348" s="88"/>
      <c r="AI348" s="121">
        <v>595525</v>
      </c>
      <c r="AJ348" s="47">
        <v>0</v>
      </c>
      <c r="AK348" s="47">
        <v>0</v>
      </c>
      <c r="AL348" s="47">
        <v>1100</v>
      </c>
      <c r="AM348" s="47">
        <v>0</v>
      </c>
      <c r="AN348" s="122"/>
      <c r="AO348" s="47">
        <v>9643164</v>
      </c>
      <c r="AP348" s="47">
        <v>492950</v>
      </c>
      <c r="AQ348" s="47">
        <v>0</v>
      </c>
      <c r="AR348" s="47">
        <v>0</v>
      </c>
      <c r="AS348" s="47">
        <v>0</v>
      </c>
      <c r="AT348" s="47">
        <v>0</v>
      </c>
      <c r="AU348" s="85">
        <v>918730</v>
      </c>
      <c r="AV348" s="88" t="s">
        <v>1802</v>
      </c>
      <c r="AW348" s="80">
        <v>1</v>
      </c>
      <c r="AX348" s="80">
        <v>0</v>
      </c>
      <c r="AY348" s="50" t="s">
        <v>50</v>
      </c>
      <c r="AZ348" s="302" t="s">
        <v>41</v>
      </c>
      <c r="BA348" s="88" t="s">
        <v>1803</v>
      </c>
      <c r="BB348" s="78">
        <v>42.99</v>
      </c>
      <c r="BC348" s="75">
        <v>17774000</v>
      </c>
      <c r="BD348" s="75">
        <v>20950000</v>
      </c>
      <c r="BE348" s="75">
        <v>37626000</v>
      </c>
      <c r="BF348" s="75">
        <v>76513000</v>
      </c>
      <c r="BG348" s="50" t="s">
        <v>42</v>
      </c>
      <c r="BH348" s="78">
        <v>40</v>
      </c>
      <c r="BI348" s="130" t="s">
        <v>1804</v>
      </c>
      <c r="BJ348" s="210" t="s">
        <v>46</v>
      </c>
    </row>
    <row r="349" spans="1:62" s="288" customFormat="1" ht="11.25" customHeight="1" x14ac:dyDescent="0.15">
      <c r="A349" s="186" t="s">
        <v>357</v>
      </c>
      <c r="B349" s="290"/>
      <c r="C349" s="291"/>
      <c r="D349" s="291"/>
      <c r="E349" s="291"/>
      <c r="F349" s="292"/>
      <c r="G349" s="291"/>
      <c r="H349" s="290"/>
      <c r="I349" s="290"/>
      <c r="J349" s="290"/>
      <c r="K349" s="290"/>
      <c r="L349" s="290"/>
      <c r="M349" s="290"/>
      <c r="N349" s="290"/>
      <c r="O349" s="290"/>
      <c r="P349" s="290"/>
      <c r="Q349" s="290"/>
      <c r="R349" s="290"/>
      <c r="S349" s="290"/>
      <c r="T349" s="290"/>
      <c r="U349" s="290"/>
      <c r="V349" s="290"/>
      <c r="W349" s="290"/>
      <c r="X349" s="290"/>
      <c r="Y349" s="290"/>
      <c r="Z349" s="290"/>
      <c r="AA349" s="293"/>
      <c r="AB349" s="293"/>
      <c r="AC349" s="293"/>
      <c r="AD349" s="290"/>
      <c r="AE349" s="290"/>
      <c r="AF349" s="290"/>
      <c r="AG349" s="294"/>
      <c r="AH349" s="295"/>
      <c r="AI349" s="296"/>
      <c r="AJ349" s="290"/>
      <c r="AK349" s="290"/>
      <c r="AL349" s="290"/>
      <c r="AM349" s="290"/>
      <c r="AN349" s="297"/>
      <c r="AO349" s="290"/>
      <c r="AP349" s="290"/>
      <c r="AQ349" s="290"/>
      <c r="AR349" s="290"/>
      <c r="AS349" s="290"/>
      <c r="AT349" s="290"/>
      <c r="AU349" s="294"/>
      <c r="AV349" s="295"/>
      <c r="AW349" s="293"/>
      <c r="AX349" s="293"/>
      <c r="AY349" s="298"/>
      <c r="AZ349" s="303"/>
      <c r="BA349" s="295"/>
      <c r="BB349" s="299"/>
      <c r="BC349" s="300"/>
      <c r="BD349" s="300"/>
      <c r="BE349" s="300"/>
      <c r="BF349" s="300"/>
      <c r="BG349" s="298"/>
      <c r="BH349" s="299"/>
      <c r="BI349" s="301"/>
      <c r="BJ349" s="333"/>
    </row>
    <row r="350" spans="1:62" s="176" customFormat="1" ht="11.25" customHeight="1" x14ac:dyDescent="0.15">
      <c r="A350" s="185" t="s">
        <v>144</v>
      </c>
      <c r="B350" s="47" t="s">
        <v>1805</v>
      </c>
      <c r="C350" s="52" t="s">
        <v>1806</v>
      </c>
      <c r="D350" s="52" t="s">
        <v>1807</v>
      </c>
      <c r="E350" s="52" t="s">
        <v>1808</v>
      </c>
      <c r="F350" s="172"/>
      <c r="G350" s="52">
        <v>19090</v>
      </c>
      <c r="H350" s="47">
        <v>8029</v>
      </c>
      <c r="I350" s="47">
        <v>519</v>
      </c>
      <c r="J350" s="47">
        <v>68</v>
      </c>
      <c r="K350" s="47">
        <v>29</v>
      </c>
      <c r="L350" s="47">
        <v>5</v>
      </c>
      <c r="M350" s="47">
        <v>336</v>
      </c>
      <c r="N350" s="47">
        <v>65</v>
      </c>
      <c r="O350" s="47">
        <v>230</v>
      </c>
      <c r="P350" s="47">
        <v>0</v>
      </c>
      <c r="Q350" s="47">
        <v>0</v>
      </c>
      <c r="R350" s="47">
        <v>0</v>
      </c>
      <c r="S350" s="47">
        <v>0</v>
      </c>
      <c r="T350" s="47">
        <v>0</v>
      </c>
      <c r="U350" s="47">
        <v>0</v>
      </c>
      <c r="V350" s="47">
        <v>0</v>
      </c>
      <c r="W350" s="47">
        <v>0</v>
      </c>
      <c r="X350" s="47">
        <v>0</v>
      </c>
      <c r="Y350" s="47">
        <v>950</v>
      </c>
      <c r="Z350" s="47">
        <v>85</v>
      </c>
      <c r="AA350" s="80">
        <v>1</v>
      </c>
      <c r="AB350" s="80">
        <v>0</v>
      </c>
      <c r="AC350" s="80">
        <v>0</v>
      </c>
      <c r="AD350" s="47">
        <v>3</v>
      </c>
      <c r="AE350" s="47">
        <v>1000</v>
      </c>
      <c r="AF350" s="47">
        <v>105</v>
      </c>
      <c r="AG350" s="85">
        <v>2031900</v>
      </c>
      <c r="AH350" s="88"/>
      <c r="AI350" s="121">
        <v>1218</v>
      </c>
      <c r="AJ350" s="47">
        <v>0</v>
      </c>
      <c r="AK350" s="47">
        <v>0</v>
      </c>
      <c r="AL350" s="47">
        <v>434243</v>
      </c>
      <c r="AM350" s="47"/>
      <c r="AN350" s="122"/>
      <c r="AO350" s="47">
        <v>0</v>
      </c>
      <c r="AP350" s="47">
        <v>0</v>
      </c>
      <c r="AQ350" s="47">
        <v>5400000</v>
      </c>
      <c r="AR350" s="47">
        <v>0</v>
      </c>
      <c r="AS350" s="47">
        <v>0</v>
      </c>
      <c r="AT350" s="47">
        <v>0</v>
      </c>
      <c r="AU350" s="85">
        <v>0</v>
      </c>
      <c r="AV350" s="88" t="s">
        <v>1809</v>
      </c>
      <c r="AW350" s="80">
        <v>0</v>
      </c>
      <c r="AX350" s="80">
        <v>1</v>
      </c>
      <c r="AY350" s="50" t="s">
        <v>95</v>
      </c>
      <c r="AZ350" s="302" t="s">
        <v>95</v>
      </c>
      <c r="BA350" s="88"/>
      <c r="BB350" s="78">
        <v>80</v>
      </c>
      <c r="BC350" s="75">
        <v>19153425</v>
      </c>
      <c r="BD350" s="75">
        <v>17680084</v>
      </c>
      <c r="BE350" s="75">
        <v>10683195</v>
      </c>
      <c r="BF350" s="75">
        <v>47516704</v>
      </c>
      <c r="BG350" s="50" t="s">
        <v>42</v>
      </c>
      <c r="BH350" s="78">
        <v>74</v>
      </c>
      <c r="BI350" s="130"/>
      <c r="BJ350" s="210" t="s">
        <v>46</v>
      </c>
    </row>
    <row r="351" spans="1:62" s="176" customFormat="1" ht="11.25" customHeight="1" x14ac:dyDescent="0.15">
      <c r="A351" s="185" t="s">
        <v>145</v>
      </c>
      <c r="B351" s="47" t="s">
        <v>47</v>
      </c>
      <c r="C351" s="52" t="s">
        <v>1810</v>
      </c>
      <c r="D351" s="52" t="s">
        <v>49</v>
      </c>
      <c r="E351" s="52" t="s">
        <v>1811</v>
      </c>
      <c r="F351" s="172"/>
      <c r="G351" s="52"/>
      <c r="H351" s="47">
        <v>43000</v>
      </c>
      <c r="I351" s="47">
        <v>2182</v>
      </c>
      <c r="J351" s="47">
        <v>142</v>
      </c>
      <c r="K351" s="47">
        <v>38</v>
      </c>
      <c r="L351" s="47">
        <v>10</v>
      </c>
      <c r="M351" s="47">
        <v>2182</v>
      </c>
      <c r="N351" s="47">
        <v>0</v>
      </c>
      <c r="O351" s="47">
        <v>2182</v>
      </c>
      <c r="P351" s="47">
        <v>0</v>
      </c>
      <c r="Q351" s="47">
        <v>0</v>
      </c>
      <c r="R351" s="47">
        <v>0</v>
      </c>
      <c r="S351" s="47">
        <v>0</v>
      </c>
      <c r="T351" s="47">
        <v>0</v>
      </c>
      <c r="U351" s="47">
        <v>0</v>
      </c>
      <c r="V351" s="47">
        <v>0</v>
      </c>
      <c r="W351" s="47">
        <v>0</v>
      </c>
      <c r="X351" s="47">
        <v>0</v>
      </c>
      <c r="Y351" s="47">
        <v>4800</v>
      </c>
      <c r="Z351" s="47">
        <v>676</v>
      </c>
      <c r="AA351" s="80">
        <v>1</v>
      </c>
      <c r="AB351" s="80">
        <v>0</v>
      </c>
      <c r="AC351" s="80">
        <v>0</v>
      </c>
      <c r="AD351" s="47">
        <v>457</v>
      </c>
      <c r="AE351" s="47">
        <v>838000</v>
      </c>
      <c r="AF351" s="47">
        <v>62</v>
      </c>
      <c r="AG351" s="85">
        <v>3222000</v>
      </c>
      <c r="AH351" s="88"/>
      <c r="AI351" s="121">
        <v>732000</v>
      </c>
      <c r="AJ351" s="47">
        <v>0</v>
      </c>
      <c r="AK351" s="47">
        <v>0</v>
      </c>
      <c r="AL351" s="47">
        <v>532000</v>
      </c>
      <c r="AM351" s="47">
        <v>0</v>
      </c>
      <c r="AN351" s="122"/>
      <c r="AO351" s="47">
        <v>17000000</v>
      </c>
      <c r="AP351" s="47">
        <v>0</v>
      </c>
      <c r="AQ351" s="47">
        <v>0</v>
      </c>
      <c r="AR351" s="47">
        <v>0</v>
      </c>
      <c r="AS351" s="47">
        <v>0</v>
      </c>
      <c r="AT351" s="47">
        <v>0</v>
      </c>
      <c r="AU351" s="85">
        <v>0</v>
      </c>
      <c r="AV351" s="88"/>
      <c r="AW351" s="80">
        <v>1</v>
      </c>
      <c r="AX351" s="80">
        <v>0</v>
      </c>
      <c r="AY351" s="50" t="s">
        <v>50</v>
      </c>
      <c r="AZ351" s="302" t="s">
        <v>50</v>
      </c>
      <c r="BA351" s="88"/>
      <c r="BB351" s="78">
        <v>59.74</v>
      </c>
      <c r="BC351" s="75">
        <v>112000000</v>
      </c>
      <c r="BD351" s="75">
        <v>61000000</v>
      </c>
      <c r="BE351" s="75">
        <v>12500000</v>
      </c>
      <c r="BF351" s="75">
        <v>254000000</v>
      </c>
      <c r="BG351" s="50" t="s">
        <v>42</v>
      </c>
      <c r="BH351" s="78">
        <v>59.54</v>
      </c>
      <c r="BI351" s="130" t="s">
        <v>1812</v>
      </c>
      <c r="BJ351" s="210" t="s">
        <v>46</v>
      </c>
    </row>
    <row r="352" spans="1:62" s="288" customFormat="1" ht="11.25" customHeight="1" x14ac:dyDescent="0.15">
      <c r="A352" s="186" t="s">
        <v>322</v>
      </c>
      <c r="B352" s="290"/>
      <c r="C352" s="291"/>
      <c r="D352" s="291"/>
      <c r="E352" s="291"/>
      <c r="F352" s="292"/>
      <c r="G352" s="291"/>
      <c r="H352" s="290"/>
      <c r="I352" s="290"/>
      <c r="J352" s="290"/>
      <c r="K352" s="290"/>
      <c r="L352" s="290"/>
      <c r="M352" s="290"/>
      <c r="N352" s="290"/>
      <c r="O352" s="290"/>
      <c r="P352" s="290"/>
      <c r="Q352" s="290"/>
      <c r="R352" s="290"/>
      <c r="S352" s="290"/>
      <c r="T352" s="290"/>
      <c r="U352" s="290"/>
      <c r="V352" s="290"/>
      <c r="W352" s="290"/>
      <c r="X352" s="290"/>
      <c r="Y352" s="290"/>
      <c r="Z352" s="290"/>
      <c r="AA352" s="293"/>
      <c r="AB352" s="293"/>
      <c r="AC352" s="293"/>
      <c r="AD352" s="290"/>
      <c r="AE352" s="290"/>
      <c r="AF352" s="290"/>
      <c r="AG352" s="294"/>
      <c r="AH352" s="295"/>
      <c r="AI352" s="296"/>
      <c r="AJ352" s="290"/>
      <c r="AK352" s="290"/>
      <c r="AL352" s="290"/>
      <c r="AM352" s="290"/>
      <c r="AN352" s="297"/>
      <c r="AO352" s="290"/>
      <c r="AP352" s="290"/>
      <c r="AQ352" s="290"/>
      <c r="AR352" s="290"/>
      <c r="AS352" s="290"/>
      <c r="AT352" s="290"/>
      <c r="AU352" s="294"/>
      <c r="AV352" s="295"/>
      <c r="AW352" s="293"/>
      <c r="AX352" s="293"/>
      <c r="AY352" s="298"/>
      <c r="AZ352" s="303"/>
      <c r="BA352" s="295"/>
      <c r="BB352" s="299"/>
      <c r="BC352" s="300"/>
      <c r="BD352" s="300"/>
      <c r="BE352" s="300"/>
      <c r="BF352" s="300"/>
      <c r="BG352" s="298"/>
      <c r="BH352" s="299"/>
      <c r="BI352" s="301"/>
      <c r="BJ352" s="333"/>
    </row>
    <row r="353" spans="1:62" s="176" customFormat="1" ht="11.25" customHeight="1" x14ac:dyDescent="0.15">
      <c r="A353" s="185" t="s">
        <v>70</v>
      </c>
      <c r="B353" s="47" t="s">
        <v>1813</v>
      </c>
      <c r="C353" s="52" t="s">
        <v>1814</v>
      </c>
      <c r="D353" s="52" t="s">
        <v>1815</v>
      </c>
      <c r="E353" s="52" t="s">
        <v>72</v>
      </c>
      <c r="F353" s="172"/>
      <c r="G353" s="52">
        <v>90598</v>
      </c>
      <c r="H353" s="47">
        <v>41500</v>
      </c>
      <c r="I353" s="47">
        <v>559</v>
      </c>
      <c r="J353" s="47">
        <v>112</v>
      </c>
      <c r="K353" s="47"/>
      <c r="L353" s="47"/>
      <c r="M353" s="47"/>
      <c r="N353" s="47"/>
      <c r="O353" s="47">
        <v>50</v>
      </c>
      <c r="P353" s="47">
        <v>23</v>
      </c>
      <c r="Q353" s="47"/>
      <c r="R353" s="47">
        <v>38</v>
      </c>
      <c r="S353" s="47"/>
      <c r="T353" s="47"/>
      <c r="U353" s="47"/>
      <c r="V353" s="47"/>
      <c r="W353" s="47"/>
      <c r="X353" s="47"/>
      <c r="Y353" s="47">
        <v>3200</v>
      </c>
      <c r="Z353" s="47"/>
      <c r="AA353" s="80">
        <v>0.95</v>
      </c>
      <c r="AB353" s="80">
        <v>0.02</v>
      </c>
      <c r="AC353" s="80">
        <v>0.03</v>
      </c>
      <c r="AD353" s="47">
        <v>78</v>
      </c>
      <c r="AE353" s="47">
        <v>57000</v>
      </c>
      <c r="AF353" s="47">
        <v>150</v>
      </c>
      <c r="AG353" s="85">
        <v>528000</v>
      </c>
      <c r="AH353" s="88" t="s">
        <v>73</v>
      </c>
      <c r="AI353" s="121">
        <v>11092</v>
      </c>
      <c r="AJ353" s="47"/>
      <c r="AK353" s="47"/>
      <c r="AL353" s="47">
        <v>2663</v>
      </c>
      <c r="AM353" s="47"/>
      <c r="AN353" s="122"/>
      <c r="AO353" s="47">
        <v>1048914</v>
      </c>
      <c r="AP353" s="47">
        <v>41905</v>
      </c>
      <c r="AQ353" s="47"/>
      <c r="AR353" s="47"/>
      <c r="AS353" s="47"/>
      <c r="AT353" s="47"/>
      <c r="AU353" s="85"/>
      <c r="AV353" s="88"/>
      <c r="AW353" s="80">
        <v>0.95</v>
      </c>
      <c r="AX353" s="80">
        <v>0.05</v>
      </c>
      <c r="AY353" s="50" t="s">
        <v>50</v>
      </c>
      <c r="AZ353" s="302" t="s">
        <v>50</v>
      </c>
      <c r="BA353" s="88"/>
      <c r="BB353" s="78">
        <v>88</v>
      </c>
      <c r="BC353" s="75">
        <v>925827</v>
      </c>
      <c r="BD353" s="75">
        <v>376104</v>
      </c>
      <c r="BE353" s="75">
        <v>1233642</v>
      </c>
      <c r="BF353" s="75">
        <v>2535573</v>
      </c>
      <c r="BG353" s="50" t="s">
        <v>42</v>
      </c>
      <c r="BH353" s="78">
        <v>88</v>
      </c>
      <c r="BI353" s="130"/>
      <c r="BJ353" s="210" t="s">
        <v>46</v>
      </c>
    </row>
    <row r="354" spans="1:62" s="176" customFormat="1" ht="11.25" customHeight="1" x14ac:dyDescent="0.15">
      <c r="A354" s="185" t="s">
        <v>146</v>
      </c>
      <c r="B354" s="47" t="s">
        <v>1816</v>
      </c>
      <c r="C354" s="52" t="s">
        <v>193</v>
      </c>
      <c r="D354" s="52" t="s">
        <v>694</v>
      </c>
      <c r="E354" s="52" t="s">
        <v>695</v>
      </c>
      <c r="F354" s="172"/>
      <c r="G354" s="52">
        <v>18278</v>
      </c>
      <c r="H354" s="130">
        <v>7808</v>
      </c>
      <c r="I354" s="130">
        <v>452</v>
      </c>
      <c r="J354" s="130">
        <v>26</v>
      </c>
      <c r="K354" s="130">
        <v>65</v>
      </c>
      <c r="L354" s="130">
        <v>4</v>
      </c>
      <c r="M354" s="130">
        <v>509</v>
      </c>
      <c r="N354" s="130">
        <v>243</v>
      </c>
      <c r="O354" s="47">
        <v>487</v>
      </c>
      <c r="P354" s="47">
        <v>0</v>
      </c>
      <c r="Q354" s="47"/>
      <c r="R354" s="47"/>
      <c r="S354" s="47"/>
      <c r="T354" s="47"/>
      <c r="U354" s="47"/>
      <c r="V354" s="47"/>
      <c r="W354" s="47"/>
      <c r="X354" s="47"/>
      <c r="Y354" s="47">
        <v>335</v>
      </c>
      <c r="Z354" s="47">
        <v>60</v>
      </c>
      <c r="AA354" s="80">
        <v>0.97</v>
      </c>
      <c r="AB354" s="80">
        <v>0</v>
      </c>
      <c r="AC354" s="80">
        <v>0.03</v>
      </c>
      <c r="AD354" s="47">
        <v>72</v>
      </c>
      <c r="AE354" s="47">
        <v>93600</v>
      </c>
      <c r="AF354" s="47">
        <v>134</v>
      </c>
      <c r="AG354" s="85">
        <v>927150</v>
      </c>
      <c r="AH354" s="88"/>
      <c r="AI354" s="121">
        <v>49439</v>
      </c>
      <c r="AJ354" s="47">
        <v>1</v>
      </c>
      <c r="AK354" s="47"/>
      <c r="AL354" s="47">
        <v>5944</v>
      </c>
      <c r="AM354" s="47">
        <v>128</v>
      </c>
      <c r="AN354" s="122" t="s">
        <v>1817</v>
      </c>
      <c r="AO354" s="47">
        <v>1320883</v>
      </c>
      <c r="AP354" s="47"/>
      <c r="AQ354" s="47">
        <v>340163</v>
      </c>
      <c r="AR354" s="47"/>
      <c r="AS354" s="47"/>
      <c r="AT354" s="47"/>
      <c r="AU354" s="85"/>
      <c r="AV354" s="88"/>
      <c r="AW354" s="80">
        <v>0.75</v>
      </c>
      <c r="AX354" s="80">
        <v>0.25</v>
      </c>
      <c r="AY354" s="50" t="s">
        <v>50</v>
      </c>
      <c r="AZ354" s="302" t="s">
        <v>95</v>
      </c>
      <c r="BA354" s="88"/>
      <c r="BB354" s="78">
        <v>69.03</v>
      </c>
      <c r="BC354" s="75">
        <v>2168948.5499999998</v>
      </c>
      <c r="BD354" s="75">
        <v>7341708</v>
      </c>
      <c r="BE354" s="75">
        <v>4438773</v>
      </c>
      <c r="BF354" s="75">
        <v>19827326.98</v>
      </c>
      <c r="BG354" s="50" t="s">
        <v>42</v>
      </c>
      <c r="BH354" s="78">
        <v>65.11</v>
      </c>
      <c r="BI354" s="130"/>
      <c r="BJ354" s="210" t="s">
        <v>42</v>
      </c>
    </row>
    <row r="355" spans="1:62" s="288" customFormat="1" ht="11.25" customHeight="1" x14ac:dyDescent="0.15">
      <c r="A355" s="289" t="s">
        <v>158</v>
      </c>
      <c r="B355" s="290"/>
      <c r="C355" s="291"/>
      <c r="D355" s="291"/>
      <c r="E355" s="291"/>
      <c r="F355" s="292"/>
      <c r="G355" s="291"/>
      <c r="H355" s="290"/>
      <c r="I355" s="290"/>
      <c r="J355" s="290"/>
      <c r="K355" s="290"/>
      <c r="L355" s="290"/>
      <c r="M355" s="290"/>
      <c r="N355" s="290"/>
      <c r="O355" s="290"/>
      <c r="P355" s="290"/>
      <c r="Q355" s="290"/>
      <c r="R355" s="290"/>
      <c r="S355" s="290"/>
      <c r="T355" s="290"/>
      <c r="U355" s="290"/>
      <c r="V355" s="290"/>
      <c r="W355" s="290"/>
      <c r="X355" s="290"/>
      <c r="Y355" s="290"/>
      <c r="Z355" s="290"/>
      <c r="AA355" s="293"/>
      <c r="AB355" s="293"/>
      <c r="AC355" s="293"/>
      <c r="AD355" s="290"/>
      <c r="AE355" s="290"/>
      <c r="AF355" s="290"/>
      <c r="AG355" s="294"/>
      <c r="AH355" s="295"/>
      <c r="AI355" s="296"/>
      <c r="AJ355" s="290"/>
      <c r="AK355" s="290"/>
      <c r="AL355" s="290"/>
      <c r="AM355" s="290"/>
      <c r="AN355" s="297"/>
      <c r="AO355" s="290"/>
      <c r="AP355" s="290"/>
      <c r="AQ355" s="290"/>
      <c r="AR355" s="290"/>
      <c r="AS355" s="290"/>
      <c r="AT355" s="290"/>
      <c r="AU355" s="294"/>
      <c r="AV355" s="295"/>
      <c r="AW355" s="293"/>
      <c r="AX355" s="293"/>
      <c r="AY355" s="298"/>
      <c r="AZ355" s="303"/>
      <c r="BA355" s="295"/>
      <c r="BB355" s="299"/>
      <c r="BC355" s="300"/>
      <c r="BD355" s="300"/>
      <c r="BE355" s="300"/>
      <c r="BF355" s="300"/>
      <c r="BG355" s="298"/>
      <c r="BH355" s="299"/>
      <c r="BI355" s="301"/>
      <c r="BJ355" s="333"/>
    </row>
    <row r="356" spans="1:62" s="176" customFormat="1" ht="11.25" customHeight="1" x14ac:dyDescent="0.15">
      <c r="A356" s="185" t="s">
        <v>358</v>
      </c>
      <c r="B356" s="47" t="s">
        <v>739</v>
      </c>
      <c r="C356" s="52" t="s">
        <v>1818</v>
      </c>
      <c r="D356" s="52" t="s">
        <v>741</v>
      </c>
      <c r="E356" s="52" t="s">
        <v>742</v>
      </c>
      <c r="F356" s="172"/>
      <c r="G356" s="52"/>
      <c r="H356" s="47">
        <v>81000</v>
      </c>
      <c r="I356" s="47">
        <v>628</v>
      </c>
      <c r="J356" s="47">
        <v>431</v>
      </c>
      <c r="K356" s="47">
        <v>4</v>
      </c>
      <c r="L356" s="47"/>
      <c r="M356" s="47">
        <v>48</v>
      </c>
      <c r="N356" s="47">
        <v>9</v>
      </c>
      <c r="O356" s="47">
        <v>358</v>
      </c>
      <c r="P356" s="47">
        <v>98</v>
      </c>
      <c r="Q356" s="47"/>
      <c r="R356" s="47"/>
      <c r="S356" s="47"/>
      <c r="T356" s="47"/>
      <c r="U356" s="47"/>
      <c r="V356" s="47"/>
      <c r="W356" s="47"/>
      <c r="X356" s="47"/>
      <c r="Y356" s="47"/>
      <c r="Z356" s="47">
        <v>0</v>
      </c>
      <c r="AA356" s="80">
        <v>0.95</v>
      </c>
      <c r="AB356" s="80">
        <v>0.05</v>
      </c>
      <c r="AC356" s="80">
        <v>0</v>
      </c>
      <c r="AD356" s="47">
        <v>105</v>
      </c>
      <c r="AE356" s="47"/>
      <c r="AF356" s="47">
        <v>99</v>
      </c>
      <c r="AG356" s="85">
        <v>772000</v>
      </c>
      <c r="AH356" s="88"/>
      <c r="AI356" s="121">
        <v>12095</v>
      </c>
      <c r="AJ356" s="47"/>
      <c r="AK356" s="47"/>
      <c r="AL356" s="47"/>
      <c r="AM356" s="47"/>
      <c r="AN356" s="122"/>
      <c r="AO356" s="47"/>
      <c r="AP356" s="47"/>
      <c r="AQ356" s="47"/>
      <c r="AR356" s="47"/>
      <c r="AS356" s="47"/>
      <c r="AT356" s="47"/>
      <c r="AU356" s="85"/>
      <c r="AV356" s="88"/>
      <c r="AW356" s="80">
        <v>0.9</v>
      </c>
      <c r="AX356" s="80">
        <v>0.1</v>
      </c>
      <c r="AY356" s="50" t="s">
        <v>50</v>
      </c>
      <c r="AZ356" s="302" t="s">
        <v>50</v>
      </c>
      <c r="BA356" s="88" t="s">
        <v>1819</v>
      </c>
      <c r="BB356" s="78"/>
      <c r="BC356" s="75"/>
      <c r="BD356" s="75"/>
      <c r="BE356" s="75"/>
      <c r="BF356" s="75"/>
      <c r="BG356" s="50" t="s">
        <v>42</v>
      </c>
      <c r="BH356" s="78">
        <v>57</v>
      </c>
      <c r="BI356" s="130" t="s">
        <v>1820</v>
      </c>
      <c r="BJ356" s="210" t="s">
        <v>46</v>
      </c>
    </row>
    <row r="357" spans="1:62" s="176" customFormat="1" ht="11.25" customHeight="1" x14ac:dyDescent="0.15">
      <c r="A357" s="185" t="s">
        <v>359</v>
      </c>
      <c r="B357" s="47" t="s">
        <v>696</v>
      </c>
      <c r="C357" s="52" t="s">
        <v>697</v>
      </c>
      <c r="D357" s="52" t="s">
        <v>698</v>
      </c>
      <c r="E357" s="52" t="s">
        <v>1821</v>
      </c>
      <c r="F357" s="172"/>
      <c r="G357" s="52">
        <v>16000</v>
      </c>
      <c r="H357" s="47">
        <v>5900</v>
      </c>
      <c r="I357" s="47">
        <v>505</v>
      </c>
      <c r="J357" s="47">
        <v>51</v>
      </c>
      <c r="K357" s="47">
        <v>18</v>
      </c>
      <c r="L357" s="47">
        <v>12</v>
      </c>
      <c r="M357" s="47">
        <v>532</v>
      </c>
      <c r="N357" s="47">
        <v>0</v>
      </c>
      <c r="O357" s="47">
        <v>464</v>
      </c>
      <c r="P357" s="47">
        <v>23</v>
      </c>
      <c r="Q357" s="47">
        <v>0</v>
      </c>
      <c r="R357" s="47">
        <v>0</v>
      </c>
      <c r="S357" s="47">
        <v>0</v>
      </c>
      <c r="T357" s="47">
        <v>0</v>
      </c>
      <c r="U357" s="47">
        <v>0</v>
      </c>
      <c r="V357" s="47">
        <v>0</v>
      </c>
      <c r="W357" s="47">
        <v>0</v>
      </c>
      <c r="X357" s="47">
        <v>0</v>
      </c>
      <c r="Y357" s="47">
        <v>641</v>
      </c>
      <c r="Z357" s="47">
        <v>80</v>
      </c>
      <c r="AA357" s="80">
        <v>1</v>
      </c>
      <c r="AB357" s="80">
        <v>0</v>
      </c>
      <c r="AC357" s="80">
        <v>0</v>
      </c>
      <c r="AD357" s="47">
        <v>128</v>
      </c>
      <c r="AE357" s="47">
        <v>216000</v>
      </c>
      <c r="AF357" s="47">
        <v>88</v>
      </c>
      <c r="AG357" s="85">
        <v>1320000</v>
      </c>
      <c r="AH357" s="88"/>
      <c r="AI357" s="121">
        <v>281291</v>
      </c>
      <c r="AJ357" s="47">
        <v>0</v>
      </c>
      <c r="AK357" s="47">
        <v>0</v>
      </c>
      <c r="AL357" s="47">
        <v>28654</v>
      </c>
      <c r="AM357" s="47">
        <v>0</v>
      </c>
      <c r="AN357" s="122"/>
      <c r="AO357" s="47">
        <v>0</v>
      </c>
      <c r="AP357" s="47">
        <v>5350</v>
      </c>
      <c r="AQ357" s="47">
        <v>275854</v>
      </c>
      <c r="AR357" s="47"/>
      <c r="AS357" s="47">
        <v>0</v>
      </c>
      <c r="AT357" s="47">
        <v>0</v>
      </c>
      <c r="AU357" s="85">
        <v>0</v>
      </c>
      <c r="AV357" s="88"/>
      <c r="AW357" s="80">
        <v>0.8</v>
      </c>
      <c r="AX357" s="80">
        <v>0.2</v>
      </c>
      <c r="AY357" s="50" t="s">
        <v>50</v>
      </c>
      <c r="AZ357" s="302" t="s">
        <v>41</v>
      </c>
      <c r="BA357" s="88"/>
      <c r="BB357" s="78">
        <v>34.07</v>
      </c>
      <c r="BC357" s="75">
        <v>9958700</v>
      </c>
      <c r="BD357" s="75">
        <v>8844544</v>
      </c>
      <c r="BE357" s="75">
        <v>10089888</v>
      </c>
      <c r="BF357" s="75">
        <v>28891483</v>
      </c>
      <c r="BG357" s="50" t="s">
        <v>42</v>
      </c>
      <c r="BH357" s="78">
        <v>34.07</v>
      </c>
      <c r="BI357" s="130"/>
      <c r="BJ357" s="210" t="s">
        <v>42</v>
      </c>
    </row>
    <row r="358" spans="1:62" s="176" customFormat="1" ht="11.25" customHeight="1" x14ac:dyDescent="0.15">
      <c r="A358" s="185" t="s">
        <v>147</v>
      </c>
      <c r="B358" s="47" t="s">
        <v>701</v>
      </c>
      <c r="C358" s="52" t="s">
        <v>184</v>
      </c>
      <c r="D358" s="52" t="s">
        <v>702</v>
      </c>
      <c r="E358" s="52" t="s">
        <v>703</v>
      </c>
      <c r="F358" s="172"/>
      <c r="G358" s="52">
        <v>6511</v>
      </c>
      <c r="H358" s="47">
        <v>3068</v>
      </c>
      <c r="I358" s="47">
        <v>275</v>
      </c>
      <c r="J358" s="47">
        <v>8</v>
      </c>
      <c r="K358" s="47">
        <v>0</v>
      </c>
      <c r="L358" s="47">
        <v>2</v>
      </c>
      <c r="M358" s="47">
        <v>275</v>
      </c>
      <c r="N358" s="47">
        <v>3</v>
      </c>
      <c r="O358" s="47">
        <v>275</v>
      </c>
      <c r="P358" s="47">
        <v>0</v>
      </c>
      <c r="Q358" s="47">
        <v>1</v>
      </c>
      <c r="R358" s="47">
        <v>1</v>
      </c>
      <c r="S358" s="47">
        <v>0</v>
      </c>
      <c r="T358" s="47">
        <v>0</v>
      </c>
      <c r="U358" s="47">
        <v>1</v>
      </c>
      <c r="V358" s="47">
        <v>0</v>
      </c>
      <c r="W358" s="47">
        <v>0</v>
      </c>
      <c r="X358" s="47">
        <v>0</v>
      </c>
      <c r="Y358" s="47">
        <v>300</v>
      </c>
      <c r="Z358" s="47">
        <v>25</v>
      </c>
      <c r="AA358" s="80">
        <v>0.99</v>
      </c>
      <c r="AB358" s="80">
        <v>0</v>
      </c>
      <c r="AC358" s="80">
        <v>0.01</v>
      </c>
      <c r="AD358" s="47">
        <v>64</v>
      </c>
      <c r="AE358" s="47">
        <v>128000</v>
      </c>
      <c r="AF358" s="47">
        <v>63</v>
      </c>
      <c r="AG358" s="85">
        <v>180000</v>
      </c>
      <c r="AH358" s="88"/>
      <c r="AI358" s="121">
        <v>127382</v>
      </c>
      <c r="AJ358" s="47">
        <v>0</v>
      </c>
      <c r="AK358" s="47">
        <v>0</v>
      </c>
      <c r="AL358" s="47">
        <v>6062</v>
      </c>
      <c r="AM358" s="47"/>
      <c r="AN358" s="122"/>
      <c r="AO358" s="47">
        <v>2714068</v>
      </c>
      <c r="AP358" s="47">
        <v>0</v>
      </c>
      <c r="AQ358" s="47">
        <v>0</v>
      </c>
      <c r="AR358" s="47">
        <v>0</v>
      </c>
      <c r="AS358" s="47">
        <v>0</v>
      </c>
      <c r="AT358" s="47">
        <v>0</v>
      </c>
      <c r="AU358" s="85">
        <v>119601</v>
      </c>
      <c r="AV358" s="88" t="s">
        <v>1822</v>
      </c>
      <c r="AW358" s="80">
        <v>0.96</v>
      </c>
      <c r="AX358" s="80">
        <v>0.04</v>
      </c>
      <c r="AY358" s="50" t="s">
        <v>50</v>
      </c>
      <c r="AZ358" s="302" t="s">
        <v>41</v>
      </c>
      <c r="BA358" s="88" t="s">
        <v>1823</v>
      </c>
      <c r="BB358" s="78">
        <v>78.08</v>
      </c>
      <c r="BC358" s="75">
        <v>10552582</v>
      </c>
      <c r="BD358" s="75">
        <v>14838798</v>
      </c>
      <c r="BE358" s="75">
        <v>10996965</v>
      </c>
      <c r="BF358" s="75">
        <v>36388355</v>
      </c>
      <c r="BG358" s="50" t="s">
        <v>42</v>
      </c>
      <c r="BH358" s="78">
        <v>68.56</v>
      </c>
      <c r="BI358" s="130" t="s">
        <v>1824</v>
      </c>
      <c r="BJ358" s="210" t="s">
        <v>46</v>
      </c>
    </row>
    <row r="359" spans="1:62" s="176" customFormat="1" ht="11.25" customHeight="1" x14ac:dyDescent="0.15">
      <c r="A359" s="185" t="s">
        <v>360</v>
      </c>
      <c r="B359" s="47" t="s">
        <v>745</v>
      </c>
      <c r="C359" s="52" t="s">
        <v>1825</v>
      </c>
      <c r="D359" s="52" t="s">
        <v>747</v>
      </c>
      <c r="E359" s="52" t="s">
        <v>748</v>
      </c>
      <c r="F359" s="172"/>
      <c r="G359" s="52">
        <v>130338</v>
      </c>
      <c r="H359" s="47">
        <v>58862</v>
      </c>
      <c r="I359" s="47">
        <v>1405</v>
      </c>
      <c r="J359" s="47">
        <v>266</v>
      </c>
      <c r="K359" s="47">
        <v>45</v>
      </c>
      <c r="L359" s="47"/>
      <c r="M359" s="47">
        <v>5</v>
      </c>
      <c r="N359" s="47"/>
      <c r="O359" s="47">
        <v>1100</v>
      </c>
      <c r="P359" s="47"/>
      <c r="Q359" s="47">
        <v>6538</v>
      </c>
      <c r="R359" s="47">
        <v>284</v>
      </c>
      <c r="S359" s="47">
        <v>16</v>
      </c>
      <c r="T359" s="47"/>
      <c r="U359" s="47"/>
      <c r="V359" s="47"/>
      <c r="W359" s="47">
        <v>122</v>
      </c>
      <c r="X359" s="47"/>
      <c r="Y359" s="47">
        <v>3319</v>
      </c>
      <c r="Z359" s="47">
        <v>77</v>
      </c>
      <c r="AA359" s="80">
        <v>0.95</v>
      </c>
      <c r="AB359" s="80">
        <v>0.05</v>
      </c>
      <c r="AC359" s="80">
        <v>0</v>
      </c>
      <c r="AD359" s="47">
        <v>274</v>
      </c>
      <c r="AE359" s="47">
        <v>506596</v>
      </c>
      <c r="AF359" s="47">
        <v>185</v>
      </c>
      <c r="AG359" s="85">
        <v>2137054</v>
      </c>
      <c r="AH359" s="88"/>
      <c r="AI359" s="121">
        <v>283625</v>
      </c>
      <c r="AJ359" s="47"/>
      <c r="AK359" s="47">
        <v>193</v>
      </c>
      <c r="AL359" s="47">
        <v>65224</v>
      </c>
      <c r="AM359" s="47"/>
      <c r="AN359" s="122"/>
      <c r="AO359" s="47">
        <v>2632772</v>
      </c>
      <c r="AP359" s="47">
        <v>239783</v>
      </c>
      <c r="AQ359" s="47">
        <v>8362</v>
      </c>
      <c r="AR359" s="47"/>
      <c r="AS359" s="47"/>
      <c r="AT359" s="47"/>
      <c r="AU359" s="85"/>
      <c r="AV359" s="88"/>
      <c r="AW359" s="80">
        <v>0.91</v>
      </c>
      <c r="AX359" s="80">
        <v>0.09</v>
      </c>
      <c r="AY359" s="50" t="s">
        <v>50</v>
      </c>
      <c r="AZ359" s="302" t="s">
        <v>50</v>
      </c>
      <c r="BA359" s="88"/>
      <c r="BB359" s="78">
        <v>87.94</v>
      </c>
      <c r="BC359" s="75">
        <v>21707400</v>
      </c>
      <c r="BD359" s="75">
        <v>96587052</v>
      </c>
      <c r="BE359" s="75">
        <v>28687066</v>
      </c>
      <c r="BF359" s="75">
        <v>146981518</v>
      </c>
      <c r="BG359" s="50" t="s">
        <v>42</v>
      </c>
      <c r="BH359" s="78"/>
      <c r="BI359" s="130"/>
      <c r="BJ359" s="210" t="s">
        <v>46</v>
      </c>
    </row>
    <row r="360" spans="1:62" s="176" customFormat="1" ht="11.25" customHeight="1" x14ac:dyDescent="0.15">
      <c r="A360" s="185" t="s">
        <v>148</v>
      </c>
      <c r="B360" s="47" t="s">
        <v>178</v>
      </c>
      <c r="C360" s="52" t="s">
        <v>195</v>
      </c>
      <c r="D360" s="52" t="s">
        <v>1826</v>
      </c>
      <c r="E360" s="52" t="s">
        <v>233</v>
      </c>
      <c r="F360" s="172"/>
      <c r="G360" s="52">
        <v>18900</v>
      </c>
      <c r="H360" s="47">
        <v>7069</v>
      </c>
      <c r="I360" s="47">
        <v>500</v>
      </c>
      <c r="J360" s="47">
        <v>35</v>
      </c>
      <c r="K360" s="47">
        <v>20</v>
      </c>
      <c r="L360" s="47">
        <v>1</v>
      </c>
      <c r="M360" s="47">
        <v>129</v>
      </c>
      <c r="N360" s="47">
        <v>19</v>
      </c>
      <c r="O360" s="47">
        <v>475</v>
      </c>
      <c r="P360" s="47">
        <v>20</v>
      </c>
      <c r="Q360" s="47"/>
      <c r="R360" s="47"/>
      <c r="S360" s="47"/>
      <c r="T360" s="47"/>
      <c r="U360" s="47"/>
      <c r="V360" s="47"/>
      <c r="W360" s="47"/>
      <c r="X360" s="47"/>
      <c r="Y360" s="47">
        <v>1110</v>
      </c>
      <c r="Z360" s="47">
        <v>166</v>
      </c>
      <c r="AA360" s="80">
        <v>1</v>
      </c>
      <c r="AB360" s="80">
        <v>0</v>
      </c>
      <c r="AC360" s="80">
        <v>0</v>
      </c>
      <c r="AD360" s="47">
        <v>139</v>
      </c>
      <c r="AE360" s="47">
        <v>54000</v>
      </c>
      <c r="AF360" s="47">
        <v>127</v>
      </c>
      <c r="AG360" s="85">
        <v>1100000</v>
      </c>
      <c r="AH360" s="88"/>
      <c r="AI360" s="121">
        <v>111970</v>
      </c>
      <c r="AJ360" s="47"/>
      <c r="AK360" s="47"/>
      <c r="AL360" s="47">
        <v>38627</v>
      </c>
      <c r="AM360" s="47">
        <v>103629</v>
      </c>
      <c r="AN360" s="122" t="s">
        <v>1827</v>
      </c>
      <c r="AO360" s="47">
        <v>1000000</v>
      </c>
      <c r="AP360" s="47">
        <v>782503</v>
      </c>
      <c r="AQ360" s="47">
        <v>752350</v>
      </c>
      <c r="AR360" s="47">
        <v>4050</v>
      </c>
      <c r="AS360" s="47"/>
      <c r="AT360" s="47"/>
      <c r="AU360" s="85"/>
      <c r="AV360" s="88"/>
      <c r="AW360" s="80">
        <v>0.46</v>
      </c>
      <c r="AX360" s="80">
        <v>0.54</v>
      </c>
      <c r="AY360" s="50" t="s">
        <v>95</v>
      </c>
      <c r="AZ360" s="302" t="s">
        <v>95</v>
      </c>
      <c r="BA360" s="88"/>
      <c r="BB360" s="78">
        <v>129</v>
      </c>
      <c r="BC360" s="75">
        <v>20164593</v>
      </c>
      <c r="BD360" s="75">
        <v>11014214</v>
      </c>
      <c r="BE360" s="75">
        <v>17972971</v>
      </c>
      <c r="BF360" s="75">
        <v>49640708</v>
      </c>
      <c r="BG360" s="50" t="s">
        <v>42</v>
      </c>
      <c r="BH360" s="78">
        <v>131</v>
      </c>
      <c r="BI360" s="130"/>
      <c r="BJ360" s="210" t="s">
        <v>42</v>
      </c>
    </row>
    <row r="361" spans="1:62" s="176" customFormat="1" ht="11.25" customHeight="1" x14ac:dyDescent="0.15">
      <c r="A361" s="185" t="s">
        <v>149</v>
      </c>
      <c r="B361" s="70" t="s">
        <v>179</v>
      </c>
      <c r="C361" s="68" t="s">
        <v>707</v>
      </c>
      <c r="D361" s="68" t="s">
        <v>214</v>
      </c>
      <c r="E361" s="68" t="s">
        <v>234</v>
      </c>
      <c r="F361" s="173"/>
      <c r="G361" s="68">
        <v>75000</v>
      </c>
      <c r="H361" s="70">
        <v>36000</v>
      </c>
      <c r="I361" s="70">
        <v>1371</v>
      </c>
      <c r="J361" s="70">
        <v>246</v>
      </c>
      <c r="K361" s="70">
        <v>29</v>
      </c>
      <c r="L361" s="70">
        <v>0</v>
      </c>
      <c r="M361" s="70">
        <v>10</v>
      </c>
      <c r="N361" s="70">
        <v>0</v>
      </c>
      <c r="O361" s="70">
        <v>50</v>
      </c>
      <c r="P361" s="70">
        <v>0</v>
      </c>
      <c r="Q361" s="70">
        <v>0</v>
      </c>
      <c r="R361" s="70">
        <v>0</v>
      </c>
      <c r="S361" s="70">
        <v>0</v>
      </c>
      <c r="T361" s="70">
        <v>0</v>
      </c>
      <c r="U361" s="70">
        <v>0</v>
      </c>
      <c r="V361" s="70">
        <v>0</v>
      </c>
      <c r="W361" s="70">
        <v>0</v>
      </c>
      <c r="X361" s="70">
        <v>0</v>
      </c>
      <c r="Y361" s="70">
        <v>4500</v>
      </c>
      <c r="Z361" s="70">
        <v>125</v>
      </c>
      <c r="AA361" s="80">
        <v>1</v>
      </c>
      <c r="AB361" s="80">
        <v>0</v>
      </c>
      <c r="AC361" s="80">
        <v>0</v>
      </c>
      <c r="AD361" s="70">
        <v>158</v>
      </c>
      <c r="AE361" s="70">
        <v>177000</v>
      </c>
      <c r="AF361" s="70">
        <v>111</v>
      </c>
      <c r="AG361" s="86">
        <v>962000</v>
      </c>
      <c r="AH361" s="89"/>
      <c r="AI361" s="124">
        <v>156355</v>
      </c>
      <c r="AJ361" s="70">
        <v>71</v>
      </c>
      <c r="AK361" s="70">
        <v>0</v>
      </c>
      <c r="AL361" s="70">
        <v>194427</v>
      </c>
      <c r="AM361" s="70"/>
      <c r="AN361" s="125"/>
      <c r="AO361" s="70">
        <v>595485</v>
      </c>
      <c r="AP361" s="70">
        <v>71209</v>
      </c>
      <c r="AQ361" s="70">
        <v>0</v>
      </c>
      <c r="AR361" s="70">
        <v>0</v>
      </c>
      <c r="AS361" s="70">
        <v>0</v>
      </c>
      <c r="AT361" s="70">
        <v>0</v>
      </c>
      <c r="AU361" s="86"/>
      <c r="AV361" s="89"/>
      <c r="AW361" s="80">
        <v>0.84</v>
      </c>
      <c r="AX361" s="80">
        <v>0.16</v>
      </c>
      <c r="AY361" s="71" t="s">
        <v>50</v>
      </c>
      <c r="AZ361" s="305" t="s">
        <v>50</v>
      </c>
      <c r="BA361" s="89"/>
      <c r="BB361" s="79">
        <v>74.84</v>
      </c>
      <c r="BC361" s="76"/>
      <c r="BD361" s="76"/>
      <c r="BE361" s="76"/>
      <c r="BF361" s="76">
        <v>20504626</v>
      </c>
      <c r="BG361" s="71" t="s">
        <v>42</v>
      </c>
      <c r="BH361" s="78">
        <v>0</v>
      </c>
      <c r="BI361" s="141" t="s">
        <v>1828</v>
      </c>
      <c r="BJ361" s="212" t="s">
        <v>46</v>
      </c>
    </row>
    <row r="362" spans="1:62" s="176" customFormat="1" ht="11.25" customHeight="1" x14ac:dyDescent="0.15">
      <c r="A362" s="185" t="s">
        <v>75</v>
      </c>
      <c r="B362" s="70" t="s">
        <v>1829</v>
      </c>
      <c r="C362" s="68" t="s">
        <v>1830</v>
      </c>
      <c r="D362" s="68" t="s">
        <v>1831</v>
      </c>
      <c r="E362" s="68" t="s">
        <v>1832</v>
      </c>
      <c r="F362" s="173"/>
      <c r="G362" s="68">
        <v>34621</v>
      </c>
      <c r="H362" s="70">
        <v>11433</v>
      </c>
      <c r="I362" s="70">
        <v>0</v>
      </c>
      <c r="J362" s="70">
        <v>0</v>
      </c>
      <c r="K362" s="70">
        <v>0</v>
      </c>
      <c r="L362" s="70">
        <v>2</v>
      </c>
      <c r="M362" s="70">
        <v>0</v>
      </c>
      <c r="N362" s="70">
        <v>0</v>
      </c>
      <c r="O362" s="70">
        <v>0</v>
      </c>
      <c r="P362" s="70">
        <v>0</v>
      </c>
      <c r="Q362" s="70">
        <v>3060</v>
      </c>
      <c r="R362" s="70">
        <v>360</v>
      </c>
      <c r="S362" s="70">
        <v>31</v>
      </c>
      <c r="T362" s="70">
        <v>0</v>
      </c>
      <c r="U362" s="70">
        <v>3263</v>
      </c>
      <c r="V362" s="70">
        <v>735</v>
      </c>
      <c r="W362" s="70">
        <v>1343</v>
      </c>
      <c r="X362" s="70">
        <v>0</v>
      </c>
      <c r="Y362" s="70">
        <v>0</v>
      </c>
      <c r="Z362" s="70">
        <v>0</v>
      </c>
      <c r="AA362" s="147">
        <v>0</v>
      </c>
      <c r="AB362" s="147">
        <v>0</v>
      </c>
      <c r="AC362" s="147">
        <v>1</v>
      </c>
      <c r="AD362" s="70">
        <v>282</v>
      </c>
      <c r="AE362" s="70">
        <v>562471</v>
      </c>
      <c r="AF362" s="70">
        <v>277</v>
      </c>
      <c r="AG362" s="86">
        <v>3316619</v>
      </c>
      <c r="AH362" s="89"/>
      <c r="AI362" s="124">
        <v>525276</v>
      </c>
      <c r="AJ362" s="70">
        <v>30</v>
      </c>
      <c r="AK362" s="70">
        <v>0</v>
      </c>
      <c r="AL362" s="70">
        <v>14467</v>
      </c>
      <c r="AM362" s="70">
        <v>0</v>
      </c>
      <c r="AN362" s="125"/>
      <c r="AO362" s="70">
        <v>4629484</v>
      </c>
      <c r="AP362" s="70">
        <v>76188</v>
      </c>
      <c r="AQ362" s="70">
        <v>58834</v>
      </c>
      <c r="AR362" s="70">
        <v>0</v>
      </c>
      <c r="AS362" s="70"/>
      <c r="AT362" s="70"/>
      <c r="AU362" s="86"/>
      <c r="AV362" s="89"/>
      <c r="AW362" s="147">
        <v>1</v>
      </c>
      <c r="AX362" s="147">
        <v>0</v>
      </c>
      <c r="AY362" s="71" t="s">
        <v>41</v>
      </c>
      <c r="AZ362" s="305" t="s">
        <v>41</v>
      </c>
      <c r="BA362" s="89" t="s">
        <v>1833</v>
      </c>
      <c r="BB362" s="79">
        <v>68.739999999999995</v>
      </c>
      <c r="BC362" s="76">
        <v>23226685</v>
      </c>
      <c r="BD362" s="76">
        <v>24913706</v>
      </c>
      <c r="BE362" s="76">
        <v>39696302</v>
      </c>
      <c r="BF362" s="76">
        <v>87836693</v>
      </c>
      <c r="BG362" s="71" t="s">
        <v>42</v>
      </c>
      <c r="BH362" s="79">
        <v>67.599999999999994</v>
      </c>
      <c r="BI362" s="141" t="s">
        <v>1834</v>
      </c>
      <c r="BJ362" s="212" t="s">
        <v>42</v>
      </c>
    </row>
    <row r="363" spans="1:62" s="288" customFormat="1" ht="11.25" customHeight="1" x14ac:dyDescent="0.15">
      <c r="A363" s="186" t="s">
        <v>361</v>
      </c>
      <c r="B363" s="276"/>
      <c r="C363" s="276"/>
      <c r="D363" s="276"/>
      <c r="E363" s="276"/>
      <c r="F363" s="277"/>
      <c r="G363" s="276"/>
      <c r="H363" s="278"/>
      <c r="I363" s="278"/>
      <c r="J363" s="278"/>
      <c r="K363" s="278"/>
      <c r="L363" s="278"/>
      <c r="M363" s="278"/>
      <c r="N363" s="278"/>
      <c r="O363" s="278"/>
      <c r="P363" s="278"/>
      <c r="Q363" s="278"/>
      <c r="R363" s="278"/>
      <c r="S363" s="278"/>
      <c r="T363" s="278"/>
      <c r="U363" s="278"/>
      <c r="V363" s="278"/>
      <c r="W363" s="278"/>
      <c r="X363" s="278"/>
      <c r="Y363" s="278"/>
      <c r="Z363" s="278"/>
      <c r="AA363" s="279"/>
      <c r="AB363" s="279"/>
      <c r="AC363" s="279"/>
      <c r="AD363" s="278"/>
      <c r="AE363" s="278"/>
      <c r="AF363" s="278"/>
      <c r="AG363" s="280"/>
      <c r="AH363" s="281"/>
      <c r="AI363" s="282"/>
      <c r="AJ363" s="278"/>
      <c r="AK363" s="278"/>
      <c r="AL363" s="278"/>
      <c r="AM363" s="278"/>
      <c r="AN363" s="283"/>
      <c r="AO363" s="278"/>
      <c r="AP363" s="278"/>
      <c r="AQ363" s="278"/>
      <c r="AR363" s="278"/>
      <c r="AS363" s="278"/>
      <c r="AT363" s="278"/>
      <c r="AU363" s="280"/>
      <c r="AV363" s="281"/>
      <c r="AW363" s="279"/>
      <c r="AX363" s="279"/>
      <c r="AY363" s="284"/>
      <c r="AZ363" s="306"/>
      <c r="BA363" s="281"/>
      <c r="BB363" s="285"/>
      <c r="BC363" s="286"/>
      <c r="BD363" s="286"/>
      <c r="BE363" s="286"/>
      <c r="BF363" s="286"/>
      <c r="BG363" s="284"/>
      <c r="BH363" s="285"/>
      <c r="BI363" s="287"/>
      <c r="BJ363" s="335"/>
    </row>
    <row r="364" spans="1:62" s="51" customFormat="1" ht="11.25" customHeight="1" x14ac:dyDescent="0.15">
      <c r="A364" s="214"/>
      <c r="B364" s="325"/>
      <c r="C364" s="325"/>
      <c r="D364" s="325"/>
      <c r="E364" s="325"/>
      <c r="F364" s="60"/>
      <c r="G364" s="325"/>
      <c r="H364" s="127"/>
      <c r="I364" s="127"/>
      <c r="J364" s="127"/>
      <c r="K364" s="127"/>
      <c r="L364" s="127"/>
      <c r="M364" s="127"/>
      <c r="N364" s="127"/>
      <c r="O364" s="127"/>
      <c r="P364" s="127"/>
      <c r="Q364" s="127"/>
      <c r="R364" s="127"/>
      <c r="S364" s="127"/>
      <c r="T364" s="127"/>
      <c r="U364" s="127"/>
      <c r="V364" s="127"/>
      <c r="W364" s="127"/>
      <c r="X364" s="127"/>
      <c r="Y364" s="127"/>
      <c r="Z364" s="127"/>
      <c r="AA364" s="127"/>
      <c r="AB364" s="127"/>
      <c r="AC364" s="127"/>
      <c r="AD364" s="127"/>
      <c r="AE364" s="127"/>
      <c r="AF364" s="127"/>
      <c r="AG364" s="326"/>
      <c r="AH364" s="90"/>
      <c r="AI364" s="126"/>
      <c r="AJ364" s="127"/>
      <c r="AK364" s="127"/>
      <c r="AL364" s="127"/>
      <c r="AM364" s="127"/>
      <c r="AN364" s="128"/>
      <c r="AO364" s="127"/>
      <c r="AP364" s="127"/>
      <c r="AQ364" s="127"/>
      <c r="AR364" s="127"/>
      <c r="AS364" s="127"/>
      <c r="AT364" s="127"/>
      <c r="AU364" s="326"/>
      <c r="AV364" s="90"/>
      <c r="AW364" s="127"/>
      <c r="AX364" s="127"/>
      <c r="AY364" s="327"/>
      <c r="AZ364" s="336"/>
      <c r="BA364" s="90"/>
      <c r="BB364" s="329"/>
      <c r="BC364" s="329"/>
      <c r="BD364" s="329"/>
      <c r="BE364" s="329"/>
      <c r="BF364" s="329"/>
      <c r="BG364" s="327"/>
      <c r="BH364" s="77"/>
      <c r="BI364" s="127"/>
      <c r="BJ364" s="330"/>
    </row>
    <row r="365" spans="1:62" s="51" customFormat="1" ht="11.25" customHeight="1" x14ac:dyDescent="0.15">
      <c r="A365" s="57" t="s">
        <v>250</v>
      </c>
      <c r="B365" s="56"/>
      <c r="C365" s="56"/>
      <c r="D365" s="56"/>
      <c r="E365" s="56"/>
      <c r="F365" s="56"/>
      <c r="G365" s="56"/>
      <c r="H365" s="56"/>
      <c r="I365" s="56"/>
      <c r="J365" s="56"/>
      <c r="K365" s="56"/>
      <c r="L365" s="56"/>
      <c r="M365" s="56"/>
      <c r="N365" s="56"/>
      <c r="O365" s="56"/>
      <c r="P365" s="56"/>
      <c r="Q365" s="56"/>
      <c r="R365" s="56"/>
      <c r="S365" s="56"/>
      <c r="T365" s="56"/>
      <c r="U365" s="56"/>
    </row>
    <row r="366" spans="1:62" s="51" customFormat="1" ht="11.25" customHeight="1" x14ac:dyDescent="0.15">
      <c r="A366" s="58" t="s">
        <v>249</v>
      </c>
      <c r="B366" s="56"/>
      <c r="C366" s="56"/>
      <c r="D366" s="56"/>
      <c r="E366" s="56"/>
      <c r="F366" s="56"/>
      <c r="G366" s="56"/>
      <c r="H366" s="56"/>
      <c r="I366" s="56"/>
      <c r="J366" s="56"/>
      <c r="K366" s="56"/>
      <c r="L366" s="56"/>
      <c r="M366" s="56"/>
      <c r="N366" s="56"/>
      <c r="O366" s="56"/>
      <c r="P366" s="56"/>
      <c r="Q366" s="56"/>
      <c r="R366" s="56"/>
      <c r="S366" s="56"/>
      <c r="T366" s="56"/>
      <c r="U366" s="56"/>
    </row>
    <row r="367" spans="1:62" ht="11.25" customHeight="1" x14ac:dyDescent="0.2">
      <c r="A367" s="58" t="s">
        <v>251</v>
      </c>
      <c r="B367" s="28"/>
      <c r="C367" s="28"/>
      <c r="D367" s="31"/>
      <c r="E367" s="28"/>
      <c r="F367" s="28"/>
      <c r="G367" s="28"/>
      <c r="H367" s="28"/>
      <c r="I367" s="28"/>
      <c r="J367" s="28"/>
      <c r="K367" s="28"/>
      <c r="L367" s="28"/>
      <c r="M367" s="28"/>
      <c r="N367" s="28"/>
      <c r="O367" s="28"/>
      <c r="P367" s="28"/>
      <c r="Q367" s="28"/>
      <c r="R367" s="28"/>
      <c r="S367" s="28"/>
      <c r="T367" s="28"/>
      <c r="U367" s="28"/>
    </row>
    <row r="368" spans="1:62" ht="11.25" customHeight="1" x14ac:dyDescent="0.2">
      <c r="A368" s="58" t="s">
        <v>289</v>
      </c>
      <c r="B368" s="28"/>
      <c r="C368" s="28"/>
      <c r="D368" s="31"/>
      <c r="E368" s="28"/>
      <c r="F368" s="28"/>
      <c r="G368" s="28"/>
      <c r="H368" s="28"/>
      <c r="I368" s="28"/>
      <c r="J368" s="28"/>
      <c r="K368" s="28"/>
      <c r="L368" s="28"/>
      <c r="M368" s="28"/>
      <c r="N368" s="28"/>
      <c r="O368" s="28"/>
      <c r="P368" s="28"/>
      <c r="Q368" s="28"/>
      <c r="R368" s="28"/>
      <c r="S368" s="28"/>
      <c r="T368" s="28"/>
      <c r="U368" s="28"/>
    </row>
    <row r="369" spans="1:21" ht="11.25" customHeight="1" x14ac:dyDescent="0.2">
      <c r="A369" s="58" t="s">
        <v>288</v>
      </c>
      <c r="B369" s="28"/>
      <c r="C369" s="28"/>
      <c r="D369" s="31"/>
      <c r="E369" s="28"/>
      <c r="F369" s="28"/>
      <c r="G369" s="28"/>
      <c r="H369" s="28"/>
      <c r="I369" s="28"/>
      <c r="J369" s="28"/>
      <c r="K369" s="28"/>
      <c r="L369" s="28"/>
      <c r="M369" s="28"/>
      <c r="N369" s="28"/>
      <c r="O369" s="28"/>
      <c r="P369" s="28"/>
      <c r="Q369" s="28"/>
      <c r="R369" s="28"/>
      <c r="S369" s="28"/>
      <c r="T369" s="28"/>
      <c r="U369" s="28"/>
    </row>
    <row r="370" spans="1:21" ht="15" customHeight="1" x14ac:dyDescent="0.2">
      <c r="A370" s="270"/>
      <c r="B370" s="28"/>
      <c r="C370" s="28"/>
      <c r="D370" s="31"/>
      <c r="E370" s="28"/>
      <c r="F370" s="28"/>
      <c r="G370" s="34"/>
      <c r="H370" s="34"/>
      <c r="I370" s="28"/>
      <c r="J370" s="28"/>
      <c r="K370" s="28"/>
      <c r="L370" s="28"/>
      <c r="M370" s="28"/>
      <c r="N370" s="28"/>
      <c r="O370" s="28"/>
      <c r="P370" s="28"/>
      <c r="Q370" s="28"/>
      <c r="R370" s="28"/>
      <c r="S370" s="28"/>
      <c r="T370" s="28"/>
      <c r="U370" s="28"/>
    </row>
    <row r="371" spans="1:21" ht="15" hidden="1" customHeight="1" x14ac:dyDescent="0.2">
      <c r="A371" s="270"/>
      <c r="B371" s="28"/>
      <c r="C371" s="28"/>
      <c r="D371" s="31"/>
      <c r="E371" s="28"/>
      <c r="F371" s="28"/>
      <c r="G371" s="34"/>
      <c r="H371" s="34"/>
      <c r="I371" s="28"/>
      <c r="J371" s="28"/>
      <c r="K371" s="28"/>
      <c r="L371" s="28"/>
      <c r="M371" s="28"/>
      <c r="N371" s="28"/>
      <c r="O371" s="28"/>
      <c r="P371" s="28"/>
      <c r="Q371" s="28"/>
      <c r="R371" s="28"/>
      <c r="S371" s="28"/>
      <c r="T371" s="28"/>
      <c r="U371" s="28"/>
    </row>
    <row r="372" spans="1:21" ht="15" hidden="1" customHeight="1" x14ac:dyDescent="0.2">
      <c r="A372" s="270"/>
      <c r="B372" s="28"/>
      <c r="C372" s="28"/>
      <c r="D372" s="31"/>
      <c r="E372" s="28"/>
      <c r="F372" s="28"/>
      <c r="G372" s="34"/>
      <c r="H372" s="34"/>
      <c r="I372" s="28"/>
      <c r="J372" s="28"/>
      <c r="K372" s="28"/>
      <c r="L372" s="28"/>
      <c r="M372" s="28"/>
      <c r="N372" s="28"/>
      <c r="O372" s="28"/>
      <c r="P372" s="28"/>
      <c r="Q372" s="28"/>
      <c r="R372" s="28"/>
      <c r="S372" s="28"/>
      <c r="T372" s="28"/>
      <c r="U372" s="28"/>
    </row>
    <row r="373" spans="1:21" ht="15" hidden="1" customHeight="1" x14ac:dyDescent="0.2">
      <c r="A373" s="270"/>
      <c r="B373" s="28"/>
      <c r="C373" s="28"/>
      <c r="D373" s="31"/>
      <c r="E373" s="28"/>
      <c r="F373" s="28"/>
      <c r="G373" s="34"/>
      <c r="H373" s="34"/>
      <c r="I373" s="28"/>
      <c r="J373" s="28"/>
      <c r="K373" s="28"/>
      <c r="L373" s="28"/>
      <c r="M373" s="28"/>
      <c r="N373" s="28"/>
      <c r="O373" s="28"/>
      <c r="P373" s="28"/>
      <c r="Q373" s="28"/>
      <c r="R373" s="28"/>
      <c r="S373" s="28"/>
      <c r="T373" s="28"/>
      <c r="U373" s="28"/>
    </row>
    <row r="374" spans="1:21" ht="15" hidden="1" customHeight="1" x14ac:dyDescent="0.2">
      <c r="A374" s="270"/>
      <c r="B374" s="28"/>
      <c r="C374" s="28"/>
      <c r="D374" s="31"/>
      <c r="E374" s="28"/>
      <c r="F374" s="28"/>
      <c r="G374" s="34"/>
      <c r="H374" s="34"/>
      <c r="I374" s="28"/>
      <c r="J374" s="28"/>
      <c r="K374" s="28"/>
      <c r="L374" s="28"/>
      <c r="M374" s="28"/>
      <c r="N374" s="28"/>
      <c r="O374" s="28"/>
      <c r="P374" s="28"/>
      <c r="Q374" s="28"/>
      <c r="R374" s="28"/>
      <c r="S374" s="28"/>
      <c r="T374" s="28"/>
      <c r="U374" s="28"/>
    </row>
    <row r="375" spans="1:21" ht="15" hidden="1" customHeight="1" x14ac:dyDescent="0.2">
      <c r="A375" s="270"/>
      <c r="B375" s="28"/>
      <c r="C375" s="28"/>
      <c r="D375" s="31"/>
      <c r="E375" s="28"/>
      <c r="F375" s="28"/>
      <c r="G375" s="34"/>
      <c r="H375" s="34"/>
      <c r="I375" s="28"/>
      <c r="J375" s="28"/>
      <c r="K375" s="28"/>
      <c r="L375" s="28"/>
      <c r="M375" s="28"/>
      <c r="N375" s="28"/>
      <c r="O375" s="28"/>
      <c r="P375" s="28"/>
      <c r="Q375" s="28"/>
      <c r="R375" s="28"/>
      <c r="S375" s="28"/>
      <c r="T375" s="28"/>
      <c r="U375" s="28"/>
    </row>
    <row r="376" spans="1:21" ht="15" hidden="1" customHeight="1" x14ac:dyDescent="0.2">
      <c r="A376" s="270"/>
      <c r="B376" s="28"/>
      <c r="C376" s="28"/>
      <c r="D376" s="31"/>
      <c r="E376" s="28"/>
      <c r="F376" s="28"/>
      <c r="G376" s="34"/>
      <c r="H376" s="34"/>
      <c r="I376" s="28"/>
      <c r="J376" s="28"/>
      <c r="K376" s="28"/>
      <c r="L376" s="28"/>
      <c r="M376" s="28"/>
      <c r="N376" s="28"/>
      <c r="O376" s="28"/>
      <c r="P376" s="28"/>
      <c r="Q376" s="28"/>
      <c r="R376" s="28"/>
      <c r="S376" s="28"/>
      <c r="T376" s="28"/>
      <c r="U376" s="28"/>
    </row>
    <row r="377" spans="1:21" ht="15" hidden="1" customHeight="1" x14ac:dyDescent="0.2">
      <c r="A377" s="270"/>
      <c r="B377" s="28"/>
      <c r="C377" s="28"/>
      <c r="D377" s="31"/>
      <c r="E377" s="28"/>
      <c r="F377" s="28"/>
      <c r="G377" s="34"/>
      <c r="H377" s="34"/>
      <c r="I377" s="28"/>
      <c r="J377" s="28"/>
      <c r="K377" s="28"/>
      <c r="L377" s="28"/>
      <c r="M377" s="28"/>
      <c r="N377" s="28"/>
      <c r="O377" s="28"/>
      <c r="P377" s="28"/>
      <c r="Q377" s="28"/>
      <c r="R377" s="28"/>
      <c r="S377" s="28"/>
      <c r="T377" s="28"/>
      <c r="U377" s="28"/>
    </row>
    <row r="378" spans="1:21" ht="15" hidden="1" customHeight="1" x14ac:dyDescent="0.2">
      <c r="A378" s="270"/>
      <c r="B378" s="28"/>
      <c r="C378" s="28"/>
      <c r="D378" s="31"/>
      <c r="E378" s="28"/>
      <c r="F378" s="28"/>
      <c r="G378" s="34"/>
      <c r="H378" s="34"/>
      <c r="I378" s="28"/>
      <c r="J378" s="28"/>
      <c r="K378" s="28"/>
      <c r="L378" s="28"/>
      <c r="M378" s="28"/>
      <c r="N378" s="28"/>
      <c r="O378" s="28"/>
      <c r="P378" s="28"/>
      <c r="Q378" s="28"/>
      <c r="R378" s="28"/>
      <c r="S378" s="28"/>
      <c r="T378" s="28"/>
      <c r="U378" s="28"/>
    </row>
    <row r="379" spans="1:21" ht="15" hidden="1" customHeight="1" x14ac:dyDescent="0.2">
      <c r="A379" s="270"/>
      <c r="B379" s="28"/>
      <c r="C379" s="28"/>
      <c r="D379" s="31"/>
      <c r="E379" s="28"/>
      <c r="F379" s="28"/>
      <c r="G379" s="34"/>
      <c r="H379" s="34"/>
      <c r="I379" s="28"/>
      <c r="J379" s="28"/>
      <c r="K379" s="28"/>
      <c r="L379" s="28"/>
      <c r="M379" s="28"/>
      <c r="N379" s="28"/>
      <c r="O379" s="28"/>
      <c r="P379" s="28"/>
      <c r="Q379" s="28"/>
      <c r="R379" s="28"/>
      <c r="S379" s="28"/>
      <c r="T379" s="28"/>
      <c r="U379" s="28"/>
    </row>
    <row r="380" spans="1:21" ht="15" hidden="1" customHeight="1" x14ac:dyDescent="0.2">
      <c r="A380" s="270"/>
      <c r="B380" s="28"/>
      <c r="C380" s="28"/>
      <c r="D380" s="31"/>
      <c r="E380" s="28"/>
      <c r="F380" s="28"/>
      <c r="G380" s="34"/>
      <c r="H380" s="34"/>
      <c r="I380" s="28"/>
      <c r="J380" s="28"/>
      <c r="K380" s="28"/>
      <c r="L380" s="28"/>
      <c r="M380" s="28"/>
      <c r="N380" s="28"/>
      <c r="O380" s="28"/>
      <c r="P380" s="28"/>
      <c r="Q380" s="28"/>
      <c r="R380" s="28"/>
      <c r="S380" s="28"/>
      <c r="T380" s="28"/>
      <c r="U380" s="28"/>
    </row>
    <row r="381" spans="1:21" ht="15" hidden="1" customHeight="1" x14ac:dyDescent="0.2">
      <c r="A381" s="270"/>
      <c r="B381" s="28"/>
      <c r="C381" s="28"/>
      <c r="D381" s="31"/>
      <c r="E381" s="28"/>
      <c r="F381" s="28"/>
      <c r="G381" s="34"/>
      <c r="H381" s="34"/>
      <c r="I381" s="28"/>
      <c r="J381" s="28"/>
      <c r="K381" s="28"/>
      <c r="L381" s="28"/>
      <c r="M381" s="28"/>
      <c r="N381" s="28"/>
      <c r="O381" s="28"/>
      <c r="P381" s="28"/>
      <c r="Q381" s="28"/>
      <c r="R381" s="28"/>
      <c r="S381" s="28"/>
      <c r="T381" s="28"/>
      <c r="U381" s="28"/>
    </row>
    <row r="382" spans="1:21" ht="15" hidden="1" customHeight="1" x14ac:dyDescent="0.2">
      <c r="A382" s="270"/>
      <c r="B382" s="28"/>
      <c r="C382" s="28"/>
      <c r="D382" s="31"/>
      <c r="E382" s="28"/>
      <c r="F382" s="28"/>
      <c r="G382" s="34"/>
      <c r="H382" s="34"/>
      <c r="I382" s="28"/>
      <c r="J382" s="28"/>
      <c r="K382" s="28"/>
      <c r="L382" s="28"/>
      <c r="M382" s="28"/>
      <c r="N382" s="28"/>
      <c r="O382" s="28"/>
      <c r="P382" s="28"/>
      <c r="Q382" s="28"/>
      <c r="R382" s="28"/>
      <c r="S382" s="28"/>
      <c r="T382" s="28"/>
      <c r="U382" s="28"/>
    </row>
    <row r="383" spans="1:21" ht="15" hidden="1" customHeight="1" x14ac:dyDescent="0.2">
      <c r="A383" s="270"/>
      <c r="B383" s="28"/>
      <c r="C383" s="28"/>
      <c r="D383" s="31"/>
      <c r="E383" s="28"/>
      <c r="F383" s="28"/>
      <c r="G383" s="34"/>
      <c r="H383" s="34"/>
      <c r="I383" s="28"/>
      <c r="J383" s="28"/>
      <c r="K383" s="28"/>
      <c r="L383" s="28"/>
      <c r="M383" s="28"/>
      <c r="N383" s="28"/>
      <c r="O383" s="28"/>
      <c r="P383" s="28"/>
      <c r="Q383" s="28"/>
      <c r="R383" s="28"/>
      <c r="S383" s="28"/>
      <c r="T383" s="28"/>
      <c r="U383" s="28"/>
    </row>
    <row r="384" spans="1:21" ht="15" hidden="1" customHeight="1" x14ac:dyDescent="0.2">
      <c r="A384" s="270"/>
      <c r="B384" s="28"/>
      <c r="C384" s="28"/>
      <c r="D384" s="31"/>
      <c r="E384" s="28"/>
      <c r="F384" s="28"/>
      <c r="G384" s="34"/>
      <c r="H384" s="34"/>
      <c r="I384" s="28"/>
      <c r="J384" s="28"/>
      <c r="K384" s="28"/>
      <c r="L384" s="28"/>
      <c r="M384" s="28"/>
      <c r="N384" s="28"/>
      <c r="O384" s="28"/>
      <c r="P384" s="28"/>
      <c r="Q384" s="28"/>
      <c r="R384" s="28"/>
      <c r="S384" s="28"/>
      <c r="T384" s="28"/>
      <c r="U384" s="28"/>
    </row>
    <row r="385" spans="1:21" ht="15" hidden="1" customHeight="1" x14ac:dyDescent="0.2">
      <c r="A385" s="270"/>
      <c r="B385" s="28"/>
      <c r="C385" s="28"/>
      <c r="D385" s="31"/>
      <c r="E385" s="28"/>
      <c r="F385" s="28"/>
      <c r="G385" s="34"/>
      <c r="H385" s="34"/>
      <c r="I385" s="28"/>
      <c r="J385" s="28"/>
      <c r="K385" s="28"/>
      <c r="L385" s="28"/>
      <c r="M385" s="28"/>
      <c r="N385" s="28"/>
      <c r="O385" s="28"/>
      <c r="P385" s="28"/>
      <c r="Q385" s="28"/>
      <c r="R385" s="28"/>
      <c r="S385" s="28"/>
      <c r="T385" s="28"/>
      <c r="U385" s="28"/>
    </row>
    <row r="386" spans="1:21" ht="15" hidden="1" customHeight="1" x14ac:dyDescent="0.2">
      <c r="A386" s="270"/>
      <c r="B386" s="28"/>
      <c r="C386" s="28"/>
      <c r="D386" s="31"/>
      <c r="E386" s="28"/>
      <c r="F386" s="28"/>
      <c r="G386" s="34"/>
      <c r="H386" s="34"/>
      <c r="I386" s="28"/>
      <c r="J386" s="28"/>
      <c r="K386" s="28"/>
      <c r="L386" s="28"/>
      <c r="M386" s="28"/>
      <c r="N386" s="28"/>
      <c r="O386" s="28"/>
      <c r="P386" s="28"/>
      <c r="Q386" s="28"/>
      <c r="R386" s="28"/>
      <c r="S386" s="28"/>
      <c r="T386" s="28"/>
      <c r="U386" s="28"/>
    </row>
    <row r="387" spans="1:21" ht="15" hidden="1" customHeight="1" x14ac:dyDescent="0.2">
      <c r="A387" s="270"/>
      <c r="B387" s="28"/>
      <c r="C387" s="28"/>
      <c r="D387" s="31"/>
      <c r="E387" s="28"/>
      <c r="F387" s="28"/>
      <c r="G387" s="34"/>
      <c r="H387" s="34"/>
      <c r="I387" s="28"/>
      <c r="J387" s="28"/>
      <c r="K387" s="28"/>
      <c r="L387" s="28"/>
      <c r="M387" s="28"/>
      <c r="N387" s="28"/>
      <c r="O387" s="28"/>
      <c r="P387" s="28"/>
      <c r="Q387" s="28"/>
      <c r="R387" s="28"/>
      <c r="S387" s="28"/>
      <c r="T387" s="28"/>
      <c r="U387" s="28"/>
    </row>
    <row r="388" spans="1:21" ht="15" hidden="1" customHeight="1" x14ac:dyDescent="0.2">
      <c r="A388" s="270"/>
      <c r="B388" s="28"/>
      <c r="C388" s="28"/>
      <c r="D388" s="31"/>
      <c r="E388" s="28"/>
      <c r="F388" s="28"/>
      <c r="G388" s="34"/>
      <c r="H388" s="34"/>
      <c r="I388" s="28"/>
      <c r="J388" s="28"/>
      <c r="K388" s="28"/>
      <c r="L388" s="28"/>
      <c r="M388" s="28"/>
      <c r="N388" s="28"/>
      <c r="O388" s="28"/>
      <c r="P388" s="28"/>
      <c r="Q388" s="28"/>
      <c r="R388" s="28"/>
      <c r="S388" s="28"/>
      <c r="T388" s="28"/>
      <c r="U388" s="28"/>
    </row>
    <row r="389" spans="1:21" ht="15" hidden="1" customHeight="1" x14ac:dyDescent="0.2">
      <c r="A389" s="270"/>
      <c r="B389" s="28"/>
      <c r="C389" s="28"/>
      <c r="D389" s="31"/>
      <c r="E389" s="28"/>
      <c r="F389" s="28"/>
      <c r="G389" s="34"/>
      <c r="H389" s="34"/>
      <c r="I389" s="28"/>
      <c r="J389" s="28"/>
      <c r="K389" s="28"/>
      <c r="L389" s="28"/>
      <c r="M389" s="28"/>
      <c r="N389" s="28"/>
      <c r="O389" s="28"/>
      <c r="P389" s="28"/>
      <c r="Q389" s="28"/>
      <c r="R389" s="28"/>
      <c r="S389" s="28"/>
      <c r="T389" s="28"/>
      <c r="U389" s="28"/>
    </row>
    <row r="390" spans="1:21" ht="15" hidden="1" customHeight="1" x14ac:dyDescent="0.2">
      <c r="A390" s="270"/>
      <c r="B390" s="28"/>
      <c r="C390" s="28"/>
      <c r="D390" s="31"/>
      <c r="E390" s="28"/>
      <c r="F390" s="28"/>
      <c r="G390" s="34"/>
      <c r="H390" s="34"/>
      <c r="I390" s="28"/>
      <c r="J390" s="28"/>
      <c r="K390" s="28"/>
      <c r="L390" s="28"/>
      <c r="M390" s="28"/>
      <c r="N390" s="28"/>
      <c r="O390" s="28"/>
      <c r="P390" s="28"/>
      <c r="Q390" s="28"/>
      <c r="R390" s="28"/>
      <c r="S390" s="28"/>
      <c r="T390" s="28"/>
      <c r="U390" s="28"/>
    </row>
    <row r="391" spans="1:21" ht="15" hidden="1" customHeight="1" x14ac:dyDescent="0.2">
      <c r="A391" s="270"/>
      <c r="B391" s="28"/>
      <c r="C391" s="28"/>
      <c r="D391" s="31"/>
      <c r="E391" s="28"/>
      <c r="F391" s="28"/>
      <c r="G391" s="34"/>
      <c r="H391" s="34"/>
      <c r="I391" s="28"/>
      <c r="J391" s="28"/>
      <c r="K391" s="28"/>
      <c r="L391" s="28"/>
      <c r="M391" s="28"/>
      <c r="N391" s="28"/>
      <c r="O391" s="28"/>
      <c r="P391" s="28"/>
      <c r="Q391" s="28"/>
      <c r="R391" s="28"/>
      <c r="S391" s="28"/>
      <c r="T391" s="28"/>
      <c r="U391" s="28"/>
    </row>
    <row r="392" spans="1:21" ht="15" hidden="1" customHeight="1" x14ac:dyDescent="0.2">
      <c r="A392" s="270"/>
      <c r="B392" s="28"/>
      <c r="C392" s="28"/>
      <c r="D392" s="31"/>
      <c r="E392" s="28"/>
      <c r="F392" s="28"/>
      <c r="G392" s="34"/>
      <c r="H392" s="34"/>
      <c r="I392" s="28"/>
      <c r="J392" s="28"/>
      <c r="K392" s="28"/>
      <c r="L392" s="28"/>
      <c r="M392" s="28"/>
      <c r="N392" s="28"/>
      <c r="O392" s="28"/>
      <c r="P392" s="28"/>
      <c r="Q392" s="28"/>
      <c r="R392" s="28"/>
      <c r="S392" s="28"/>
      <c r="T392" s="28"/>
      <c r="U392" s="28"/>
    </row>
    <row r="393" spans="1:21" ht="15" hidden="1" customHeight="1" x14ac:dyDescent="0.2">
      <c r="A393" s="270"/>
      <c r="B393" s="28"/>
      <c r="C393" s="28"/>
      <c r="D393" s="31"/>
      <c r="E393" s="28"/>
      <c r="F393" s="28"/>
      <c r="G393" s="34"/>
      <c r="H393" s="34"/>
      <c r="I393" s="28"/>
      <c r="J393" s="28"/>
      <c r="K393" s="28"/>
      <c r="L393" s="28"/>
      <c r="M393" s="28"/>
      <c r="N393" s="28"/>
      <c r="O393" s="28"/>
      <c r="P393" s="28"/>
      <c r="Q393" s="28"/>
      <c r="R393" s="28"/>
      <c r="S393" s="28"/>
      <c r="T393" s="28"/>
      <c r="U393" s="28"/>
    </row>
    <row r="394" spans="1:21" ht="15" hidden="1" customHeight="1" x14ac:dyDescent="0.2">
      <c r="A394" s="270"/>
      <c r="B394" s="28"/>
      <c r="C394" s="28"/>
      <c r="D394" s="31"/>
      <c r="E394" s="28"/>
      <c r="F394" s="28"/>
      <c r="G394" s="34"/>
      <c r="H394" s="34"/>
      <c r="I394" s="28"/>
      <c r="J394" s="28"/>
      <c r="K394" s="28"/>
      <c r="L394" s="28"/>
      <c r="M394" s="28"/>
      <c r="N394" s="28"/>
      <c r="O394" s="28"/>
      <c r="P394" s="28"/>
      <c r="Q394" s="28"/>
      <c r="R394" s="28"/>
      <c r="S394" s="28"/>
      <c r="T394" s="28"/>
      <c r="U394" s="28"/>
    </row>
    <row r="395" spans="1:21" ht="15" hidden="1" customHeight="1" x14ac:dyDescent="0.2">
      <c r="A395" s="270"/>
      <c r="B395" s="28"/>
      <c r="C395" s="28"/>
      <c r="D395" s="31"/>
      <c r="E395" s="28"/>
      <c r="F395" s="28"/>
      <c r="G395" s="34"/>
      <c r="H395" s="34"/>
      <c r="I395" s="28"/>
      <c r="J395" s="28"/>
      <c r="K395" s="28"/>
      <c r="L395" s="28"/>
      <c r="M395" s="28"/>
      <c r="N395" s="28"/>
      <c r="O395" s="28"/>
      <c r="P395" s="28"/>
      <c r="Q395" s="28"/>
      <c r="R395" s="28"/>
      <c r="S395" s="28"/>
      <c r="T395" s="28"/>
      <c r="U395" s="28"/>
    </row>
    <row r="396" spans="1:21" ht="15" hidden="1" customHeight="1" x14ac:dyDescent="0.2">
      <c r="A396" s="270"/>
      <c r="B396" s="28"/>
      <c r="C396" s="28"/>
      <c r="D396" s="31"/>
      <c r="E396" s="28"/>
      <c r="F396" s="28"/>
      <c r="G396" s="34"/>
      <c r="H396" s="34"/>
      <c r="I396" s="28"/>
      <c r="J396" s="28"/>
      <c r="K396" s="28"/>
      <c r="L396" s="28"/>
      <c r="M396" s="28"/>
      <c r="N396" s="28"/>
      <c r="O396" s="28"/>
      <c r="P396" s="28"/>
      <c r="Q396" s="28"/>
      <c r="R396" s="28"/>
      <c r="S396" s="28"/>
      <c r="T396" s="28"/>
      <c r="U396" s="28"/>
    </row>
    <row r="397" spans="1:21" ht="15" hidden="1" customHeight="1" x14ac:dyDescent="0.2">
      <c r="A397" s="270"/>
      <c r="B397" s="28"/>
      <c r="C397" s="28"/>
      <c r="D397" s="31"/>
      <c r="E397" s="28"/>
      <c r="F397" s="28"/>
      <c r="G397" s="34"/>
      <c r="H397" s="34"/>
      <c r="I397" s="28"/>
      <c r="J397" s="28"/>
      <c r="K397" s="28"/>
      <c r="L397" s="28"/>
      <c r="M397" s="28"/>
      <c r="N397" s="28"/>
      <c r="O397" s="28"/>
      <c r="P397" s="28"/>
      <c r="Q397" s="28"/>
      <c r="R397" s="28"/>
      <c r="S397" s="28"/>
      <c r="T397" s="28"/>
      <c r="U397" s="28"/>
    </row>
    <row r="398" spans="1:21" ht="15" hidden="1" customHeight="1" x14ac:dyDescent="0.2">
      <c r="A398" s="270"/>
      <c r="B398" s="28"/>
      <c r="C398" s="28"/>
      <c r="D398" s="31"/>
      <c r="E398" s="28"/>
      <c r="F398" s="28"/>
      <c r="G398" s="34"/>
      <c r="H398" s="34"/>
      <c r="I398" s="28"/>
      <c r="J398" s="28"/>
      <c r="K398" s="28"/>
      <c r="L398" s="28"/>
      <c r="M398" s="28"/>
      <c r="N398" s="28"/>
      <c r="O398" s="28"/>
      <c r="P398" s="28"/>
      <c r="Q398" s="28"/>
      <c r="R398" s="28"/>
      <c r="S398" s="28"/>
      <c r="T398" s="28"/>
      <c r="U398" s="28"/>
    </row>
    <row r="399" spans="1:21" ht="15" hidden="1" customHeight="1" x14ac:dyDescent="0.2">
      <c r="A399" s="270"/>
      <c r="B399" s="28"/>
      <c r="C399" s="28"/>
      <c r="D399" s="31"/>
      <c r="E399" s="28"/>
      <c r="F399" s="28"/>
      <c r="G399" s="34"/>
      <c r="H399" s="34"/>
      <c r="I399" s="28"/>
      <c r="J399" s="28"/>
      <c r="K399" s="28"/>
      <c r="L399" s="28"/>
      <c r="M399" s="28"/>
      <c r="N399" s="28"/>
      <c r="O399" s="28"/>
      <c r="P399" s="28"/>
      <c r="Q399" s="28"/>
      <c r="R399" s="28"/>
      <c r="S399" s="28"/>
      <c r="T399" s="28"/>
      <c r="U399" s="28"/>
    </row>
    <row r="400" spans="1:21" ht="15" hidden="1" customHeight="1" x14ac:dyDescent="0.2">
      <c r="A400" s="270"/>
      <c r="B400" s="28"/>
      <c r="C400" s="28"/>
      <c r="D400" s="31"/>
      <c r="E400" s="28"/>
      <c r="F400" s="28"/>
      <c r="G400" s="34"/>
      <c r="H400" s="34"/>
      <c r="I400" s="28"/>
      <c r="J400" s="28"/>
      <c r="K400" s="28"/>
      <c r="L400" s="28"/>
      <c r="M400" s="28"/>
      <c r="N400" s="28"/>
      <c r="O400" s="28"/>
      <c r="P400" s="28"/>
      <c r="Q400" s="28"/>
      <c r="R400" s="28"/>
      <c r="S400" s="28"/>
      <c r="T400" s="28"/>
      <c r="U400" s="28"/>
    </row>
    <row r="401" spans="1:62" ht="15" hidden="1" customHeight="1" x14ac:dyDescent="0.2">
      <c r="A401" s="270"/>
      <c r="B401" s="28"/>
      <c r="C401" s="28"/>
      <c r="D401" s="31"/>
      <c r="E401" s="28"/>
      <c r="F401" s="28"/>
      <c r="G401" s="34"/>
      <c r="H401" s="34"/>
      <c r="I401" s="28"/>
      <c r="J401" s="28"/>
      <c r="K401" s="28"/>
      <c r="L401" s="28"/>
      <c r="M401" s="28"/>
      <c r="N401" s="28"/>
      <c r="O401" s="28"/>
      <c r="P401" s="28"/>
      <c r="Q401" s="28"/>
      <c r="R401" s="28"/>
      <c r="S401" s="28"/>
      <c r="T401" s="28"/>
      <c r="U401" s="28"/>
    </row>
    <row r="402" spans="1:62" ht="15" hidden="1" customHeight="1" x14ac:dyDescent="0.2">
      <c r="A402" s="270"/>
      <c r="B402" s="28"/>
      <c r="C402" s="28"/>
      <c r="D402" s="31"/>
      <c r="E402" s="28"/>
      <c r="F402" s="28"/>
      <c r="G402" s="34"/>
      <c r="H402" s="34"/>
      <c r="I402" s="28"/>
      <c r="J402" s="28"/>
      <c r="K402" s="28"/>
      <c r="L402" s="28"/>
      <c r="M402" s="28"/>
      <c r="N402" s="28"/>
      <c r="O402" s="28"/>
      <c r="P402" s="28"/>
      <c r="Q402" s="28"/>
      <c r="R402" s="28"/>
      <c r="S402" s="28"/>
      <c r="T402" s="28"/>
      <c r="U402" s="28"/>
    </row>
    <row r="403" spans="1:62" ht="15" hidden="1" customHeight="1" x14ac:dyDescent="0.2">
      <c r="A403" s="270"/>
      <c r="B403" s="28"/>
      <c r="C403" s="28"/>
      <c r="D403" s="31"/>
      <c r="E403" s="28"/>
      <c r="F403" s="28"/>
      <c r="G403" s="34"/>
      <c r="H403" s="34"/>
      <c r="I403" s="28"/>
      <c r="J403" s="28"/>
      <c r="K403" s="28"/>
      <c r="L403" s="28"/>
      <c r="M403" s="28"/>
      <c r="N403" s="28"/>
      <c r="O403" s="28"/>
      <c r="P403" s="28"/>
      <c r="Q403" s="28"/>
      <c r="R403" s="28"/>
      <c r="S403" s="28"/>
      <c r="T403" s="28"/>
      <c r="U403" s="28"/>
    </row>
    <row r="404" spans="1:62" ht="15" hidden="1" customHeight="1" x14ac:dyDescent="0.2">
      <c r="A404" s="270"/>
      <c r="B404" s="28"/>
      <c r="C404" s="28"/>
      <c r="D404" s="31"/>
      <c r="E404" s="28"/>
      <c r="F404" s="28"/>
      <c r="G404" s="34"/>
      <c r="H404" s="34"/>
      <c r="I404" s="28"/>
      <c r="J404" s="28"/>
      <c r="K404" s="28"/>
      <c r="L404" s="28"/>
      <c r="M404" s="28"/>
      <c r="N404" s="28"/>
      <c r="O404" s="28"/>
      <c r="P404" s="28"/>
      <c r="Q404" s="28"/>
      <c r="R404" s="28"/>
      <c r="S404" s="28"/>
      <c r="T404" s="28"/>
      <c r="U404" s="28"/>
    </row>
    <row r="405" spans="1:62" ht="15" hidden="1" customHeight="1" x14ac:dyDescent="0.2">
      <c r="A405" s="270"/>
      <c r="B405" s="28"/>
      <c r="C405" s="28"/>
      <c r="D405" s="31"/>
      <c r="E405" s="28"/>
      <c r="F405" s="28"/>
      <c r="G405" s="34"/>
      <c r="H405" s="34"/>
      <c r="I405" s="28"/>
      <c r="J405" s="28"/>
      <c r="K405" s="28"/>
      <c r="L405" s="28"/>
      <c r="M405" s="28"/>
      <c r="N405" s="28"/>
      <c r="O405" s="28"/>
      <c r="P405" s="28"/>
      <c r="Q405" s="28"/>
      <c r="R405" s="28"/>
      <c r="S405" s="28"/>
      <c r="T405" s="28"/>
      <c r="U405" s="28"/>
    </row>
    <row r="406" spans="1:62" ht="15" hidden="1" customHeight="1" x14ac:dyDescent="0.2">
      <c r="A406" s="270"/>
      <c r="B406" s="28"/>
      <c r="C406" s="28"/>
      <c r="D406" s="31"/>
      <c r="E406" s="28"/>
      <c r="F406" s="28"/>
      <c r="G406" s="34"/>
      <c r="H406" s="34"/>
      <c r="I406" s="28"/>
      <c r="J406" s="28"/>
      <c r="K406" s="28"/>
      <c r="L406" s="28"/>
      <c r="M406" s="28"/>
      <c r="N406" s="28"/>
      <c r="O406" s="28"/>
      <c r="P406" s="28"/>
      <c r="Q406" s="28"/>
      <c r="R406" s="28"/>
      <c r="S406" s="28"/>
      <c r="T406" s="28"/>
      <c r="U406" s="28"/>
    </row>
    <row r="407" spans="1:62" ht="15" customHeight="1" x14ac:dyDescent="0.2">
      <c r="A407" s="270"/>
      <c r="B407" s="28"/>
      <c r="C407" s="28"/>
      <c r="D407" s="31"/>
      <c r="E407" s="28"/>
      <c r="F407" s="28"/>
      <c r="G407" s="34"/>
      <c r="H407" s="34"/>
      <c r="I407" s="28"/>
      <c r="J407" s="28"/>
      <c r="K407" s="28"/>
      <c r="L407" s="28"/>
      <c r="M407" s="28"/>
      <c r="N407" s="28"/>
      <c r="O407" s="28"/>
      <c r="P407" s="28"/>
      <c r="Q407" s="28"/>
      <c r="R407" s="28"/>
      <c r="S407" s="28"/>
      <c r="T407" s="28"/>
      <c r="U407" s="28"/>
    </row>
    <row r="408" spans="1:62" s="35" customFormat="1" ht="21" x14ac:dyDescent="0.25">
      <c r="A408" s="178" t="s">
        <v>643</v>
      </c>
      <c r="B408" s="464"/>
      <c r="C408" s="465"/>
      <c r="D408" s="466"/>
      <c r="E408" s="467"/>
      <c r="F408" s="94" t="s">
        <v>247</v>
      </c>
      <c r="G408" s="468" t="s">
        <v>246</v>
      </c>
      <c r="H408" s="469"/>
      <c r="I408" s="470" t="s">
        <v>648</v>
      </c>
      <c r="J408" s="471"/>
      <c r="K408" s="471"/>
      <c r="L408" s="471"/>
      <c r="M408" s="272"/>
      <c r="N408" s="272"/>
      <c r="O408" s="272"/>
      <c r="P408" s="272"/>
      <c r="Q408" s="272"/>
      <c r="R408" s="272"/>
      <c r="S408" s="272"/>
      <c r="T408" s="272"/>
      <c r="U408" s="272"/>
      <c r="V408" s="272"/>
      <c r="W408" s="272"/>
      <c r="X408" s="272"/>
      <c r="Y408" s="272"/>
      <c r="Z408" s="272"/>
      <c r="AA408" s="272"/>
      <c r="AB408" s="272"/>
      <c r="AC408" s="272"/>
      <c r="AD408" s="272"/>
      <c r="AE408" s="272"/>
      <c r="AF408" s="272"/>
      <c r="AG408" s="272"/>
      <c r="AH408" s="95"/>
      <c r="AI408" s="470" t="s">
        <v>649</v>
      </c>
      <c r="AJ408" s="472"/>
      <c r="AK408" s="472"/>
      <c r="AL408" s="472"/>
      <c r="AM408" s="472"/>
      <c r="AN408" s="472"/>
      <c r="AO408" s="472"/>
      <c r="AP408" s="272"/>
      <c r="AQ408" s="272"/>
      <c r="AR408" s="272"/>
      <c r="AS408" s="272"/>
      <c r="AT408" s="272"/>
      <c r="AU408" s="96"/>
      <c r="AV408" s="272"/>
      <c r="AW408" s="272"/>
      <c r="AX408" s="272"/>
      <c r="AY408" s="272"/>
      <c r="AZ408" s="272"/>
      <c r="BA408" s="95"/>
      <c r="BB408" s="473" t="s">
        <v>296</v>
      </c>
      <c r="BC408" s="471"/>
      <c r="BD408" s="471"/>
      <c r="BE408" s="471"/>
      <c r="BF408" s="471"/>
      <c r="BG408" s="471"/>
      <c r="BH408" s="471"/>
      <c r="BI408" s="474"/>
      <c r="BJ408" s="97" t="s">
        <v>291</v>
      </c>
    </row>
    <row r="409" spans="1:62" s="36" customFormat="1" ht="42.75" customHeight="1" x14ac:dyDescent="0.25">
      <c r="A409" s="179" t="s">
        <v>236</v>
      </c>
      <c r="B409" s="475" t="s">
        <v>161</v>
      </c>
      <c r="C409" s="476"/>
      <c r="D409" s="477"/>
      <c r="E409" s="478"/>
      <c r="F409" s="94" t="s">
        <v>245</v>
      </c>
      <c r="G409" s="479" t="s">
        <v>248</v>
      </c>
      <c r="H409" s="479"/>
      <c r="I409" s="99" t="s">
        <v>6</v>
      </c>
      <c r="J409" s="100"/>
      <c r="K409" s="100"/>
      <c r="L409" s="100"/>
      <c r="M409" s="100"/>
      <c r="N409" s="100"/>
      <c r="O409" s="100"/>
      <c r="P409" s="101"/>
      <c r="Q409" s="102" t="s">
        <v>7</v>
      </c>
      <c r="R409" s="100"/>
      <c r="S409" s="100"/>
      <c r="T409" s="100"/>
      <c r="U409" s="100"/>
      <c r="V409" s="100"/>
      <c r="W409" s="100"/>
      <c r="X409" s="101"/>
      <c r="Y409" s="480" t="s">
        <v>8</v>
      </c>
      <c r="Z409" s="481"/>
      <c r="AA409" s="480" t="s">
        <v>9</v>
      </c>
      <c r="AB409" s="481"/>
      <c r="AC409" s="482"/>
      <c r="AD409" s="480" t="s">
        <v>10</v>
      </c>
      <c r="AE409" s="482"/>
      <c r="AF409" s="480" t="s">
        <v>11</v>
      </c>
      <c r="AG409" s="481"/>
      <c r="AH409" s="463" t="s">
        <v>259</v>
      </c>
      <c r="AI409" s="483" t="s">
        <v>260</v>
      </c>
      <c r="AJ409" s="483"/>
      <c r="AK409" s="483"/>
      <c r="AL409" s="483"/>
      <c r="AM409" s="483"/>
      <c r="AN409" s="483"/>
      <c r="AO409" s="484" t="s">
        <v>276</v>
      </c>
      <c r="AP409" s="483"/>
      <c r="AQ409" s="483"/>
      <c r="AR409" s="483"/>
      <c r="AS409" s="483"/>
      <c r="AT409" s="483"/>
      <c r="AU409" s="483"/>
      <c r="AV409" s="483"/>
      <c r="AW409" s="484" t="s">
        <v>13</v>
      </c>
      <c r="AX409" s="483"/>
      <c r="AY409" s="480" t="s">
        <v>14</v>
      </c>
      <c r="AZ409" s="481"/>
      <c r="BA409" s="485" t="s">
        <v>279</v>
      </c>
      <c r="BB409" s="487" t="s">
        <v>650</v>
      </c>
      <c r="BC409" s="488"/>
      <c r="BD409" s="488"/>
      <c r="BE409" s="488"/>
      <c r="BF409" s="488"/>
      <c r="BG409" s="489" t="s">
        <v>651</v>
      </c>
      <c r="BH409" s="481"/>
      <c r="BI409" s="463" t="s">
        <v>294</v>
      </c>
      <c r="BJ409" s="453" t="s">
        <v>293</v>
      </c>
    </row>
    <row r="410" spans="1:62" s="37" customFormat="1" ht="63" x14ac:dyDescent="0.25">
      <c r="A410" s="103"/>
      <c r="B410" s="455" t="s">
        <v>15</v>
      </c>
      <c r="C410" s="457" t="s">
        <v>16</v>
      </c>
      <c r="D410" s="457" t="s">
        <v>159</v>
      </c>
      <c r="E410" s="459" t="s">
        <v>160</v>
      </c>
      <c r="F410" s="104" t="s">
        <v>125</v>
      </c>
      <c r="G410" s="105" t="s">
        <v>17</v>
      </c>
      <c r="H410" s="105" t="s">
        <v>18</v>
      </c>
      <c r="I410" s="106" t="s">
        <v>19</v>
      </c>
      <c r="J410" s="107" t="s">
        <v>20</v>
      </c>
      <c r="K410" s="107" t="s">
        <v>21</v>
      </c>
      <c r="L410" s="107" t="s">
        <v>22</v>
      </c>
      <c r="M410" s="107" t="s">
        <v>23</v>
      </c>
      <c r="N410" s="107" t="s">
        <v>24</v>
      </c>
      <c r="O410" s="107" t="s">
        <v>25</v>
      </c>
      <c r="P410" s="107" t="s">
        <v>26</v>
      </c>
      <c r="Q410" s="107" t="s">
        <v>19</v>
      </c>
      <c r="R410" s="107" t="s">
        <v>20</v>
      </c>
      <c r="S410" s="107" t="s">
        <v>21</v>
      </c>
      <c r="T410" s="107" t="s">
        <v>22</v>
      </c>
      <c r="U410" s="107" t="s">
        <v>23</v>
      </c>
      <c r="V410" s="107" t="s">
        <v>24</v>
      </c>
      <c r="W410" s="107" t="s">
        <v>25</v>
      </c>
      <c r="X410" s="107" t="s">
        <v>26</v>
      </c>
      <c r="Y410" s="106" t="s">
        <v>343</v>
      </c>
      <c r="Z410" s="108" t="s">
        <v>344</v>
      </c>
      <c r="AA410" s="106" t="s">
        <v>256</v>
      </c>
      <c r="AB410" s="107" t="s">
        <v>257</v>
      </c>
      <c r="AC410" s="107" t="s">
        <v>258</v>
      </c>
      <c r="AD410" s="107" t="s">
        <v>27</v>
      </c>
      <c r="AE410" s="107" t="s">
        <v>254</v>
      </c>
      <c r="AF410" s="107" t="s">
        <v>28</v>
      </c>
      <c r="AG410" s="109" t="s">
        <v>255</v>
      </c>
      <c r="AH410" s="453"/>
      <c r="AI410" s="118" t="s">
        <v>261</v>
      </c>
      <c r="AJ410" s="119" t="s">
        <v>262</v>
      </c>
      <c r="AK410" s="119" t="s">
        <v>263</v>
      </c>
      <c r="AL410" s="119" t="s">
        <v>264</v>
      </c>
      <c r="AM410" s="119" t="s">
        <v>29</v>
      </c>
      <c r="AN410" s="461" t="s">
        <v>2928</v>
      </c>
      <c r="AO410" s="110" t="s">
        <v>30</v>
      </c>
      <c r="AP410" s="109" t="s">
        <v>31</v>
      </c>
      <c r="AQ410" s="109" t="s">
        <v>32</v>
      </c>
      <c r="AR410" s="109" t="s">
        <v>33</v>
      </c>
      <c r="AS410" s="109" t="s">
        <v>34</v>
      </c>
      <c r="AT410" s="109" t="s">
        <v>35</v>
      </c>
      <c r="AU410" s="108" t="s">
        <v>29</v>
      </c>
      <c r="AV410" s="463" t="s">
        <v>12</v>
      </c>
      <c r="AW410" s="111" t="s">
        <v>277</v>
      </c>
      <c r="AX410" s="109" t="s">
        <v>278</v>
      </c>
      <c r="AY410" s="107" t="s">
        <v>36</v>
      </c>
      <c r="AZ410" s="109" t="s">
        <v>37</v>
      </c>
      <c r="BA410" s="486"/>
      <c r="BB410" s="108" t="s">
        <v>652</v>
      </c>
      <c r="BC410" s="108" t="s">
        <v>341</v>
      </c>
      <c r="BD410" s="109" t="s">
        <v>287</v>
      </c>
      <c r="BE410" s="109" t="s">
        <v>290</v>
      </c>
      <c r="BF410" s="108" t="s">
        <v>342</v>
      </c>
      <c r="BG410" s="109" t="s">
        <v>299</v>
      </c>
      <c r="BH410" s="108" t="s">
        <v>1841</v>
      </c>
      <c r="BI410" s="453"/>
      <c r="BJ410" s="454"/>
    </row>
    <row r="411" spans="1:62" s="38" customFormat="1" ht="12.75" x14ac:dyDescent="0.25">
      <c r="A411" s="112"/>
      <c r="B411" s="456"/>
      <c r="C411" s="458"/>
      <c r="D411" s="458"/>
      <c r="E411" s="460"/>
      <c r="F411" s="310" t="s">
        <v>126</v>
      </c>
      <c r="G411" s="311" t="s">
        <v>127</v>
      </c>
      <c r="H411" s="312" t="s">
        <v>127</v>
      </c>
      <c r="I411" s="312" t="s">
        <v>128</v>
      </c>
      <c r="J411" s="312" t="s">
        <v>128</v>
      </c>
      <c r="K411" s="312" t="s">
        <v>128</v>
      </c>
      <c r="L411" s="312" t="s">
        <v>128</v>
      </c>
      <c r="M411" s="312" t="s">
        <v>128</v>
      </c>
      <c r="N411" s="312" t="s">
        <v>128</v>
      </c>
      <c r="O411" s="312" t="s">
        <v>128</v>
      </c>
      <c r="P411" s="312" t="s">
        <v>128</v>
      </c>
      <c r="Q411" s="312" t="s">
        <v>128</v>
      </c>
      <c r="R411" s="312" t="s">
        <v>128</v>
      </c>
      <c r="S411" s="312" t="s">
        <v>128</v>
      </c>
      <c r="T411" s="312" t="s">
        <v>128</v>
      </c>
      <c r="U411" s="312" t="s">
        <v>128</v>
      </c>
      <c r="V411" s="312" t="s">
        <v>128</v>
      </c>
      <c r="W411" s="312" t="s">
        <v>128</v>
      </c>
      <c r="X411" s="312" t="s">
        <v>128</v>
      </c>
      <c r="Y411" s="312" t="s">
        <v>128</v>
      </c>
      <c r="Z411" s="312" t="s">
        <v>128</v>
      </c>
      <c r="AA411" s="312" t="s">
        <v>252</v>
      </c>
      <c r="AB411" s="312" t="s">
        <v>252</v>
      </c>
      <c r="AC411" s="312" t="s">
        <v>252</v>
      </c>
      <c r="AD411" s="312" t="s">
        <v>128</v>
      </c>
      <c r="AE411" s="312" t="s">
        <v>129</v>
      </c>
      <c r="AF411" s="312" t="s">
        <v>128</v>
      </c>
      <c r="AG411" s="313" t="s">
        <v>253</v>
      </c>
      <c r="AH411" s="462"/>
      <c r="AI411" s="314" t="s">
        <v>129</v>
      </c>
      <c r="AJ411" s="313" t="s">
        <v>129</v>
      </c>
      <c r="AK411" s="313" t="s">
        <v>129</v>
      </c>
      <c r="AL411" s="313" t="s">
        <v>129</v>
      </c>
      <c r="AM411" s="313" t="s">
        <v>129</v>
      </c>
      <c r="AN411" s="462"/>
      <c r="AO411" s="315" t="s">
        <v>253</v>
      </c>
      <c r="AP411" s="313" t="s">
        <v>253</v>
      </c>
      <c r="AQ411" s="313" t="s">
        <v>253</v>
      </c>
      <c r="AR411" s="313" t="s">
        <v>253</v>
      </c>
      <c r="AS411" s="313" t="s">
        <v>253</v>
      </c>
      <c r="AT411" s="313" t="s">
        <v>253</v>
      </c>
      <c r="AU411" s="313" t="s">
        <v>253</v>
      </c>
      <c r="AV411" s="462"/>
      <c r="AW411" s="316" t="s">
        <v>252</v>
      </c>
      <c r="AX411" s="313" t="s">
        <v>252</v>
      </c>
      <c r="AY411" s="312"/>
      <c r="AZ411" s="313"/>
      <c r="BA411" s="484"/>
      <c r="BB411" s="313" t="s">
        <v>286</v>
      </c>
      <c r="BC411" s="313" t="s">
        <v>130</v>
      </c>
      <c r="BD411" s="313" t="s">
        <v>130</v>
      </c>
      <c r="BE411" s="313" t="s">
        <v>130</v>
      </c>
      <c r="BF411" s="313" t="s">
        <v>130</v>
      </c>
      <c r="BG411" s="313"/>
      <c r="BH411" s="313" t="s">
        <v>130</v>
      </c>
      <c r="BI411" s="462"/>
      <c r="BJ411" s="115"/>
    </row>
    <row r="412" spans="1:62" ht="11.25" customHeight="1" x14ac:dyDescent="0.2">
      <c r="A412" s="180"/>
      <c r="B412" s="25"/>
      <c r="C412" s="39"/>
      <c r="D412" s="39"/>
      <c r="E412" s="39"/>
      <c r="F412" s="40"/>
      <c r="G412" s="39"/>
      <c r="H412" s="25"/>
      <c r="I412" s="42"/>
      <c r="J412" s="42"/>
      <c r="K412" s="42"/>
      <c r="L412" s="42"/>
      <c r="M412" s="42"/>
      <c r="N412" s="42"/>
      <c r="O412" s="42"/>
      <c r="P412" s="42"/>
      <c r="Q412" s="42"/>
      <c r="R412" s="42"/>
      <c r="S412" s="42"/>
      <c r="T412" s="42"/>
      <c r="U412" s="42"/>
      <c r="V412" s="42"/>
      <c r="W412" s="42"/>
      <c r="X412" s="42"/>
      <c r="Y412" s="42"/>
      <c r="Z412" s="42"/>
      <c r="AA412" s="42"/>
      <c r="AB412" s="42"/>
      <c r="AC412" s="42"/>
      <c r="AD412" s="42"/>
      <c r="AE412" s="42"/>
      <c r="AF412" s="42"/>
      <c r="AG412" s="307"/>
      <c r="AH412" s="93"/>
      <c r="AI412" s="308"/>
      <c r="AJ412" s="42"/>
      <c r="AK412" s="42"/>
      <c r="AL412" s="42"/>
      <c r="AM412" s="42"/>
      <c r="AN412" s="120"/>
      <c r="AO412" s="42"/>
      <c r="AP412" s="42"/>
      <c r="AQ412" s="42"/>
      <c r="AR412" s="42"/>
      <c r="AS412" s="42"/>
      <c r="AT412" s="42"/>
      <c r="AU412" s="307"/>
      <c r="AV412" s="93"/>
      <c r="AW412" s="42"/>
      <c r="AX412" s="42"/>
      <c r="AY412" s="42"/>
      <c r="AZ412" s="307"/>
      <c r="BA412" s="93"/>
      <c r="BB412" s="42"/>
      <c r="BC412" s="42"/>
      <c r="BD412" s="42"/>
      <c r="BE412" s="42"/>
      <c r="BF412" s="42"/>
      <c r="BG412" s="43"/>
      <c r="BH412" s="42"/>
      <c r="BI412" s="142"/>
      <c r="BJ412" s="317"/>
    </row>
    <row r="413" spans="1:62" s="51" customFormat="1" ht="11.25" customHeight="1" x14ac:dyDescent="0.15">
      <c r="A413" s="331" t="s">
        <v>346</v>
      </c>
      <c r="B413" s="41" t="s">
        <v>715</v>
      </c>
      <c r="C413" s="45" t="s">
        <v>716</v>
      </c>
      <c r="D413" s="45" t="s">
        <v>717</v>
      </c>
      <c r="E413" s="45" t="s">
        <v>718</v>
      </c>
      <c r="F413" s="171"/>
      <c r="G413" s="45">
        <v>29273</v>
      </c>
      <c r="H413" s="41">
        <v>10891</v>
      </c>
      <c r="I413" s="47">
        <v>43</v>
      </c>
      <c r="J413" s="47">
        <v>9</v>
      </c>
      <c r="K413" s="47">
        <v>0</v>
      </c>
      <c r="L413" s="47">
        <v>0</v>
      </c>
      <c r="M413" s="47">
        <v>0</v>
      </c>
      <c r="N413" s="47">
        <v>0</v>
      </c>
      <c r="O413" s="47">
        <v>0</v>
      </c>
      <c r="P413" s="47">
        <v>0</v>
      </c>
      <c r="Q413" s="47">
        <v>0</v>
      </c>
      <c r="R413" s="47">
        <v>0</v>
      </c>
      <c r="S413" s="47">
        <v>0</v>
      </c>
      <c r="T413" s="47">
        <v>0</v>
      </c>
      <c r="U413" s="47">
        <v>0</v>
      </c>
      <c r="V413" s="47">
        <v>0</v>
      </c>
      <c r="W413" s="47">
        <v>0</v>
      </c>
      <c r="X413" s="47">
        <v>0</v>
      </c>
      <c r="Y413" s="47">
        <v>350</v>
      </c>
      <c r="Z413" s="47">
        <v>0</v>
      </c>
      <c r="AA413" s="80">
        <v>1</v>
      </c>
      <c r="AB413" s="80">
        <v>0</v>
      </c>
      <c r="AC413" s="80">
        <v>0</v>
      </c>
      <c r="AD413" s="47">
        <v>0</v>
      </c>
      <c r="AE413" s="47">
        <v>0</v>
      </c>
      <c r="AF413" s="47">
        <v>7</v>
      </c>
      <c r="AG413" s="85">
        <v>12174</v>
      </c>
      <c r="AH413" s="88"/>
      <c r="AI413" s="121">
        <v>0</v>
      </c>
      <c r="AJ413" s="47">
        <v>0</v>
      </c>
      <c r="AK413" s="47">
        <v>0</v>
      </c>
      <c r="AL413" s="47">
        <v>2326</v>
      </c>
      <c r="AM413" s="47">
        <v>0</v>
      </c>
      <c r="AN413" s="122"/>
      <c r="AO413" s="47">
        <v>0</v>
      </c>
      <c r="AP413" s="47">
        <v>22276</v>
      </c>
      <c r="AQ413" s="47">
        <v>0</v>
      </c>
      <c r="AR413" s="47">
        <v>0</v>
      </c>
      <c r="AS413" s="47">
        <v>0</v>
      </c>
      <c r="AT413" s="47">
        <v>0</v>
      </c>
      <c r="AU413" s="85">
        <v>0</v>
      </c>
      <c r="AV413" s="88"/>
      <c r="AW413" s="80">
        <v>1</v>
      </c>
      <c r="AX413" s="80">
        <v>0</v>
      </c>
      <c r="AY413" s="50" t="s">
        <v>50</v>
      </c>
      <c r="AZ413" s="91" t="s">
        <v>50</v>
      </c>
      <c r="BA413" s="88"/>
      <c r="BB413" s="78">
        <v>207</v>
      </c>
      <c r="BC413" s="75"/>
      <c r="BD413" s="75"/>
      <c r="BE413" s="75"/>
      <c r="BF413" s="75"/>
      <c r="BG413" s="50" t="s">
        <v>46</v>
      </c>
      <c r="BH413" s="78"/>
      <c r="BI413" s="130"/>
      <c r="BJ413" s="210" t="s">
        <v>46</v>
      </c>
    </row>
    <row r="414" spans="1:62" s="51" customFormat="1" ht="11.25" customHeight="1" x14ac:dyDescent="0.15">
      <c r="A414" s="331" t="s">
        <v>345</v>
      </c>
      <c r="B414" s="41" t="s">
        <v>719</v>
      </c>
      <c r="C414" s="45" t="s">
        <v>720</v>
      </c>
      <c r="D414" s="45" t="s">
        <v>721</v>
      </c>
      <c r="E414" s="45" t="s">
        <v>722</v>
      </c>
      <c r="F414" s="171"/>
      <c r="G414" s="45">
        <v>15000</v>
      </c>
      <c r="H414" s="41">
        <v>5615</v>
      </c>
      <c r="I414" s="47">
        <v>279</v>
      </c>
      <c r="J414" s="47">
        <v>300</v>
      </c>
      <c r="K414" s="47">
        <v>86</v>
      </c>
      <c r="L414" s="47">
        <v>9</v>
      </c>
      <c r="M414" s="47">
        <v>205</v>
      </c>
      <c r="N414" s="47">
        <v>235</v>
      </c>
      <c r="O414" s="47">
        <v>24</v>
      </c>
      <c r="P414" s="47">
        <v>0</v>
      </c>
      <c r="Q414" s="47">
        <v>0</v>
      </c>
      <c r="R414" s="47">
        <v>0</v>
      </c>
      <c r="S414" s="47">
        <v>0</v>
      </c>
      <c r="T414" s="47">
        <v>0</v>
      </c>
      <c r="U414" s="47">
        <v>0</v>
      </c>
      <c r="V414" s="47">
        <v>0</v>
      </c>
      <c r="W414" s="47">
        <v>0</v>
      </c>
      <c r="X414" s="47">
        <v>0</v>
      </c>
      <c r="Y414" s="47">
        <v>195</v>
      </c>
      <c r="Z414" s="47">
        <v>14</v>
      </c>
      <c r="AA414" s="80">
        <v>1</v>
      </c>
      <c r="AB414" s="80">
        <v>0</v>
      </c>
      <c r="AC414" s="80">
        <v>0</v>
      </c>
      <c r="AD414" s="47">
        <v>14</v>
      </c>
      <c r="AE414" s="47">
        <v>8815</v>
      </c>
      <c r="AF414" s="47">
        <v>9</v>
      </c>
      <c r="AG414" s="85">
        <v>127000</v>
      </c>
      <c r="AH414" s="88"/>
      <c r="AI414" s="121"/>
      <c r="AJ414" s="47"/>
      <c r="AK414" s="47">
        <v>0</v>
      </c>
      <c r="AL414" s="47"/>
      <c r="AM414" s="47">
        <v>0</v>
      </c>
      <c r="AN414" s="122"/>
      <c r="AO414" s="47"/>
      <c r="AP414" s="47"/>
      <c r="AQ414" s="47">
        <v>0</v>
      </c>
      <c r="AR414" s="47">
        <v>0</v>
      </c>
      <c r="AS414" s="47"/>
      <c r="AT414" s="47"/>
      <c r="AU414" s="85">
        <v>0</v>
      </c>
      <c r="AV414" s="88"/>
      <c r="AW414" s="80">
        <v>1</v>
      </c>
      <c r="AX414" s="80">
        <v>0</v>
      </c>
      <c r="AY414" s="50" t="s">
        <v>41</v>
      </c>
      <c r="AZ414" s="91" t="s">
        <v>41</v>
      </c>
      <c r="BA414" s="88" t="s">
        <v>723</v>
      </c>
      <c r="BB414" s="78">
        <v>150</v>
      </c>
      <c r="BC414" s="75"/>
      <c r="BD414" s="75"/>
      <c r="BE414" s="75"/>
      <c r="BF414" s="75"/>
      <c r="BG414" s="50" t="s">
        <v>42</v>
      </c>
      <c r="BH414" s="78">
        <v>150</v>
      </c>
      <c r="BI414" s="130" t="s">
        <v>723</v>
      </c>
      <c r="BJ414" s="210" t="s">
        <v>46</v>
      </c>
    </row>
    <row r="415" spans="1:62" s="176" customFormat="1" ht="11.25" customHeight="1" x14ac:dyDescent="0.15">
      <c r="A415" s="331" t="s">
        <v>153</v>
      </c>
      <c r="B415" s="41" t="s">
        <v>162</v>
      </c>
      <c r="C415" s="45" t="s">
        <v>653</v>
      </c>
      <c r="D415" s="45" t="s">
        <v>654</v>
      </c>
      <c r="E415" s="45" t="s">
        <v>215</v>
      </c>
      <c r="F415" s="171"/>
      <c r="G415" s="45">
        <v>14000</v>
      </c>
      <c r="H415" s="41"/>
      <c r="I415" s="47">
        <v>197</v>
      </c>
      <c r="J415" s="47">
        <v>8</v>
      </c>
      <c r="K415" s="47">
        <v>2</v>
      </c>
      <c r="L415" s="47">
        <v>2</v>
      </c>
      <c r="M415" s="47">
        <v>40</v>
      </c>
      <c r="N415" s="47">
        <v>0</v>
      </c>
      <c r="O415" s="47">
        <v>197</v>
      </c>
      <c r="P415" s="47">
        <v>0</v>
      </c>
      <c r="Q415" s="47">
        <v>0</v>
      </c>
      <c r="R415" s="47">
        <v>0</v>
      </c>
      <c r="S415" s="47">
        <v>0</v>
      </c>
      <c r="T415" s="47">
        <v>0</v>
      </c>
      <c r="U415" s="47">
        <v>0</v>
      </c>
      <c r="V415" s="47">
        <v>0</v>
      </c>
      <c r="W415" s="47">
        <v>0</v>
      </c>
      <c r="X415" s="47">
        <v>0</v>
      </c>
      <c r="Y415" s="47">
        <v>447</v>
      </c>
      <c r="Z415" s="47">
        <v>0</v>
      </c>
      <c r="AA415" s="80">
        <v>1</v>
      </c>
      <c r="AB415" s="80">
        <v>0</v>
      </c>
      <c r="AC415" s="80">
        <v>0</v>
      </c>
      <c r="AD415" s="47">
        <v>32</v>
      </c>
      <c r="AE415" s="47">
        <v>80</v>
      </c>
      <c r="AF415" s="47">
        <v>32</v>
      </c>
      <c r="AG415" s="85">
        <v>361000</v>
      </c>
      <c r="AH415" s="88"/>
      <c r="AI415" s="121">
        <v>22</v>
      </c>
      <c r="AJ415" s="47">
        <v>7</v>
      </c>
      <c r="AK415" s="47">
        <v>0</v>
      </c>
      <c r="AL415" s="47">
        <v>17</v>
      </c>
      <c r="AM415" s="47">
        <v>0</v>
      </c>
      <c r="AN415" s="122"/>
      <c r="AO415" s="47">
        <v>82000</v>
      </c>
      <c r="AP415" s="47">
        <v>0</v>
      </c>
      <c r="AQ415" s="47">
        <v>112000</v>
      </c>
      <c r="AR415" s="47">
        <v>0</v>
      </c>
      <c r="AS415" s="47">
        <v>0</v>
      </c>
      <c r="AT415" s="47">
        <v>0</v>
      </c>
      <c r="AU415" s="85">
        <v>0</v>
      </c>
      <c r="AV415" s="88"/>
      <c r="AW415" s="80">
        <v>0.42</v>
      </c>
      <c r="AX415" s="80">
        <v>0.57999999999999996</v>
      </c>
      <c r="AY415" s="50" t="s">
        <v>50</v>
      </c>
      <c r="AZ415" s="91" t="s">
        <v>50</v>
      </c>
      <c r="BA415" s="88"/>
      <c r="BB415" s="78">
        <v>125</v>
      </c>
      <c r="BC415" s="75">
        <v>2500000</v>
      </c>
      <c r="BD415" s="75">
        <v>2800000</v>
      </c>
      <c r="BE415" s="75">
        <v>2800000</v>
      </c>
      <c r="BF415" s="75">
        <v>7800000</v>
      </c>
      <c r="BG415" s="50" t="s">
        <v>42</v>
      </c>
      <c r="BH415" s="78">
        <v>125</v>
      </c>
      <c r="BI415" s="130"/>
      <c r="BJ415" s="210" t="s">
        <v>46</v>
      </c>
    </row>
    <row r="416" spans="1:62" s="51" customFormat="1" ht="11.25" customHeight="1" x14ac:dyDescent="0.15">
      <c r="A416" s="332" t="s">
        <v>154</v>
      </c>
      <c r="B416" s="47"/>
      <c r="C416" s="52"/>
      <c r="D416" s="52"/>
      <c r="E416" s="52"/>
      <c r="F416" s="172"/>
      <c r="G416" s="52"/>
      <c r="H416" s="47"/>
      <c r="I416" s="47"/>
      <c r="J416" s="47"/>
      <c r="K416" s="47"/>
      <c r="L416" s="47"/>
      <c r="M416" s="47"/>
      <c r="N416" s="47"/>
      <c r="O416" s="47"/>
      <c r="P416" s="47"/>
      <c r="Q416" s="47"/>
      <c r="R416" s="47"/>
      <c r="S416" s="47"/>
      <c r="T416" s="47"/>
      <c r="U416" s="47"/>
      <c r="V416" s="47"/>
      <c r="W416" s="47"/>
      <c r="X416" s="47"/>
      <c r="Y416" s="47"/>
      <c r="Z416" s="47"/>
      <c r="AA416" s="80"/>
      <c r="AB416" s="80"/>
      <c r="AC416" s="80"/>
      <c r="AD416" s="47"/>
      <c r="AE416" s="47"/>
      <c r="AF416" s="47"/>
      <c r="AG416" s="85"/>
      <c r="AH416" s="88"/>
      <c r="AI416" s="121"/>
      <c r="AJ416" s="47"/>
      <c r="AK416" s="47"/>
      <c r="AL416" s="47"/>
      <c r="AM416" s="47"/>
      <c r="AN416" s="122"/>
      <c r="AO416" s="47"/>
      <c r="AP416" s="47"/>
      <c r="AQ416" s="47"/>
      <c r="AR416" s="47"/>
      <c r="AS416" s="47"/>
      <c r="AT416" s="47"/>
      <c r="AU416" s="85"/>
      <c r="AV416" s="88"/>
      <c r="AW416" s="80"/>
      <c r="AX416" s="80"/>
      <c r="AY416" s="50"/>
      <c r="AZ416" s="91"/>
      <c r="BA416" s="88"/>
      <c r="BB416" s="78"/>
      <c r="BC416" s="75"/>
      <c r="BD416" s="75"/>
      <c r="BE416" s="75"/>
      <c r="BF416" s="75"/>
      <c r="BG416" s="50"/>
      <c r="BH416" s="78"/>
      <c r="BI416" s="130"/>
      <c r="BJ416" s="210"/>
    </row>
    <row r="417" spans="1:62" s="51" customFormat="1" ht="11.25" customHeight="1" x14ac:dyDescent="0.15">
      <c r="A417" s="331" t="s">
        <v>131</v>
      </c>
      <c r="B417" s="47" t="s">
        <v>724</v>
      </c>
      <c r="C417" s="52" t="s">
        <v>725</v>
      </c>
      <c r="D417" s="52" t="s">
        <v>726</v>
      </c>
      <c r="E417" s="52" t="s">
        <v>727</v>
      </c>
      <c r="F417" s="172"/>
      <c r="G417" s="52">
        <v>50679</v>
      </c>
      <c r="H417" s="47">
        <v>14863</v>
      </c>
      <c r="I417" s="47">
        <v>1025</v>
      </c>
      <c r="J417" s="47">
        <v>193</v>
      </c>
      <c r="K417" s="47">
        <v>77</v>
      </c>
      <c r="L417" s="47">
        <v>2</v>
      </c>
      <c r="M417" s="47">
        <v>238</v>
      </c>
      <c r="N417" s="47"/>
      <c r="O417" s="47">
        <v>2</v>
      </c>
      <c r="P417" s="47"/>
      <c r="Q417" s="47"/>
      <c r="R417" s="47"/>
      <c r="S417" s="47"/>
      <c r="T417" s="47"/>
      <c r="U417" s="47"/>
      <c r="V417" s="47"/>
      <c r="W417" s="47"/>
      <c r="X417" s="47"/>
      <c r="Y417" s="47">
        <v>1945</v>
      </c>
      <c r="Z417" s="47">
        <v>600</v>
      </c>
      <c r="AA417" s="80">
        <v>1</v>
      </c>
      <c r="AB417" s="80">
        <v>0</v>
      </c>
      <c r="AC417" s="80">
        <v>0</v>
      </c>
      <c r="AD417" s="47">
        <v>64</v>
      </c>
      <c r="AE417" s="47"/>
      <c r="AF417" s="47"/>
      <c r="AG417" s="85"/>
      <c r="AH417" s="88"/>
      <c r="AI417" s="121">
        <v>19650</v>
      </c>
      <c r="AJ417" s="47"/>
      <c r="AK417" s="47">
        <v>19518</v>
      </c>
      <c r="AL417" s="47">
        <v>105002</v>
      </c>
      <c r="AM417" s="47"/>
      <c r="AN417" s="122"/>
      <c r="AO417" s="47">
        <v>900816</v>
      </c>
      <c r="AP417" s="47"/>
      <c r="AQ417" s="47"/>
      <c r="AR417" s="47"/>
      <c r="AS417" s="47"/>
      <c r="AT417" s="47"/>
      <c r="AU417" s="85"/>
      <c r="AV417" s="88"/>
      <c r="AW417" s="80">
        <v>1</v>
      </c>
      <c r="AX417" s="80">
        <v>0</v>
      </c>
      <c r="AY417" s="50" t="s">
        <v>41</v>
      </c>
      <c r="AZ417" s="91" t="s">
        <v>41</v>
      </c>
      <c r="BA417" s="88"/>
      <c r="BB417" s="78"/>
      <c r="BC417" s="75">
        <v>20009840</v>
      </c>
      <c r="BD417" s="75">
        <v>4260665</v>
      </c>
      <c r="BE417" s="75">
        <v>5232636</v>
      </c>
      <c r="BF417" s="75">
        <v>29749902</v>
      </c>
      <c r="BG417" s="50" t="s">
        <v>42</v>
      </c>
      <c r="BH417" s="78"/>
      <c r="BI417" s="130" t="s">
        <v>728</v>
      </c>
      <c r="BJ417" s="210" t="s">
        <v>42</v>
      </c>
    </row>
    <row r="418" spans="1:62" s="176" customFormat="1" ht="11.25" customHeight="1" x14ac:dyDescent="0.15">
      <c r="A418" s="331" t="s">
        <v>132</v>
      </c>
      <c r="B418" s="47" t="s">
        <v>165</v>
      </c>
      <c r="C418" s="52" t="s">
        <v>182</v>
      </c>
      <c r="D418" s="52" t="s">
        <v>200</v>
      </c>
      <c r="E418" s="52" t="s">
        <v>218</v>
      </c>
      <c r="F418" s="172"/>
      <c r="G418" s="52">
        <v>23000</v>
      </c>
      <c r="H418" s="47">
        <v>9134</v>
      </c>
      <c r="I418" s="47">
        <v>878</v>
      </c>
      <c r="J418" s="47">
        <v>90</v>
      </c>
      <c r="K418" s="47">
        <v>36</v>
      </c>
      <c r="L418" s="47">
        <v>13</v>
      </c>
      <c r="M418" s="47">
        <v>313</v>
      </c>
      <c r="N418" s="47">
        <v>0</v>
      </c>
      <c r="O418" s="47">
        <v>248</v>
      </c>
      <c r="P418" s="47"/>
      <c r="Q418" s="47"/>
      <c r="R418" s="47"/>
      <c r="S418" s="47"/>
      <c r="T418" s="47"/>
      <c r="U418" s="47"/>
      <c r="V418" s="47"/>
      <c r="W418" s="47"/>
      <c r="X418" s="47"/>
      <c r="Y418" s="47">
        <v>1865</v>
      </c>
      <c r="Z418" s="47">
        <v>140</v>
      </c>
      <c r="AA418" s="80">
        <v>0.98</v>
      </c>
      <c r="AB418" s="80">
        <v>0.01</v>
      </c>
      <c r="AC418" s="80">
        <v>0.01</v>
      </c>
      <c r="AD418" s="47">
        <v>206</v>
      </c>
      <c r="AE418" s="47">
        <v>224900</v>
      </c>
      <c r="AF418" s="47">
        <v>167</v>
      </c>
      <c r="AG418" s="85">
        <v>7338142</v>
      </c>
      <c r="AH418" s="88" t="s">
        <v>655</v>
      </c>
      <c r="AI418" s="121">
        <v>219760</v>
      </c>
      <c r="AJ418" s="47">
        <v>10</v>
      </c>
      <c r="AK418" s="47">
        <v>4414</v>
      </c>
      <c r="AL418" s="47">
        <v>934</v>
      </c>
      <c r="AM418" s="47"/>
      <c r="AN418" s="122"/>
      <c r="AO418" s="47">
        <v>861417</v>
      </c>
      <c r="AP418" s="47"/>
      <c r="AQ418" s="47">
        <v>12603829</v>
      </c>
      <c r="AR418" s="47"/>
      <c r="AS418" s="47"/>
      <c r="AT418" s="47"/>
      <c r="AU418" s="85"/>
      <c r="AV418" s="88"/>
      <c r="AW418" s="80">
        <v>0.15</v>
      </c>
      <c r="AX418" s="80">
        <v>0.85</v>
      </c>
      <c r="AY418" s="50" t="s">
        <v>41</v>
      </c>
      <c r="AZ418" s="91" t="s">
        <v>95</v>
      </c>
      <c r="BA418" s="88"/>
      <c r="BB418" s="78">
        <v>89.5</v>
      </c>
      <c r="BC418" s="75">
        <v>20907383</v>
      </c>
      <c r="BD418" s="75">
        <v>15584310</v>
      </c>
      <c r="BE418" s="75">
        <v>24660992</v>
      </c>
      <c r="BF418" s="75">
        <v>62458530</v>
      </c>
      <c r="BG418" s="50" t="s">
        <v>42</v>
      </c>
      <c r="BH418" s="78">
        <v>125</v>
      </c>
      <c r="BI418" s="130"/>
      <c r="BJ418" s="210" t="s">
        <v>46</v>
      </c>
    </row>
    <row r="419" spans="1:62" s="176" customFormat="1" ht="11.25" customHeight="1" x14ac:dyDescent="0.15">
      <c r="A419" s="331" t="s">
        <v>133</v>
      </c>
      <c r="B419" s="47" t="s">
        <v>166</v>
      </c>
      <c r="C419" s="52" t="s">
        <v>183</v>
      </c>
      <c r="D419" s="52" t="s">
        <v>201</v>
      </c>
      <c r="E419" s="52" t="s">
        <v>219</v>
      </c>
      <c r="F419" s="172"/>
      <c r="G419" s="52">
        <v>10870</v>
      </c>
      <c r="H419" s="47">
        <v>4135</v>
      </c>
      <c r="I419" s="47">
        <v>634</v>
      </c>
      <c r="J419" s="47">
        <v>2</v>
      </c>
      <c r="K419" s="47">
        <v>15</v>
      </c>
      <c r="L419" s="47">
        <v>1</v>
      </c>
      <c r="M419" s="47">
        <v>123</v>
      </c>
      <c r="N419" s="47">
        <v>6</v>
      </c>
      <c r="O419" s="47">
        <v>634</v>
      </c>
      <c r="P419" s="47">
        <v>3</v>
      </c>
      <c r="Q419" s="47">
        <v>237</v>
      </c>
      <c r="R419" s="47">
        <v>0</v>
      </c>
      <c r="S419" s="47">
        <v>0</v>
      </c>
      <c r="T419" s="47">
        <v>0</v>
      </c>
      <c r="U419" s="47">
        <v>0</v>
      </c>
      <c r="V419" s="47">
        <v>0</v>
      </c>
      <c r="W419" s="47">
        <v>0</v>
      </c>
      <c r="X419" s="47">
        <v>0</v>
      </c>
      <c r="Y419" s="47">
        <v>1388</v>
      </c>
      <c r="Z419" s="47">
        <v>0</v>
      </c>
      <c r="AA419" s="80">
        <v>1</v>
      </c>
      <c r="AB419" s="80">
        <v>0</v>
      </c>
      <c r="AC419" s="80">
        <v>0</v>
      </c>
      <c r="AD419" s="47">
        <v>99</v>
      </c>
      <c r="AE419" s="47">
        <v>150000</v>
      </c>
      <c r="AF419" s="47">
        <v>88</v>
      </c>
      <c r="AG419" s="85">
        <v>595000</v>
      </c>
      <c r="AH419" s="88"/>
      <c r="AI419" s="121">
        <v>111650</v>
      </c>
      <c r="AJ419" s="47">
        <v>0</v>
      </c>
      <c r="AK419" s="47">
        <v>0</v>
      </c>
      <c r="AL419" s="47">
        <v>0</v>
      </c>
      <c r="AM419" s="47">
        <v>0</v>
      </c>
      <c r="AN419" s="122"/>
      <c r="AO419" s="47">
        <v>260300</v>
      </c>
      <c r="AP419" s="47">
        <v>0</v>
      </c>
      <c r="AQ419" s="47">
        <v>649000</v>
      </c>
      <c r="AR419" s="47">
        <v>0</v>
      </c>
      <c r="AS419" s="47">
        <v>0</v>
      </c>
      <c r="AT419" s="47">
        <v>0</v>
      </c>
      <c r="AU419" s="85">
        <v>0</v>
      </c>
      <c r="AV419" s="88"/>
      <c r="AW419" s="80">
        <v>0.28999999999999998</v>
      </c>
      <c r="AX419" s="80">
        <v>0.71</v>
      </c>
      <c r="AY419" s="50" t="s">
        <v>50</v>
      </c>
      <c r="AZ419" s="91" t="s">
        <v>50</v>
      </c>
      <c r="BA419" s="88"/>
      <c r="BB419" s="78">
        <v>75</v>
      </c>
      <c r="BC419" s="75">
        <v>13258543</v>
      </c>
      <c r="BD419" s="75">
        <v>2623582</v>
      </c>
      <c r="BE419" s="75">
        <v>15227557</v>
      </c>
      <c r="BF419" s="75">
        <v>32204000</v>
      </c>
      <c r="BG419" s="50" t="s">
        <v>42</v>
      </c>
      <c r="BH419" s="78">
        <v>75.930000000000007</v>
      </c>
      <c r="BI419" s="130"/>
      <c r="BJ419" s="210" t="s">
        <v>46</v>
      </c>
    </row>
    <row r="420" spans="1:62" s="176" customFormat="1" ht="11.25" customHeight="1" x14ac:dyDescent="0.15">
      <c r="A420" s="331" t="s">
        <v>134</v>
      </c>
      <c r="B420" s="47" t="s">
        <v>167</v>
      </c>
      <c r="C420" s="52" t="s">
        <v>656</v>
      </c>
      <c r="D420" s="52" t="s">
        <v>202</v>
      </c>
      <c r="E420" s="52" t="s">
        <v>220</v>
      </c>
      <c r="F420" s="172"/>
      <c r="G420" s="52">
        <v>13472</v>
      </c>
      <c r="H420" s="47"/>
      <c r="I420" s="47">
        <v>347</v>
      </c>
      <c r="J420" s="47">
        <v>11</v>
      </c>
      <c r="K420" s="47">
        <v>11</v>
      </c>
      <c r="L420" s="47">
        <v>1</v>
      </c>
      <c r="M420" s="47">
        <v>25</v>
      </c>
      <c r="N420" s="47">
        <v>4</v>
      </c>
      <c r="O420" s="47">
        <v>288</v>
      </c>
      <c r="P420" s="47">
        <v>0</v>
      </c>
      <c r="Q420" s="47"/>
      <c r="R420" s="47"/>
      <c r="S420" s="47"/>
      <c r="T420" s="47"/>
      <c r="U420" s="47"/>
      <c r="V420" s="47"/>
      <c r="W420" s="47"/>
      <c r="X420" s="47"/>
      <c r="Y420" s="47">
        <v>285</v>
      </c>
      <c r="Z420" s="47">
        <v>44</v>
      </c>
      <c r="AA420" s="80">
        <v>1</v>
      </c>
      <c r="AB420" s="80">
        <v>0</v>
      </c>
      <c r="AC420" s="80">
        <v>0</v>
      </c>
      <c r="AD420" s="47">
        <v>19</v>
      </c>
      <c r="AE420" s="47">
        <v>46700</v>
      </c>
      <c r="AF420" s="47">
        <v>14</v>
      </c>
      <c r="AG420" s="85">
        <v>275700</v>
      </c>
      <c r="AH420" s="88"/>
      <c r="AI420" s="121">
        <v>31112</v>
      </c>
      <c r="AJ420" s="47"/>
      <c r="AK420" s="47"/>
      <c r="AL420" s="47"/>
      <c r="AM420" s="47"/>
      <c r="AN420" s="122"/>
      <c r="AO420" s="47">
        <v>364000</v>
      </c>
      <c r="AP420" s="47"/>
      <c r="AQ420" s="47"/>
      <c r="AR420" s="47"/>
      <c r="AS420" s="47"/>
      <c r="AT420" s="47"/>
      <c r="AU420" s="85"/>
      <c r="AV420" s="88"/>
      <c r="AW420" s="80">
        <v>1</v>
      </c>
      <c r="AX420" s="80">
        <v>0</v>
      </c>
      <c r="AY420" s="50" t="s">
        <v>50</v>
      </c>
      <c r="AZ420" s="91" t="s">
        <v>50</v>
      </c>
      <c r="BA420" s="88"/>
      <c r="BB420" s="78">
        <v>63.43</v>
      </c>
      <c r="BC420" s="75">
        <v>2817063</v>
      </c>
      <c r="BD420" s="75">
        <v>1489794</v>
      </c>
      <c r="BE420" s="75">
        <v>1994702</v>
      </c>
      <c r="BF420" s="75">
        <v>7963910</v>
      </c>
      <c r="BG420" s="50" t="s">
        <v>42</v>
      </c>
      <c r="BH420" s="78">
        <v>64</v>
      </c>
      <c r="BI420" s="130"/>
      <c r="BJ420" s="210" t="s">
        <v>42</v>
      </c>
    </row>
    <row r="421" spans="1:62" s="51" customFormat="1" ht="11.25" customHeight="1" x14ac:dyDescent="0.15">
      <c r="A421" s="332" t="s">
        <v>347</v>
      </c>
      <c r="B421" s="47"/>
      <c r="C421" s="68"/>
      <c r="D421" s="52"/>
      <c r="E421" s="52"/>
      <c r="F421" s="172"/>
      <c r="G421" s="52"/>
      <c r="H421" s="47"/>
      <c r="I421" s="47"/>
      <c r="J421" s="47"/>
      <c r="K421" s="47"/>
      <c r="L421" s="47"/>
      <c r="M421" s="47"/>
      <c r="N421" s="47"/>
      <c r="O421" s="47"/>
      <c r="P421" s="47"/>
      <c r="Q421" s="47"/>
      <c r="R421" s="47"/>
      <c r="S421" s="47"/>
      <c r="T421" s="47"/>
      <c r="U421" s="47"/>
      <c r="V421" s="47"/>
      <c r="W421" s="47"/>
      <c r="X421" s="47"/>
      <c r="Y421" s="47"/>
      <c r="Z421" s="47"/>
      <c r="AA421" s="80"/>
      <c r="AB421" s="80"/>
      <c r="AC421" s="80"/>
      <c r="AD421" s="47"/>
      <c r="AE421" s="47"/>
      <c r="AF421" s="47"/>
      <c r="AG421" s="85"/>
      <c r="AH421" s="88"/>
      <c r="AI421" s="121"/>
      <c r="AJ421" s="47"/>
      <c r="AK421" s="47"/>
      <c r="AL421" s="47"/>
      <c r="AM421" s="47"/>
      <c r="AN421" s="122"/>
      <c r="AO421" s="47"/>
      <c r="AP421" s="47"/>
      <c r="AQ421" s="47"/>
      <c r="AR421" s="47"/>
      <c r="AS421" s="47"/>
      <c r="AT421" s="47"/>
      <c r="AU421" s="85"/>
      <c r="AV421" s="88"/>
      <c r="AW421" s="80"/>
      <c r="AX421" s="80"/>
      <c r="AY421" s="50"/>
      <c r="AZ421" s="91"/>
      <c r="BA421" s="88"/>
      <c r="BB421" s="78"/>
      <c r="BC421" s="75"/>
      <c r="BD421" s="75"/>
      <c r="BE421" s="75"/>
      <c r="BF421" s="75"/>
      <c r="BG421" s="50"/>
      <c r="BH421" s="78"/>
      <c r="BI421" s="130"/>
      <c r="BJ421" s="210"/>
    </row>
    <row r="422" spans="1:62" s="51" customFormat="1" ht="11.25" customHeight="1" x14ac:dyDescent="0.15">
      <c r="A422" s="332" t="s">
        <v>348</v>
      </c>
      <c r="B422" s="47"/>
      <c r="C422" s="52"/>
      <c r="D422" s="52"/>
      <c r="E422" s="52"/>
      <c r="F422" s="172"/>
      <c r="G422" s="52"/>
      <c r="H422" s="47"/>
      <c r="I422" s="47"/>
      <c r="J422" s="47"/>
      <c r="K422" s="47"/>
      <c r="L422" s="47"/>
      <c r="M422" s="47"/>
      <c r="N422" s="47"/>
      <c r="O422" s="47"/>
      <c r="P422" s="47"/>
      <c r="Q422" s="47"/>
      <c r="R422" s="47"/>
      <c r="S422" s="47"/>
      <c r="T422" s="47"/>
      <c r="U422" s="47"/>
      <c r="V422" s="47"/>
      <c r="W422" s="47"/>
      <c r="X422" s="47"/>
      <c r="Y422" s="47"/>
      <c r="Z422" s="47"/>
      <c r="AA422" s="80"/>
      <c r="AB422" s="80"/>
      <c r="AC422" s="80"/>
      <c r="AD422" s="47"/>
      <c r="AE422" s="47"/>
      <c r="AF422" s="47"/>
      <c r="AG422" s="85"/>
      <c r="AH422" s="88"/>
      <c r="AI422" s="121"/>
      <c r="AJ422" s="47"/>
      <c r="AK422" s="47"/>
      <c r="AL422" s="47"/>
      <c r="AM422" s="47"/>
      <c r="AN422" s="122"/>
      <c r="AO422" s="47"/>
      <c r="AP422" s="47"/>
      <c r="AQ422" s="47"/>
      <c r="AR422" s="47"/>
      <c r="AS422" s="47"/>
      <c r="AT422" s="47"/>
      <c r="AU422" s="85"/>
      <c r="AV422" s="88"/>
      <c r="AW422" s="80"/>
      <c r="AX422" s="80"/>
      <c r="AY422" s="50"/>
      <c r="AZ422" s="91"/>
      <c r="BA422" s="88"/>
      <c r="BB422" s="78"/>
      <c r="BC422" s="75"/>
      <c r="BD422" s="75"/>
      <c r="BE422" s="75"/>
      <c r="BF422" s="75"/>
      <c r="BG422" s="50"/>
      <c r="BH422" s="78"/>
      <c r="BI422" s="130"/>
      <c r="BJ422" s="210"/>
    </row>
    <row r="423" spans="1:62" s="51" customFormat="1" ht="11.25" customHeight="1" x14ac:dyDescent="0.15">
      <c r="A423" s="332" t="s">
        <v>349</v>
      </c>
      <c r="B423" s="47"/>
      <c r="C423" s="52"/>
      <c r="D423" s="52"/>
      <c r="E423" s="52"/>
      <c r="F423" s="172"/>
      <c r="G423" s="52"/>
      <c r="H423" s="47"/>
      <c r="I423" s="47"/>
      <c r="J423" s="47"/>
      <c r="K423" s="47"/>
      <c r="L423" s="47"/>
      <c r="M423" s="47"/>
      <c r="N423" s="47"/>
      <c r="O423" s="47"/>
      <c r="P423" s="47"/>
      <c r="Q423" s="47"/>
      <c r="R423" s="47"/>
      <c r="S423" s="47"/>
      <c r="T423" s="47"/>
      <c r="U423" s="47"/>
      <c r="V423" s="47"/>
      <c r="W423" s="47"/>
      <c r="X423" s="47"/>
      <c r="Y423" s="47"/>
      <c r="Z423" s="47"/>
      <c r="AA423" s="80"/>
      <c r="AB423" s="80"/>
      <c r="AC423" s="80"/>
      <c r="AD423" s="47"/>
      <c r="AE423" s="47"/>
      <c r="AF423" s="47"/>
      <c r="AG423" s="85"/>
      <c r="AH423" s="88"/>
      <c r="AI423" s="121"/>
      <c r="AJ423" s="47"/>
      <c r="AK423" s="47"/>
      <c r="AL423" s="47"/>
      <c r="AM423" s="47"/>
      <c r="AN423" s="122"/>
      <c r="AO423" s="47"/>
      <c r="AP423" s="47"/>
      <c r="AQ423" s="47"/>
      <c r="AR423" s="47"/>
      <c r="AS423" s="47"/>
      <c r="AT423" s="47"/>
      <c r="AU423" s="85"/>
      <c r="AV423" s="88"/>
      <c r="AW423" s="80"/>
      <c r="AX423" s="80"/>
      <c r="AY423" s="50"/>
      <c r="AZ423" s="91"/>
      <c r="BA423" s="88"/>
      <c r="BB423" s="78"/>
      <c r="BC423" s="75"/>
      <c r="BD423" s="75"/>
      <c r="BE423" s="75"/>
      <c r="BF423" s="75"/>
      <c r="BG423" s="50"/>
      <c r="BH423" s="78"/>
      <c r="BI423" s="130"/>
      <c r="BJ423" s="210"/>
    </row>
    <row r="424" spans="1:62" s="51" customFormat="1" ht="11.25" customHeight="1" x14ac:dyDescent="0.15">
      <c r="A424" s="332" t="s">
        <v>350</v>
      </c>
      <c r="B424" s="47"/>
      <c r="C424" s="52"/>
      <c r="D424" s="52"/>
      <c r="E424" s="52"/>
      <c r="F424" s="172"/>
      <c r="G424" s="52"/>
      <c r="H424" s="47"/>
      <c r="I424" s="47"/>
      <c r="J424" s="47"/>
      <c r="K424" s="47"/>
      <c r="L424" s="47"/>
      <c r="M424" s="47"/>
      <c r="N424" s="47"/>
      <c r="O424" s="47"/>
      <c r="P424" s="47"/>
      <c r="Q424" s="47"/>
      <c r="R424" s="47"/>
      <c r="S424" s="47"/>
      <c r="T424" s="47"/>
      <c r="U424" s="47"/>
      <c r="V424" s="47"/>
      <c r="W424" s="47"/>
      <c r="X424" s="47"/>
      <c r="Y424" s="47"/>
      <c r="Z424" s="47"/>
      <c r="AA424" s="80"/>
      <c r="AB424" s="80"/>
      <c r="AC424" s="80"/>
      <c r="AD424" s="47"/>
      <c r="AE424" s="47"/>
      <c r="AF424" s="47"/>
      <c r="AG424" s="85"/>
      <c r="AH424" s="88"/>
      <c r="AI424" s="121"/>
      <c r="AJ424" s="47"/>
      <c r="AK424" s="47"/>
      <c r="AL424" s="47"/>
      <c r="AM424" s="47"/>
      <c r="AN424" s="122"/>
      <c r="AO424" s="47"/>
      <c r="AP424" s="47"/>
      <c r="AQ424" s="47"/>
      <c r="AR424" s="47"/>
      <c r="AS424" s="47"/>
      <c r="AT424" s="47"/>
      <c r="AU424" s="85"/>
      <c r="AV424" s="88"/>
      <c r="AW424" s="80"/>
      <c r="AX424" s="80"/>
      <c r="AY424" s="50"/>
      <c r="AZ424" s="91"/>
      <c r="BA424" s="88"/>
      <c r="BB424" s="78"/>
      <c r="BC424" s="75"/>
      <c r="BD424" s="75"/>
      <c r="BE424" s="75"/>
      <c r="BF424" s="75"/>
      <c r="BG424" s="50"/>
      <c r="BH424" s="78"/>
      <c r="BI424" s="130"/>
      <c r="BJ424" s="210"/>
    </row>
    <row r="425" spans="1:62" s="140" customFormat="1" ht="11.25" customHeight="1" x14ac:dyDescent="0.15">
      <c r="A425" s="332" t="s">
        <v>351</v>
      </c>
      <c r="B425" s="130"/>
      <c r="C425" s="129"/>
      <c r="D425" s="129"/>
      <c r="E425" s="129"/>
      <c r="F425" s="172"/>
      <c r="G425" s="129"/>
      <c r="H425" s="130"/>
      <c r="I425" s="130"/>
      <c r="J425" s="130"/>
      <c r="K425" s="130"/>
      <c r="L425" s="130"/>
      <c r="M425" s="130"/>
      <c r="N425" s="130"/>
      <c r="O425" s="130"/>
      <c r="P425" s="130"/>
      <c r="Q425" s="130"/>
      <c r="R425" s="130"/>
      <c r="S425" s="130"/>
      <c r="T425" s="130"/>
      <c r="U425" s="130"/>
      <c r="V425" s="130"/>
      <c r="W425" s="130"/>
      <c r="X425" s="130"/>
      <c r="Y425" s="130"/>
      <c r="Z425" s="130"/>
      <c r="AA425" s="131"/>
      <c r="AB425" s="131"/>
      <c r="AC425" s="131"/>
      <c r="AD425" s="130"/>
      <c r="AE425" s="130"/>
      <c r="AF425" s="130"/>
      <c r="AG425" s="132"/>
      <c r="AH425" s="133"/>
      <c r="AI425" s="134"/>
      <c r="AJ425" s="130"/>
      <c r="AK425" s="130"/>
      <c r="AL425" s="130"/>
      <c r="AM425" s="130"/>
      <c r="AN425" s="135"/>
      <c r="AO425" s="130"/>
      <c r="AP425" s="130"/>
      <c r="AQ425" s="130"/>
      <c r="AR425" s="130"/>
      <c r="AS425" s="130"/>
      <c r="AT425" s="130"/>
      <c r="AU425" s="132"/>
      <c r="AV425" s="133"/>
      <c r="AW425" s="131"/>
      <c r="AX425" s="131"/>
      <c r="AY425" s="136"/>
      <c r="AZ425" s="137"/>
      <c r="BA425" s="133"/>
      <c r="BB425" s="138"/>
      <c r="BC425" s="139"/>
      <c r="BD425" s="139"/>
      <c r="BE425" s="139"/>
      <c r="BF425" s="139"/>
      <c r="BG425" s="136"/>
      <c r="BH425" s="138"/>
      <c r="BI425" s="130"/>
      <c r="BJ425" s="211"/>
    </row>
    <row r="426" spans="1:62" s="176" customFormat="1" ht="11.25" customHeight="1" x14ac:dyDescent="0.15">
      <c r="A426" s="331" t="s">
        <v>135</v>
      </c>
      <c r="B426" s="47" t="s">
        <v>657</v>
      </c>
      <c r="C426" s="52" t="s">
        <v>658</v>
      </c>
      <c r="D426" s="52" t="s">
        <v>659</v>
      </c>
      <c r="E426" s="52" t="s">
        <v>660</v>
      </c>
      <c r="F426" s="172"/>
      <c r="G426" s="52">
        <v>43094</v>
      </c>
      <c r="H426" s="47">
        <v>15506</v>
      </c>
      <c r="I426" s="47">
        <v>1846</v>
      </c>
      <c r="J426" s="47">
        <v>93</v>
      </c>
      <c r="K426" s="47">
        <v>8</v>
      </c>
      <c r="L426" s="47">
        <v>0</v>
      </c>
      <c r="M426" s="47">
        <v>418</v>
      </c>
      <c r="N426" s="47">
        <v>110</v>
      </c>
      <c r="O426" s="47">
        <v>711</v>
      </c>
      <c r="P426" s="47">
        <v>2</v>
      </c>
      <c r="Q426" s="47">
        <v>0</v>
      </c>
      <c r="R426" s="47">
        <v>0</v>
      </c>
      <c r="S426" s="47">
        <v>0</v>
      </c>
      <c r="T426" s="47">
        <v>0</v>
      </c>
      <c r="U426" s="47">
        <v>0</v>
      </c>
      <c r="V426" s="47">
        <v>0</v>
      </c>
      <c r="W426" s="47">
        <v>0</v>
      </c>
      <c r="X426" s="47">
        <v>0</v>
      </c>
      <c r="Y426" s="47">
        <v>1627</v>
      </c>
      <c r="Z426" s="47">
        <v>2113</v>
      </c>
      <c r="AA426" s="80">
        <v>0.87</v>
      </c>
      <c r="AB426" s="80">
        <v>0</v>
      </c>
      <c r="AC426" s="80">
        <v>0.13</v>
      </c>
      <c r="AD426" s="47">
        <v>188</v>
      </c>
      <c r="AE426" s="47">
        <v>479658</v>
      </c>
      <c r="AF426" s="47">
        <v>245</v>
      </c>
      <c r="AG426" s="85">
        <v>500000</v>
      </c>
      <c r="AH426" s="88"/>
      <c r="AI426" s="121">
        <v>317000</v>
      </c>
      <c r="AJ426" s="47">
        <v>28060</v>
      </c>
      <c r="AK426" s="47">
        <v>0</v>
      </c>
      <c r="AL426" s="47">
        <v>1493</v>
      </c>
      <c r="AM426" s="47">
        <v>0</v>
      </c>
      <c r="AN426" s="122"/>
      <c r="AO426" s="47">
        <v>1150000</v>
      </c>
      <c r="AP426" s="47">
        <v>770</v>
      </c>
      <c r="AQ426" s="47">
        <v>0</v>
      </c>
      <c r="AR426" s="47">
        <v>0</v>
      </c>
      <c r="AS426" s="47">
        <v>646254</v>
      </c>
      <c r="AT426" s="47">
        <v>0</v>
      </c>
      <c r="AU426" s="85">
        <v>0</v>
      </c>
      <c r="AV426" s="88"/>
      <c r="AW426" s="80">
        <v>0.05</v>
      </c>
      <c r="AX426" s="80">
        <v>0.95</v>
      </c>
      <c r="AY426" s="50" t="s">
        <v>41</v>
      </c>
      <c r="AZ426" s="91" t="s">
        <v>41</v>
      </c>
      <c r="BA426" s="88"/>
      <c r="BB426" s="78">
        <v>65</v>
      </c>
      <c r="BC426" s="75">
        <v>26316078</v>
      </c>
      <c r="BD426" s="75">
        <v>26741809</v>
      </c>
      <c r="BE426" s="75">
        <v>19241744</v>
      </c>
      <c r="BF426" s="75">
        <v>72299631</v>
      </c>
      <c r="BG426" s="50" t="s">
        <v>42</v>
      </c>
      <c r="BH426" s="78">
        <v>65</v>
      </c>
      <c r="BI426" s="130"/>
      <c r="BJ426" s="210" t="s">
        <v>46</v>
      </c>
    </row>
    <row r="427" spans="1:62" s="51" customFormat="1" ht="11.25" customHeight="1" x14ac:dyDescent="0.15">
      <c r="A427" s="332" t="s">
        <v>155</v>
      </c>
      <c r="B427" s="47"/>
      <c r="C427" s="52"/>
      <c r="D427" s="52"/>
      <c r="E427" s="52"/>
      <c r="F427" s="172"/>
      <c r="G427" s="52"/>
      <c r="H427" s="47"/>
      <c r="I427" s="47"/>
      <c r="J427" s="47"/>
      <c r="K427" s="47"/>
      <c r="L427" s="47"/>
      <c r="M427" s="47"/>
      <c r="N427" s="47"/>
      <c r="O427" s="47"/>
      <c r="P427" s="47"/>
      <c r="Q427" s="47"/>
      <c r="R427" s="47"/>
      <c r="S427" s="47"/>
      <c r="T427" s="47"/>
      <c r="U427" s="47"/>
      <c r="V427" s="47"/>
      <c r="W427" s="47"/>
      <c r="X427" s="47"/>
      <c r="Y427" s="47"/>
      <c r="Z427" s="47"/>
      <c r="AA427" s="80"/>
      <c r="AB427" s="80"/>
      <c r="AC427" s="80"/>
      <c r="AD427" s="47"/>
      <c r="AE427" s="47"/>
      <c r="AF427" s="47"/>
      <c r="AG427" s="85"/>
      <c r="AH427" s="88"/>
      <c r="AI427" s="121"/>
      <c r="AJ427" s="47"/>
      <c r="AK427" s="47"/>
      <c r="AL427" s="47"/>
      <c r="AM427" s="47"/>
      <c r="AN427" s="122"/>
      <c r="AO427" s="47"/>
      <c r="AP427" s="47"/>
      <c r="AQ427" s="47"/>
      <c r="AR427" s="47"/>
      <c r="AS427" s="47"/>
      <c r="AT427" s="47"/>
      <c r="AU427" s="85"/>
      <c r="AV427" s="88"/>
      <c r="AW427" s="80"/>
      <c r="AX427" s="80"/>
      <c r="AY427" s="50"/>
      <c r="AZ427" s="91"/>
      <c r="BA427" s="88"/>
      <c r="BB427" s="78"/>
      <c r="BC427" s="75"/>
      <c r="BD427" s="75"/>
      <c r="BE427" s="75"/>
      <c r="BF427" s="75"/>
      <c r="BG427" s="50"/>
      <c r="BH427" s="78"/>
      <c r="BI427" s="130"/>
      <c r="BJ427" s="210"/>
    </row>
    <row r="428" spans="1:62" s="177" customFormat="1" ht="11.25" customHeight="1" x14ac:dyDescent="0.15">
      <c r="A428" s="331" t="s">
        <v>136</v>
      </c>
      <c r="B428" s="130" t="s">
        <v>169</v>
      </c>
      <c r="C428" s="129" t="s">
        <v>186</v>
      </c>
      <c r="D428" s="129" t="s">
        <v>204</v>
      </c>
      <c r="E428" s="129" t="s">
        <v>661</v>
      </c>
      <c r="F428" s="172"/>
      <c r="G428" s="129">
        <v>24122</v>
      </c>
      <c r="H428" s="130">
        <v>9403</v>
      </c>
      <c r="I428" s="130">
        <v>892</v>
      </c>
      <c r="J428" s="130">
        <v>53</v>
      </c>
      <c r="K428" s="130">
        <v>12</v>
      </c>
      <c r="L428" s="130">
        <v>22</v>
      </c>
      <c r="M428" s="130">
        <v>892</v>
      </c>
      <c r="N428" s="130">
        <v>892</v>
      </c>
      <c r="O428" s="130">
        <v>892</v>
      </c>
      <c r="P428" s="130">
        <v>0</v>
      </c>
      <c r="Q428" s="130">
        <v>0</v>
      </c>
      <c r="R428" s="130">
        <v>0</v>
      </c>
      <c r="S428" s="130">
        <v>0</v>
      </c>
      <c r="T428" s="130">
        <v>0</v>
      </c>
      <c r="U428" s="130">
        <v>0</v>
      </c>
      <c r="V428" s="130">
        <v>0</v>
      </c>
      <c r="W428" s="130">
        <v>0</v>
      </c>
      <c r="X428" s="130">
        <v>0</v>
      </c>
      <c r="Y428" s="130">
        <v>1047</v>
      </c>
      <c r="Z428" s="130">
        <v>501</v>
      </c>
      <c r="AA428" s="131">
        <v>0.99</v>
      </c>
      <c r="AB428" s="131">
        <v>0</v>
      </c>
      <c r="AC428" s="131">
        <v>0.01</v>
      </c>
      <c r="AD428" s="130">
        <v>121</v>
      </c>
      <c r="AE428" s="130">
        <v>221800</v>
      </c>
      <c r="AF428" s="130">
        <v>109</v>
      </c>
      <c r="AG428" s="132">
        <v>295000</v>
      </c>
      <c r="AH428" s="133"/>
      <c r="AI428" s="134">
        <v>147981</v>
      </c>
      <c r="AJ428" s="130">
        <v>1620</v>
      </c>
      <c r="AK428" s="130">
        <v>0</v>
      </c>
      <c r="AL428" s="130">
        <v>17669</v>
      </c>
      <c r="AM428" s="130">
        <v>0</v>
      </c>
      <c r="AN428" s="135"/>
      <c r="AO428" s="130">
        <v>20189526</v>
      </c>
      <c r="AP428" s="130">
        <v>38178</v>
      </c>
      <c r="AQ428" s="130">
        <v>0</v>
      </c>
      <c r="AR428" s="130">
        <v>0</v>
      </c>
      <c r="AS428" s="130">
        <v>0</v>
      </c>
      <c r="AT428" s="130">
        <v>0</v>
      </c>
      <c r="AU428" s="132">
        <v>0</v>
      </c>
      <c r="AV428" s="133"/>
      <c r="AW428" s="131">
        <v>1</v>
      </c>
      <c r="AX428" s="131">
        <v>0</v>
      </c>
      <c r="AY428" s="136" t="s">
        <v>50</v>
      </c>
      <c r="AZ428" s="137" t="s">
        <v>50</v>
      </c>
      <c r="BA428" s="133"/>
      <c r="BB428" s="138">
        <v>75.010000000000005</v>
      </c>
      <c r="BC428" s="139">
        <v>13920000</v>
      </c>
      <c r="BD428" s="139">
        <v>5500000</v>
      </c>
      <c r="BE428" s="139">
        <v>11400000</v>
      </c>
      <c r="BF428" s="139">
        <v>31620000</v>
      </c>
      <c r="BG428" s="136" t="s">
        <v>42</v>
      </c>
      <c r="BH428" s="138">
        <v>70.87</v>
      </c>
      <c r="BI428" s="130" t="s">
        <v>662</v>
      </c>
      <c r="BJ428" s="211" t="s">
        <v>42</v>
      </c>
    </row>
    <row r="429" spans="1:62" s="176" customFormat="1" ht="11.25" customHeight="1" x14ac:dyDescent="0.15">
      <c r="A429" s="331" t="s">
        <v>109</v>
      </c>
      <c r="B429" s="47" t="s">
        <v>107</v>
      </c>
      <c r="C429" s="52" t="s">
        <v>108</v>
      </c>
      <c r="D429" s="52" t="s">
        <v>110</v>
      </c>
      <c r="E429" s="52" t="s">
        <v>111</v>
      </c>
      <c r="F429" s="172"/>
      <c r="G429" s="52">
        <v>25300</v>
      </c>
      <c r="H429" s="47">
        <v>10000</v>
      </c>
      <c r="I429" s="47">
        <v>591</v>
      </c>
      <c r="J429" s="47">
        <v>113</v>
      </c>
      <c r="K429" s="47">
        <v>4</v>
      </c>
      <c r="L429" s="47">
        <v>2</v>
      </c>
      <c r="M429" s="47">
        <v>300</v>
      </c>
      <c r="N429" s="47">
        <v>0</v>
      </c>
      <c r="O429" s="47">
        <v>591</v>
      </c>
      <c r="P429" s="47">
        <v>0</v>
      </c>
      <c r="Q429" s="47"/>
      <c r="R429" s="47"/>
      <c r="S429" s="47"/>
      <c r="T429" s="47"/>
      <c r="U429" s="47"/>
      <c r="V429" s="47"/>
      <c r="W429" s="47"/>
      <c r="X429" s="47"/>
      <c r="Y429" s="47">
        <v>1200</v>
      </c>
      <c r="Z429" s="47">
        <v>10</v>
      </c>
      <c r="AA429" s="80">
        <v>1</v>
      </c>
      <c r="AB429" s="80">
        <v>0</v>
      </c>
      <c r="AC429" s="80">
        <v>0</v>
      </c>
      <c r="AD429" s="47">
        <v>160</v>
      </c>
      <c r="AE429" s="47">
        <v>200000</v>
      </c>
      <c r="AF429" s="47">
        <v>120</v>
      </c>
      <c r="AG429" s="85">
        <v>1300000</v>
      </c>
      <c r="AH429" s="88"/>
      <c r="AI429" s="121">
        <v>79000</v>
      </c>
      <c r="AJ429" s="47">
        <v>0</v>
      </c>
      <c r="AK429" s="47">
        <v>0</v>
      </c>
      <c r="AL429" s="47">
        <v>28000</v>
      </c>
      <c r="AM429" s="47"/>
      <c r="AN429" s="122"/>
      <c r="AO429" s="47">
        <v>3550000</v>
      </c>
      <c r="AP429" s="47">
        <v>0</v>
      </c>
      <c r="AQ429" s="47">
        <v>19000</v>
      </c>
      <c r="AR429" s="47">
        <v>0</v>
      </c>
      <c r="AS429" s="47">
        <v>0</v>
      </c>
      <c r="AT429" s="47">
        <v>5000</v>
      </c>
      <c r="AU429" s="85">
        <v>0</v>
      </c>
      <c r="AV429" s="88"/>
      <c r="AW429" s="80">
        <v>1</v>
      </c>
      <c r="AX429" s="80">
        <v>0</v>
      </c>
      <c r="AY429" s="50" t="s">
        <v>50</v>
      </c>
      <c r="AZ429" s="91" t="s">
        <v>50</v>
      </c>
      <c r="BA429" s="88" t="s">
        <v>663</v>
      </c>
      <c r="BB429" s="78">
        <v>49.93</v>
      </c>
      <c r="BC429" s="75">
        <v>5356000</v>
      </c>
      <c r="BD429" s="75">
        <v>4299000</v>
      </c>
      <c r="BE429" s="75">
        <v>3983000</v>
      </c>
      <c r="BF429" s="75">
        <v>13651000</v>
      </c>
      <c r="BG429" s="50" t="s">
        <v>46</v>
      </c>
      <c r="BH429" s="78"/>
      <c r="BI429" s="130" t="s">
        <v>664</v>
      </c>
      <c r="BJ429" s="210" t="s">
        <v>46</v>
      </c>
    </row>
    <row r="430" spans="1:62" s="176" customFormat="1" ht="11.25" customHeight="1" x14ac:dyDescent="0.15">
      <c r="A430" s="331" t="s">
        <v>352</v>
      </c>
      <c r="B430" s="47" t="s">
        <v>665</v>
      </c>
      <c r="C430" s="52" t="s">
        <v>666</v>
      </c>
      <c r="D430" s="52" t="s">
        <v>729</v>
      </c>
      <c r="E430" s="52" t="s">
        <v>667</v>
      </c>
      <c r="F430" s="172"/>
      <c r="G430" s="52">
        <v>63000</v>
      </c>
      <c r="H430" s="47">
        <v>27500</v>
      </c>
      <c r="I430" s="47">
        <v>980</v>
      </c>
      <c r="J430" s="47">
        <v>35</v>
      </c>
      <c r="K430" s="47">
        <v>0</v>
      </c>
      <c r="L430" s="47">
        <v>2</v>
      </c>
      <c r="M430" s="47">
        <v>0</v>
      </c>
      <c r="N430" s="47">
        <v>2</v>
      </c>
      <c r="O430" s="47">
        <v>980</v>
      </c>
      <c r="P430" s="47">
        <v>0</v>
      </c>
      <c r="Q430" s="47">
        <v>430</v>
      </c>
      <c r="R430" s="47">
        <v>12</v>
      </c>
      <c r="S430" s="47">
        <v>0</v>
      </c>
      <c r="T430" s="47">
        <v>0</v>
      </c>
      <c r="U430" s="47">
        <v>0</v>
      </c>
      <c r="V430" s="47">
        <v>0</v>
      </c>
      <c r="W430" s="47">
        <v>430</v>
      </c>
      <c r="X430" s="47">
        <v>0</v>
      </c>
      <c r="Y430" s="47">
        <v>2025</v>
      </c>
      <c r="Z430" s="47">
        <v>150</v>
      </c>
      <c r="AA430" s="80">
        <v>0.97</v>
      </c>
      <c r="AB430" s="80">
        <v>0.01</v>
      </c>
      <c r="AC430" s="80">
        <v>0.02</v>
      </c>
      <c r="AD430" s="47">
        <v>125</v>
      </c>
      <c r="AE430" s="47">
        <v>315000</v>
      </c>
      <c r="AF430" s="47">
        <v>124</v>
      </c>
      <c r="AG430" s="85">
        <v>2000000</v>
      </c>
      <c r="AH430" s="88" t="s">
        <v>668</v>
      </c>
      <c r="AI430" s="121">
        <v>252750</v>
      </c>
      <c r="AJ430" s="47">
        <v>0</v>
      </c>
      <c r="AK430" s="47">
        <v>0</v>
      </c>
      <c r="AL430" s="47">
        <v>0</v>
      </c>
      <c r="AM430" s="47">
        <v>0</v>
      </c>
      <c r="AN430" s="122"/>
      <c r="AO430" s="47">
        <v>913200</v>
      </c>
      <c r="AP430" s="47">
        <v>904000</v>
      </c>
      <c r="AQ430" s="47">
        <v>500</v>
      </c>
      <c r="AR430" s="47">
        <v>0</v>
      </c>
      <c r="AS430" s="47">
        <v>0</v>
      </c>
      <c r="AT430" s="47">
        <v>0</v>
      </c>
      <c r="AU430" s="85">
        <v>0</v>
      </c>
      <c r="AV430" s="88"/>
      <c r="AW430" s="80">
        <v>0.5</v>
      </c>
      <c r="AX430" s="80">
        <v>0.5</v>
      </c>
      <c r="AY430" s="50" t="s">
        <v>41</v>
      </c>
      <c r="AZ430" s="91" t="s">
        <v>41</v>
      </c>
      <c r="BA430" s="88"/>
      <c r="BB430" s="78">
        <v>85</v>
      </c>
      <c r="BC430" s="75">
        <v>14691000</v>
      </c>
      <c r="BD430" s="75">
        <v>21896900</v>
      </c>
      <c r="BE430" s="75">
        <v>18540000</v>
      </c>
      <c r="BF430" s="75">
        <v>55127900</v>
      </c>
      <c r="BG430" s="50" t="s">
        <v>42</v>
      </c>
      <c r="BH430" s="78">
        <v>85</v>
      </c>
      <c r="BI430" s="130"/>
      <c r="BJ430" s="210" t="s">
        <v>46</v>
      </c>
    </row>
    <row r="431" spans="1:62" s="51" customFormat="1" ht="11.25" customHeight="1" x14ac:dyDescent="0.15">
      <c r="A431" s="332" t="s">
        <v>53</v>
      </c>
      <c r="B431" s="47"/>
      <c r="C431" s="52"/>
      <c r="D431" s="52"/>
      <c r="E431" s="52"/>
      <c r="F431" s="172"/>
      <c r="G431" s="52"/>
      <c r="H431" s="47"/>
      <c r="I431" s="47"/>
      <c r="J431" s="47"/>
      <c r="K431" s="47"/>
      <c r="L431" s="47"/>
      <c r="M431" s="47"/>
      <c r="N431" s="47"/>
      <c r="O431" s="47"/>
      <c r="P431" s="47"/>
      <c r="Q431" s="47"/>
      <c r="R431" s="47"/>
      <c r="S431" s="47"/>
      <c r="T431" s="47"/>
      <c r="U431" s="47"/>
      <c r="V431" s="47"/>
      <c r="W431" s="47"/>
      <c r="X431" s="47"/>
      <c r="Y431" s="47"/>
      <c r="Z431" s="47"/>
      <c r="AA431" s="80"/>
      <c r="AB431" s="80"/>
      <c r="AC431" s="80"/>
      <c r="AD431" s="47"/>
      <c r="AE431" s="47"/>
      <c r="AF431" s="47"/>
      <c r="AG431" s="85"/>
      <c r="AH431" s="88"/>
      <c r="AI431" s="121"/>
      <c r="AJ431" s="47"/>
      <c r="AK431" s="47"/>
      <c r="AL431" s="47"/>
      <c r="AM431" s="47"/>
      <c r="AN431" s="122"/>
      <c r="AO431" s="47"/>
      <c r="AP431" s="47"/>
      <c r="AQ431" s="47"/>
      <c r="AR431" s="47"/>
      <c r="AS431" s="47"/>
      <c r="AT431" s="47"/>
      <c r="AU431" s="85"/>
      <c r="AV431" s="88"/>
      <c r="AW431" s="80"/>
      <c r="AX431" s="80"/>
      <c r="AY431" s="50"/>
      <c r="AZ431" s="91"/>
      <c r="BA431" s="88"/>
      <c r="BB431" s="78"/>
      <c r="BC431" s="75"/>
      <c r="BD431" s="75"/>
      <c r="BE431" s="75"/>
      <c r="BF431" s="75"/>
      <c r="BG431" s="50"/>
      <c r="BH431" s="78"/>
      <c r="BI431" s="130"/>
      <c r="BJ431" s="210"/>
    </row>
    <row r="432" spans="1:62" s="176" customFormat="1" ht="11.25" customHeight="1" x14ac:dyDescent="0.15">
      <c r="A432" s="189" t="s">
        <v>137</v>
      </c>
      <c r="B432" s="47" t="s">
        <v>170</v>
      </c>
      <c r="C432" s="52" t="s">
        <v>187</v>
      </c>
      <c r="D432" s="52" t="s">
        <v>205</v>
      </c>
      <c r="E432" s="52" t="s">
        <v>224</v>
      </c>
      <c r="F432" s="172"/>
      <c r="G432" s="52">
        <v>8300</v>
      </c>
      <c r="H432" s="47">
        <v>4100</v>
      </c>
      <c r="I432" s="47">
        <v>401</v>
      </c>
      <c r="J432" s="47">
        <v>22</v>
      </c>
      <c r="K432" s="47">
        <v>12</v>
      </c>
      <c r="L432" s="47">
        <v>3</v>
      </c>
      <c r="M432" s="47">
        <v>430</v>
      </c>
      <c r="N432" s="47">
        <v>135</v>
      </c>
      <c r="O432" s="47">
        <v>401</v>
      </c>
      <c r="P432" s="47">
        <v>10</v>
      </c>
      <c r="Q432" s="47">
        <v>22</v>
      </c>
      <c r="R432" s="47"/>
      <c r="S432" s="47"/>
      <c r="T432" s="47"/>
      <c r="U432" s="47">
        <v>15</v>
      </c>
      <c r="V432" s="47"/>
      <c r="W432" s="47"/>
      <c r="X432" s="47"/>
      <c r="Y432" s="47">
        <v>975</v>
      </c>
      <c r="Z432" s="47">
        <v>2</v>
      </c>
      <c r="AA432" s="80">
        <v>0.94</v>
      </c>
      <c r="AB432" s="80">
        <v>0.04</v>
      </c>
      <c r="AC432" s="80">
        <v>0.02</v>
      </c>
      <c r="AD432" s="47">
        <v>100</v>
      </c>
      <c r="AE432" s="47">
        <v>85000</v>
      </c>
      <c r="AF432" s="47">
        <v>100</v>
      </c>
      <c r="AG432" s="85">
        <v>825000</v>
      </c>
      <c r="AH432" s="88"/>
      <c r="AI432" s="121">
        <v>95740</v>
      </c>
      <c r="AJ432" s="47">
        <v>6</v>
      </c>
      <c r="AK432" s="47"/>
      <c r="AL432" s="47">
        <v>12102</v>
      </c>
      <c r="AM432" s="47"/>
      <c r="AN432" s="122"/>
      <c r="AO432" s="47">
        <v>468809</v>
      </c>
      <c r="AP432" s="47"/>
      <c r="AQ432" s="47">
        <v>402593</v>
      </c>
      <c r="AR432" s="47"/>
      <c r="AS432" s="47"/>
      <c r="AT432" s="47"/>
      <c r="AU432" s="85"/>
      <c r="AV432" s="88"/>
      <c r="AW432" s="80">
        <v>0.76</v>
      </c>
      <c r="AX432" s="80">
        <v>0.24</v>
      </c>
      <c r="AY432" s="50" t="s">
        <v>41</v>
      </c>
      <c r="AZ432" s="91" t="s">
        <v>41</v>
      </c>
      <c r="BA432" s="88"/>
      <c r="BB432" s="78">
        <v>67.36</v>
      </c>
      <c r="BC432" s="75">
        <v>8168087</v>
      </c>
      <c r="BD432" s="75">
        <v>8624530</v>
      </c>
      <c r="BE432" s="75">
        <v>8083183</v>
      </c>
      <c r="BF432" s="75">
        <v>29637077</v>
      </c>
      <c r="BG432" s="50" t="s">
        <v>42</v>
      </c>
      <c r="BH432" s="78">
        <v>69.36</v>
      </c>
      <c r="BI432" s="130"/>
      <c r="BJ432" s="210" t="s">
        <v>46</v>
      </c>
    </row>
    <row r="433" spans="1:62" s="51" customFormat="1" ht="11.25" customHeight="1" x14ac:dyDescent="0.15">
      <c r="A433" s="332" t="s">
        <v>353</v>
      </c>
      <c r="B433" s="47"/>
      <c r="C433" s="52"/>
      <c r="D433" s="52"/>
      <c r="E433" s="52"/>
      <c r="F433" s="172"/>
      <c r="G433" s="52"/>
      <c r="H433" s="47"/>
      <c r="I433" s="47"/>
      <c r="J433" s="47"/>
      <c r="K433" s="47"/>
      <c r="L433" s="47"/>
      <c r="M433" s="47"/>
      <c r="N433" s="47"/>
      <c r="O433" s="47"/>
      <c r="P433" s="47"/>
      <c r="Q433" s="47"/>
      <c r="R433" s="47"/>
      <c r="S433" s="47"/>
      <c r="T433" s="47"/>
      <c r="U433" s="47"/>
      <c r="V433" s="47"/>
      <c r="W433" s="47"/>
      <c r="X433" s="47"/>
      <c r="Y433" s="47"/>
      <c r="Z433" s="47"/>
      <c r="AA433" s="80"/>
      <c r="AB433" s="80"/>
      <c r="AC433" s="80"/>
      <c r="AD433" s="47"/>
      <c r="AE433" s="47"/>
      <c r="AF433" s="47"/>
      <c r="AG433" s="85"/>
      <c r="AH433" s="88"/>
      <c r="AI433" s="121"/>
      <c r="AJ433" s="47"/>
      <c r="AK433" s="47"/>
      <c r="AL433" s="47"/>
      <c r="AM433" s="47"/>
      <c r="AN433" s="122"/>
      <c r="AO433" s="47"/>
      <c r="AP433" s="47"/>
      <c r="AQ433" s="47"/>
      <c r="AR433" s="47"/>
      <c r="AS433" s="47"/>
      <c r="AT433" s="47"/>
      <c r="AU433" s="85"/>
      <c r="AV433" s="88"/>
      <c r="AW433" s="80"/>
      <c r="AX433" s="80"/>
      <c r="AY433" s="50"/>
      <c r="AZ433" s="91"/>
      <c r="BA433" s="88"/>
      <c r="BB433" s="78"/>
      <c r="BC433" s="75"/>
      <c r="BD433" s="75"/>
      <c r="BE433" s="75"/>
      <c r="BF433" s="75"/>
      <c r="BG433" s="50"/>
      <c r="BH433" s="78"/>
      <c r="BI433" s="130"/>
      <c r="BJ433" s="210"/>
    </row>
    <row r="434" spans="1:62" s="176" customFormat="1" ht="11.25" customHeight="1" x14ac:dyDescent="0.15">
      <c r="A434" s="331" t="s">
        <v>138</v>
      </c>
      <c r="B434" s="47" t="s">
        <v>89</v>
      </c>
      <c r="C434" s="52" t="s">
        <v>90</v>
      </c>
      <c r="D434" s="52" t="s">
        <v>730</v>
      </c>
      <c r="E434" s="52" t="s">
        <v>92</v>
      </c>
      <c r="F434" s="172"/>
      <c r="G434" s="52">
        <v>16000</v>
      </c>
      <c r="H434" s="47">
        <v>1500</v>
      </c>
      <c r="I434" s="47">
        <v>225</v>
      </c>
      <c r="J434" s="47">
        <v>6</v>
      </c>
      <c r="K434" s="47">
        <v>20</v>
      </c>
      <c r="L434" s="47">
        <v>19</v>
      </c>
      <c r="M434" s="47">
        <v>200</v>
      </c>
      <c r="N434" s="47">
        <v>0</v>
      </c>
      <c r="O434" s="47">
        <v>225</v>
      </c>
      <c r="P434" s="47">
        <v>0</v>
      </c>
      <c r="Q434" s="47">
        <v>3500</v>
      </c>
      <c r="R434" s="47">
        <v>10</v>
      </c>
      <c r="S434" s="47">
        <v>35</v>
      </c>
      <c r="T434" s="47">
        <v>0</v>
      </c>
      <c r="U434" s="47">
        <v>925</v>
      </c>
      <c r="V434" s="47">
        <v>20</v>
      </c>
      <c r="W434" s="47">
        <v>925</v>
      </c>
      <c r="X434" s="47">
        <v>10</v>
      </c>
      <c r="Y434" s="47">
        <v>700</v>
      </c>
      <c r="Z434" s="47">
        <v>0</v>
      </c>
      <c r="AA434" s="80">
        <v>0.1</v>
      </c>
      <c r="AB434" s="80">
        <v>0.9</v>
      </c>
      <c r="AC434" s="80">
        <v>0</v>
      </c>
      <c r="AD434" s="47">
        <v>140</v>
      </c>
      <c r="AE434" s="47">
        <v>350000</v>
      </c>
      <c r="AF434" s="47">
        <v>140</v>
      </c>
      <c r="AG434" s="85">
        <v>500000</v>
      </c>
      <c r="AH434" s="88"/>
      <c r="AI434" s="121">
        <v>368500</v>
      </c>
      <c r="AJ434" s="47">
        <v>0</v>
      </c>
      <c r="AK434" s="47">
        <v>0</v>
      </c>
      <c r="AL434" s="47">
        <v>5000</v>
      </c>
      <c r="AM434" s="47">
        <v>5000</v>
      </c>
      <c r="AN434" s="122" t="s">
        <v>669</v>
      </c>
      <c r="AO434" s="47">
        <v>0</v>
      </c>
      <c r="AP434" s="47">
        <v>0</v>
      </c>
      <c r="AQ434" s="47">
        <v>500000</v>
      </c>
      <c r="AR434" s="47">
        <v>0</v>
      </c>
      <c r="AS434" s="47">
        <v>0</v>
      </c>
      <c r="AT434" s="47">
        <v>0</v>
      </c>
      <c r="AU434" s="85"/>
      <c r="AV434" s="88"/>
      <c r="AW434" s="80">
        <v>1</v>
      </c>
      <c r="AX434" s="80">
        <v>0</v>
      </c>
      <c r="AY434" s="50" t="s">
        <v>50</v>
      </c>
      <c r="AZ434" s="91" t="s">
        <v>95</v>
      </c>
      <c r="BA434" s="88" t="s">
        <v>670</v>
      </c>
      <c r="BB434" s="78">
        <v>70</v>
      </c>
      <c r="BC434" s="75">
        <v>9500000</v>
      </c>
      <c r="BD434" s="75">
        <v>48250000</v>
      </c>
      <c r="BE434" s="75">
        <v>26300000</v>
      </c>
      <c r="BF434" s="75">
        <v>84000000</v>
      </c>
      <c r="BG434" s="50" t="s">
        <v>42</v>
      </c>
      <c r="BH434" s="78">
        <v>70</v>
      </c>
      <c r="BI434" s="130"/>
      <c r="BJ434" s="210" t="s">
        <v>42</v>
      </c>
    </row>
    <row r="435" spans="1:62" s="176" customFormat="1" ht="11.25" customHeight="1" x14ac:dyDescent="0.15">
      <c r="A435" s="189" t="s">
        <v>139</v>
      </c>
      <c r="B435" s="47" t="s">
        <v>671</v>
      </c>
      <c r="C435" s="52" t="s">
        <v>672</v>
      </c>
      <c r="D435" s="52" t="s">
        <v>673</v>
      </c>
      <c r="E435" s="52" t="s">
        <v>674</v>
      </c>
      <c r="F435" s="172"/>
      <c r="G435" s="52">
        <v>32043</v>
      </c>
      <c r="H435" s="47">
        <v>9669</v>
      </c>
      <c r="I435" s="47">
        <v>321</v>
      </c>
      <c r="J435" s="47">
        <v>22</v>
      </c>
      <c r="K435" s="47">
        <v>10</v>
      </c>
      <c r="L435" s="47">
        <v>14</v>
      </c>
      <c r="M435" s="47">
        <v>239</v>
      </c>
      <c r="N435" s="47">
        <v>321</v>
      </c>
      <c r="O435" s="47"/>
      <c r="P435" s="47"/>
      <c r="Q435" s="47"/>
      <c r="R435" s="47"/>
      <c r="S435" s="47"/>
      <c r="T435" s="47"/>
      <c r="U435" s="47"/>
      <c r="V435" s="47"/>
      <c r="W435" s="47"/>
      <c r="X435" s="47"/>
      <c r="Y435" s="47">
        <v>361</v>
      </c>
      <c r="Z435" s="47">
        <v>142</v>
      </c>
      <c r="AA435" s="80">
        <v>0.24</v>
      </c>
      <c r="AB435" s="80">
        <v>0.01</v>
      </c>
      <c r="AC435" s="80">
        <v>0.75</v>
      </c>
      <c r="AD435" s="47"/>
      <c r="AE435" s="47"/>
      <c r="AF435" s="47"/>
      <c r="AG435" s="85"/>
      <c r="AH435" s="88"/>
      <c r="AI435" s="121">
        <v>457695</v>
      </c>
      <c r="AJ435" s="47"/>
      <c r="AK435" s="47"/>
      <c r="AL435" s="47">
        <v>57163</v>
      </c>
      <c r="AM435" s="47">
        <v>0</v>
      </c>
      <c r="AN435" s="122" t="s">
        <v>675</v>
      </c>
      <c r="AO435" s="47">
        <v>1178965</v>
      </c>
      <c r="AP435" s="47">
        <v>353443</v>
      </c>
      <c r="AQ435" s="47">
        <v>0</v>
      </c>
      <c r="AR435" s="47">
        <v>0</v>
      </c>
      <c r="AS435" s="47">
        <v>0</v>
      </c>
      <c r="AT435" s="47">
        <v>0</v>
      </c>
      <c r="AU435" s="85">
        <v>0</v>
      </c>
      <c r="AV435" s="88"/>
      <c r="AW435" s="80">
        <v>0.6</v>
      </c>
      <c r="AX435" s="80">
        <v>0.4</v>
      </c>
      <c r="AY435" s="50" t="s">
        <v>50</v>
      </c>
      <c r="AZ435" s="91" t="s">
        <v>41</v>
      </c>
      <c r="BA435" s="88"/>
      <c r="BB435" s="78">
        <v>60.65</v>
      </c>
      <c r="BC435" s="75"/>
      <c r="BD435" s="75"/>
      <c r="BE435" s="75"/>
      <c r="BF435" s="75">
        <v>93000000</v>
      </c>
      <c r="BG435" s="50" t="s">
        <v>42</v>
      </c>
      <c r="BH435" s="78">
        <v>53.72</v>
      </c>
      <c r="BI435" s="130" t="s">
        <v>676</v>
      </c>
      <c r="BJ435" s="210" t="s">
        <v>42</v>
      </c>
    </row>
    <row r="436" spans="1:62" s="51" customFormat="1" ht="11.25" customHeight="1" x14ac:dyDescent="0.15">
      <c r="A436" s="185" t="s">
        <v>140</v>
      </c>
      <c r="B436" s="47" t="s">
        <v>171</v>
      </c>
      <c r="C436" s="52" t="s">
        <v>731</v>
      </c>
      <c r="D436" s="52" t="s">
        <v>206</v>
      </c>
      <c r="E436" s="52" t="s">
        <v>225</v>
      </c>
      <c r="F436" s="172"/>
      <c r="G436" s="52">
        <v>30632</v>
      </c>
      <c r="H436" s="47"/>
      <c r="I436" s="47"/>
      <c r="J436" s="47"/>
      <c r="K436" s="47"/>
      <c r="L436" s="47"/>
      <c r="M436" s="47"/>
      <c r="N436" s="47"/>
      <c r="O436" s="47"/>
      <c r="P436" s="47"/>
      <c r="Q436" s="47"/>
      <c r="R436" s="47"/>
      <c r="S436" s="47"/>
      <c r="T436" s="47"/>
      <c r="U436" s="47"/>
      <c r="V436" s="47"/>
      <c r="W436" s="47"/>
      <c r="X436" s="47"/>
      <c r="Y436" s="47"/>
      <c r="Z436" s="47"/>
      <c r="AA436" s="80">
        <v>1</v>
      </c>
      <c r="AB436" s="80">
        <v>0</v>
      </c>
      <c r="AC436" s="80">
        <v>0</v>
      </c>
      <c r="AD436" s="47">
        <v>150</v>
      </c>
      <c r="AE436" s="47"/>
      <c r="AF436" s="47"/>
      <c r="AG436" s="85"/>
      <c r="AH436" s="88" t="s">
        <v>732</v>
      </c>
      <c r="AI436" s="121">
        <v>157812</v>
      </c>
      <c r="AJ436" s="47"/>
      <c r="AK436" s="47"/>
      <c r="AL436" s="47">
        <v>32032</v>
      </c>
      <c r="AM436" s="47"/>
      <c r="AN436" s="122"/>
      <c r="AO436" s="47">
        <v>2219917</v>
      </c>
      <c r="AP436" s="47">
        <v>107153</v>
      </c>
      <c r="AQ436" s="47">
        <v>40024</v>
      </c>
      <c r="AR436" s="47">
        <v>2568</v>
      </c>
      <c r="AS436" s="47"/>
      <c r="AT436" s="47"/>
      <c r="AU436" s="85"/>
      <c r="AV436" s="88"/>
      <c r="AW436" s="80">
        <v>1</v>
      </c>
      <c r="AX436" s="80">
        <v>0</v>
      </c>
      <c r="AY436" s="50" t="s">
        <v>41</v>
      </c>
      <c r="AZ436" s="91" t="s">
        <v>41</v>
      </c>
      <c r="BA436" s="88"/>
      <c r="BB436" s="78">
        <v>75.790000000000006</v>
      </c>
      <c r="BC436" s="75">
        <v>29190000</v>
      </c>
      <c r="BD436" s="75">
        <v>40488000</v>
      </c>
      <c r="BE436" s="75">
        <v>24482000</v>
      </c>
      <c r="BF436" s="75">
        <v>94160000</v>
      </c>
      <c r="BG436" s="50" t="s">
        <v>42</v>
      </c>
      <c r="BH436" s="78">
        <v>75.790000000000006</v>
      </c>
      <c r="BI436" s="130" t="s">
        <v>733</v>
      </c>
      <c r="BJ436" s="210" t="s">
        <v>42</v>
      </c>
    </row>
    <row r="437" spans="1:62" s="51" customFormat="1" ht="11.25" customHeight="1" x14ac:dyDescent="0.15">
      <c r="A437" s="186" t="s">
        <v>354</v>
      </c>
      <c r="B437" s="47"/>
      <c r="C437" s="52"/>
      <c r="D437" s="52"/>
      <c r="E437" s="52"/>
      <c r="F437" s="172"/>
      <c r="G437" s="52"/>
      <c r="H437" s="47"/>
      <c r="I437" s="47"/>
      <c r="J437" s="47"/>
      <c r="K437" s="47"/>
      <c r="L437" s="47"/>
      <c r="M437" s="47"/>
      <c r="N437" s="47"/>
      <c r="O437" s="47"/>
      <c r="P437" s="47"/>
      <c r="Q437" s="47"/>
      <c r="R437" s="47"/>
      <c r="S437" s="47"/>
      <c r="T437" s="47"/>
      <c r="U437" s="47"/>
      <c r="V437" s="47"/>
      <c r="W437" s="47"/>
      <c r="X437" s="47"/>
      <c r="Y437" s="47"/>
      <c r="Z437" s="47"/>
      <c r="AA437" s="80"/>
      <c r="AB437" s="80"/>
      <c r="AC437" s="80"/>
      <c r="AD437" s="47"/>
      <c r="AE437" s="47"/>
      <c r="AF437" s="47"/>
      <c r="AG437" s="85"/>
      <c r="AH437" s="88"/>
      <c r="AI437" s="121"/>
      <c r="AJ437" s="47"/>
      <c r="AK437" s="47"/>
      <c r="AL437" s="47"/>
      <c r="AM437" s="47"/>
      <c r="AN437" s="122"/>
      <c r="AO437" s="47"/>
      <c r="AP437" s="47"/>
      <c r="AQ437" s="47"/>
      <c r="AR437" s="47"/>
      <c r="AS437" s="47"/>
      <c r="AT437" s="47"/>
      <c r="AU437" s="85"/>
      <c r="AV437" s="88"/>
      <c r="AW437" s="80"/>
      <c r="AX437" s="80"/>
      <c r="AY437" s="50"/>
      <c r="AZ437" s="91"/>
      <c r="BA437" s="88"/>
      <c r="BB437" s="78"/>
      <c r="BC437" s="75"/>
      <c r="BD437" s="75"/>
      <c r="BE437" s="75"/>
      <c r="BF437" s="75"/>
      <c r="BG437" s="50"/>
      <c r="BH437" s="78"/>
      <c r="BI437" s="130"/>
      <c r="BJ437" s="210"/>
    </row>
    <row r="438" spans="1:62" s="176" customFormat="1" ht="11.25" customHeight="1" x14ac:dyDescent="0.15">
      <c r="A438" s="185" t="s">
        <v>141</v>
      </c>
      <c r="B438" s="47" t="s">
        <v>38</v>
      </c>
      <c r="C438" s="52" t="s">
        <v>39</v>
      </c>
      <c r="D438" s="52" t="s">
        <v>677</v>
      </c>
      <c r="E438" s="52" t="s">
        <v>226</v>
      </c>
      <c r="F438" s="172"/>
      <c r="G438" s="52">
        <v>77000</v>
      </c>
      <c r="H438" s="47">
        <v>34000</v>
      </c>
      <c r="I438" s="47">
        <v>1563</v>
      </c>
      <c r="J438" s="47">
        <v>109</v>
      </c>
      <c r="K438" s="47">
        <v>3</v>
      </c>
      <c r="L438" s="47">
        <v>83</v>
      </c>
      <c r="M438" s="47">
        <v>510</v>
      </c>
      <c r="N438" s="47">
        <v>517</v>
      </c>
      <c r="O438" s="47">
        <v>0</v>
      </c>
      <c r="P438" s="47">
        <v>0</v>
      </c>
      <c r="Q438" s="47">
        <v>0</v>
      </c>
      <c r="R438" s="47">
        <v>0</v>
      </c>
      <c r="S438" s="47">
        <v>0</v>
      </c>
      <c r="T438" s="47">
        <v>0</v>
      </c>
      <c r="U438" s="47">
        <v>0</v>
      </c>
      <c r="V438" s="47">
        <v>0</v>
      </c>
      <c r="W438" s="47">
        <v>0</v>
      </c>
      <c r="X438" s="47">
        <v>0</v>
      </c>
      <c r="Y438" s="47">
        <v>2700</v>
      </c>
      <c r="Z438" s="47">
        <v>500</v>
      </c>
      <c r="AA438" s="80">
        <v>1</v>
      </c>
      <c r="AB438" s="80">
        <v>0</v>
      </c>
      <c r="AC438" s="80">
        <v>0</v>
      </c>
      <c r="AD438" s="47">
        <v>180</v>
      </c>
      <c r="AE438" s="47">
        <v>265000</v>
      </c>
      <c r="AF438" s="47">
        <v>173</v>
      </c>
      <c r="AG438" s="85">
        <v>2800000</v>
      </c>
      <c r="AH438" s="88"/>
      <c r="AI438" s="121">
        <v>69900</v>
      </c>
      <c r="AJ438" s="47">
        <v>300</v>
      </c>
      <c r="AK438" s="47">
        <v>0</v>
      </c>
      <c r="AL438" s="47">
        <v>60400</v>
      </c>
      <c r="AM438" s="47">
        <v>0</v>
      </c>
      <c r="AN438" s="122"/>
      <c r="AO438" s="47">
        <v>1467000</v>
      </c>
      <c r="AP438" s="47">
        <v>70400</v>
      </c>
      <c r="AQ438" s="47">
        <v>0</v>
      </c>
      <c r="AR438" s="47">
        <v>0</v>
      </c>
      <c r="AS438" s="47">
        <v>0</v>
      </c>
      <c r="AT438" s="47">
        <v>339000</v>
      </c>
      <c r="AU438" s="85">
        <v>0</v>
      </c>
      <c r="AV438" s="88"/>
      <c r="AW438" s="80">
        <v>0.78</v>
      </c>
      <c r="AX438" s="80">
        <v>0.22</v>
      </c>
      <c r="AY438" s="50" t="s">
        <v>41</v>
      </c>
      <c r="AZ438" s="91" t="s">
        <v>41</v>
      </c>
      <c r="BA438" s="88"/>
      <c r="BB438" s="78">
        <v>73.25</v>
      </c>
      <c r="BC438" s="75">
        <v>10100000</v>
      </c>
      <c r="BD438" s="75">
        <v>5200000</v>
      </c>
      <c r="BE438" s="75">
        <v>9600000</v>
      </c>
      <c r="BF438" s="75">
        <v>25000000</v>
      </c>
      <c r="BG438" s="50" t="s">
        <v>42</v>
      </c>
      <c r="BH438" s="78">
        <v>69.61</v>
      </c>
      <c r="BI438" s="130"/>
      <c r="BJ438" s="210" t="s">
        <v>46</v>
      </c>
    </row>
    <row r="439" spans="1:62" s="176" customFormat="1" ht="11.25" customHeight="1" x14ac:dyDescent="0.15">
      <c r="A439" s="185" t="s">
        <v>142</v>
      </c>
      <c r="B439" s="47" t="s">
        <v>678</v>
      </c>
      <c r="C439" s="52" t="s">
        <v>679</v>
      </c>
      <c r="D439" s="52" t="s">
        <v>680</v>
      </c>
      <c r="E439" s="52" t="s">
        <v>681</v>
      </c>
      <c r="F439" s="172"/>
      <c r="G439" s="52">
        <v>25000</v>
      </c>
      <c r="H439" s="47">
        <v>12500</v>
      </c>
      <c r="I439" s="47">
        <v>570</v>
      </c>
      <c r="J439" s="47">
        <v>60</v>
      </c>
      <c r="K439" s="47">
        <v>36</v>
      </c>
      <c r="L439" s="47">
        <v>17</v>
      </c>
      <c r="M439" s="47">
        <v>368</v>
      </c>
      <c r="N439" s="47">
        <v>5</v>
      </c>
      <c r="O439" s="47">
        <v>455</v>
      </c>
      <c r="P439" s="47">
        <v>0</v>
      </c>
      <c r="Q439" s="47">
        <v>0</v>
      </c>
      <c r="R439" s="47">
        <v>0</v>
      </c>
      <c r="S439" s="47">
        <v>0</v>
      </c>
      <c r="T439" s="47">
        <v>0</v>
      </c>
      <c r="U439" s="47">
        <v>0</v>
      </c>
      <c r="V439" s="47">
        <v>0</v>
      </c>
      <c r="W439" s="47">
        <v>0</v>
      </c>
      <c r="X439" s="47">
        <v>0</v>
      </c>
      <c r="Y439" s="47">
        <v>563</v>
      </c>
      <c r="Z439" s="47">
        <v>145</v>
      </c>
      <c r="AA439" s="80">
        <v>0.99</v>
      </c>
      <c r="AB439" s="80">
        <v>0</v>
      </c>
      <c r="AC439" s="80">
        <v>0.01</v>
      </c>
      <c r="AD439" s="47">
        <v>12</v>
      </c>
      <c r="AE439" s="47">
        <v>3350</v>
      </c>
      <c r="AF439" s="47">
        <v>175</v>
      </c>
      <c r="AG439" s="85">
        <v>1750000</v>
      </c>
      <c r="AH439" s="88"/>
      <c r="AI439" s="121">
        <v>3824</v>
      </c>
      <c r="AJ439" s="47">
        <v>0</v>
      </c>
      <c r="AK439" s="47">
        <v>0</v>
      </c>
      <c r="AL439" s="47">
        <v>261878</v>
      </c>
      <c r="AM439" s="47">
        <v>0</v>
      </c>
      <c r="AN439" s="122"/>
      <c r="AO439" s="47">
        <v>6638314</v>
      </c>
      <c r="AP439" s="47">
        <v>0</v>
      </c>
      <c r="AQ439" s="47">
        <v>2600000</v>
      </c>
      <c r="AR439" s="47">
        <v>0</v>
      </c>
      <c r="AS439" s="47">
        <v>0</v>
      </c>
      <c r="AT439" s="47">
        <v>0</v>
      </c>
      <c r="AU439" s="85">
        <v>0</v>
      </c>
      <c r="AV439" s="88"/>
      <c r="AW439" s="80">
        <v>0.61</v>
      </c>
      <c r="AX439" s="80">
        <v>0.39</v>
      </c>
      <c r="AY439" s="50" t="s">
        <v>95</v>
      </c>
      <c r="AZ439" s="91" t="s">
        <v>95</v>
      </c>
      <c r="BA439" s="88"/>
      <c r="BB439" s="78">
        <v>81</v>
      </c>
      <c r="BC439" s="75">
        <v>6785325</v>
      </c>
      <c r="BD439" s="75">
        <v>4456872</v>
      </c>
      <c r="BE439" s="75">
        <v>8976913</v>
      </c>
      <c r="BF439" s="75">
        <v>20763256</v>
      </c>
      <c r="BG439" s="50" t="s">
        <v>42</v>
      </c>
      <c r="BH439" s="78">
        <v>82</v>
      </c>
      <c r="BI439" s="130"/>
      <c r="BJ439" s="210" t="s">
        <v>46</v>
      </c>
    </row>
    <row r="440" spans="1:62" s="176" customFormat="1" ht="11.25" customHeight="1" x14ac:dyDescent="0.15">
      <c r="A440" s="185" t="s">
        <v>64</v>
      </c>
      <c r="B440" s="47" t="s">
        <v>62</v>
      </c>
      <c r="C440" s="52" t="s">
        <v>682</v>
      </c>
      <c r="D440" s="52" t="s">
        <v>65</v>
      </c>
      <c r="E440" s="52" t="s">
        <v>66</v>
      </c>
      <c r="F440" s="172"/>
      <c r="G440" s="52">
        <v>23168</v>
      </c>
      <c r="H440" s="47">
        <v>9945</v>
      </c>
      <c r="I440" s="47">
        <v>707</v>
      </c>
      <c r="J440" s="47">
        <v>133</v>
      </c>
      <c r="K440" s="47">
        <v>26</v>
      </c>
      <c r="L440" s="47">
        <v>21</v>
      </c>
      <c r="M440" s="47">
        <v>550</v>
      </c>
      <c r="N440" s="47">
        <v>1</v>
      </c>
      <c r="O440" s="47">
        <v>69</v>
      </c>
      <c r="P440" s="47"/>
      <c r="Q440" s="47"/>
      <c r="R440" s="47"/>
      <c r="S440" s="47"/>
      <c r="T440" s="47"/>
      <c r="U440" s="47"/>
      <c r="V440" s="47"/>
      <c r="W440" s="47"/>
      <c r="X440" s="47"/>
      <c r="Y440" s="47">
        <v>878</v>
      </c>
      <c r="Z440" s="47"/>
      <c r="AA440" s="80">
        <v>0.96</v>
      </c>
      <c r="AB440" s="80">
        <v>0</v>
      </c>
      <c r="AC440" s="80">
        <v>0.04</v>
      </c>
      <c r="AD440" s="47">
        <v>128</v>
      </c>
      <c r="AE440" s="47">
        <v>170000</v>
      </c>
      <c r="AF440" s="47">
        <v>138</v>
      </c>
      <c r="AG440" s="85">
        <v>6650000</v>
      </c>
      <c r="AH440" s="88"/>
      <c r="AI440" s="121"/>
      <c r="AJ440" s="47"/>
      <c r="AK440" s="47"/>
      <c r="AL440" s="47"/>
      <c r="AM440" s="47"/>
      <c r="AN440" s="122"/>
      <c r="AO440" s="47"/>
      <c r="AP440" s="47"/>
      <c r="AQ440" s="47"/>
      <c r="AR440" s="47"/>
      <c r="AS440" s="47"/>
      <c r="AT440" s="47"/>
      <c r="AU440" s="85"/>
      <c r="AV440" s="88"/>
      <c r="AW440" s="80">
        <v>0.6</v>
      </c>
      <c r="AX440" s="80">
        <v>0.4</v>
      </c>
      <c r="AY440" s="50" t="s">
        <v>41</v>
      </c>
      <c r="AZ440" s="91" t="s">
        <v>41</v>
      </c>
      <c r="BA440" s="88"/>
      <c r="BB440" s="78">
        <v>61.03</v>
      </c>
      <c r="BC440" s="75">
        <v>4556686</v>
      </c>
      <c r="BD440" s="75">
        <v>10495981</v>
      </c>
      <c r="BE440" s="75">
        <v>4769149</v>
      </c>
      <c r="BF440" s="75">
        <v>31727369</v>
      </c>
      <c r="BG440" s="50" t="s">
        <v>42</v>
      </c>
      <c r="BH440" s="78">
        <v>61.77</v>
      </c>
      <c r="BI440" s="130"/>
      <c r="BJ440" s="210" t="s">
        <v>46</v>
      </c>
    </row>
    <row r="441" spans="1:62" s="51" customFormat="1" ht="11.25" customHeight="1" x14ac:dyDescent="0.15">
      <c r="A441" s="186" t="s">
        <v>156</v>
      </c>
      <c r="B441" s="47"/>
      <c r="C441" s="52"/>
      <c r="D441" s="52"/>
      <c r="E441" s="52"/>
      <c r="F441" s="172"/>
      <c r="G441" s="52"/>
      <c r="H441" s="47"/>
      <c r="I441" s="47"/>
      <c r="J441" s="47"/>
      <c r="K441" s="47"/>
      <c r="L441" s="47"/>
      <c r="M441" s="47"/>
      <c r="N441" s="47"/>
      <c r="O441" s="47"/>
      <c r="P441" s="47"/>
      <c r="Q441" s="47"/>
      <c r="R441" s="47"/>
      <c r="S441" s="47"/>
      <c r="T441" s="47"/>
      <c r="U441" s="47"/>
      <c r="V441" s="47"/>
      <c r="W441" s="47"/>
      <c r="X441" s="47"/>
      <c r="Y441" s="47"/>
      <c r="Z441" s="47"/>
      <c r="AA441" s="80"/>
      <c r="AB441" s="80"/>
      <c r="AC441" s="80"/>
      <c r="AD441" s="47"/>
      <c r="AE441" s="47"/>
      <c r="AF441" s="47"/>
      <c r="AG441" s="85"/>
      <c r="AH441" s="88"/>
      <c r="AI441" s="121"/>
      <c r="AJ441" s="47"/>
      <c r="AK441" s="47"/>
      <c r="AL441" s="47"/>
      <c r="AM441" s="47"/>
      <c r="AN441" s="122"/>
      <c r="AO441" s="47"/>
      <c r="AP441" s="47"/>
      <c r="AQ441" s="47"/>
      <c r="AR441" s="47"/>
      <c r="AS441" s="47"/>
      <c r="AT441" s="47"/>
      <c r="AU441" s="85"/>
      <c r="AV441" s="88"/>
      <c r="AW441" s="80"/>
      <c r="AX441" s="80"/>
      <c r="AY441" s="50"/>
      <c r="AZ441" s="91"/>
      <c r="BA441" s="88"/>
      <c r="BB441" s="78"/>
      <c r="BC441" s="75"/>
      <c r="BD441" s="75"/>
      <c r="BE441" s="75"/>
      <c r="BF441" s="75"/>
      <c r="BG441" s="50"/>
      <c r="BH441" s="78"/>
      <c r="BI441" s="130"/>
      <c r="BJ441" s="210"/>
    </row>
    <row r="442" spans="1:62" s="176" customFormat="1" ht="11.25" customHeight="1" x14ac:dyDescent="0.15">
      <c r="A442" s="185" t="s">
        <v>334</v>
      </c>
      <c r="B442" s="47" t="s">
        <v>335</v>
      </c>
      <c r="C442" s="52" t="s">
        <v>336</v>
      </c>
      <c r="D442" s="52" t="s">
        <v>337</v>
      </c>
      <c r="E442" s="52" t="s">
        <v>683</v>
      </c>
      <c r="F442" s="172"/>
      <c r="G442" s="52">
        <v>9336</v>
      </c>
      <c r="H442" s="47">
        <v>4600</v>
      </c>
      <c r="I442" s="47">
        <v>335</v>
      </c>
      <c r="J442" s="47">
        <v>22</v>
      </c>
      <c r="K442" s="47">
        <v>2</v>
      </c>
      <c r="L442" s="47">
        <v>3</v>
      </c>
      <c r="M442" s="47">
        <v>503</v>
      </c>
      <c r="N442" s="47">
        <v>6</v>
      </c>
      <c r="O442" s="47">
        <v>165</v>
      </c>
      <c r="P442" s="47">
        <v>0</v>
      </c>
      <c r="Q442" s="47">
        <v>401</v>
      </c>
      <c r="R442" s="47">
        <v>1</v>
      </c>
      <c r="S442" s="47">
        <v>0</v>
      </c>
      <c r="T442" s="47">
        <v>0</v>
      </c>
      <c r="U442" s="47">
        <v>300</v>
      </c>
      <c r="V442" s="47">
        <v>0</v>
      </c>
      <c r="W442" s="47">
        <v>0</v>
      </c>
      <c r="X442" s="47">
        <v>0</v>
      </c>
      <c r="Y442" s="47">
        <v>664</v>
      </c>
      <c r="Z442" s="47">
        <v>0</v>
      </c>
      <c r="AA442" s="80">
        <v>0.46</v>
      </c>
      <c r="AB442" s="80">
        <v>0.54</v>
      </c>
      <c r="AC442" s="80">
        <v>0</v>
      </c>
      <c r="AD442" s="47">
        <v>107</v>
      </c>
      <c r="AE442" s="47">
        <v>209630</v>
      </c>
      <c r="AF442" s="47">
        <v>44</v>
      </c>
      <c r="AG442" s="85">
        <v>232000</v>
      </c>
      <c r="AH442" s="88"/>
      <c r="AI442" s="123">
        <v>124561</v>
      </c>
      <c r="AJ442" s="47">
        <v>0</v>
      </c>
      <c r="AK442" s="47">
        <v>0</v>
      </c>
      <c r="AL442" s="47">
        <v>11926</v>
      </c>
      <c r="AM442" s="47">
        <v>23248</v>
      </c>
      <c r="AN442" s="122"/>
      <c r="AO442" s="49">
        <v>0</v>
      </c>
      <c r="AP442" s="47">
        <v>3319</v>
      </c>
      <c r="AQ442" s="47">
        <v>205779</v>
      </c>
      <c r="AR442" s="47">
        <v>0</v>
      </c>
      <c r="AS442" s="47">
        <v>0</v>
      </c>
      <c r="AT442" s="47">
        <v>0</v>
      </c>
      <c r="AU442" s="85">
        <v>0</v>
      </c>
      <c r="AV442" s="88"/>
      <c r="AW442" s="80">
        <v>0.98</v>
      </c>
      <c r="AX442" s="80">
        <v>0.02</v>
      </c>
      <c r="AY442" s="50" t="s">
        <v>50</v>
      </c>
      <c r="AZ442" s="91" t="s">
        <v>50</v>
      </c>
      <c r="BA442" s="88"/>
      <c r="BB442" s="78">
        <v>60.16</v>
      </c>
      <c r="BC442" s="75">
        <v>10229575</v>
      </c>
      <c r="BD442" s="75">
        <v>3758664</v>
      </c>
      <c r="BE442" s="75">
        <v>7405220</v>
      </c>
      <c r="BF442" s="75">
        <v>36396279</v>
      </c>
      <c r="BG442" s="50" t="s">
        <v>42</v>
      </c>
      <c r="BH442" s="78">
        <v>61.07</v>
      </c>
      <c r="BI442" s="130"/>
      <c r="BJ442" s="210" t="s">
        <v>42</v>
      </c>
    </row>
    <row r="443" spans="1:62" s="51" customFormat="1" ht="11.25" customHeight="1" x14ac:dyDescent="0.15">
      <c r="A443" s="186" t="s">
        <v>157</v>
      </c>
      <c r="B443" s="47"/>
      <c r="C443" s="52"/>
      <c r="D443" s="52"/>
      <c r="E443" s="52"/>
      <c r="F443" s="172"/>
      <c r="G443" s="52"/>
      <c r="H443" s="47"/>
      <c r="I443" s="47"/>
      <c r="J443" s="47"/>
      <c r="K443" s="47"/>
      <c r="L443" s="47"/>
      <c r="M443" s="47"/>
      <c r="N443" s="47"/>
      <c r="O443" s="47"/>
      <c r="P443" s="47"/>
      <c r="Q443" s="47"/>
      <c r="R443" s="47"/>
      <c r="S443" s="47"/>
      <c r="T443" s="47"/>
      <c r="U443" s="47"/>
      <c r="V443" s="47"/>
      <c r="W443" s="47"/>
      <c r="X443" s="47"/>
      <c r="Y443" s="47"/>
      <c r="Z443" s="47"/>
      <c r="AA443" s="80"/>
      <c r="AB443" s="80"/>
      <c r="AC443" s="80"/>
      <c r="AD443" s="47"/>
      <c r="AE443" s="47"/>
      <c r="AF443" s="47"/>
      <c r="AG443" s="85"/>
      <c r="AH443" s="88"/>
      <c r="AI443" s="121"/>
      <c r="AJ443" s="47"/>
      <c r="AK443" s="47"/>
      <c r="AL443" s="47"/>
      <c r="AM443" s="47"/>
      <c r="AN443" s="122"/>
      <c r="AO443" s="47"/>
      <c r="AP443" s="47"/>
      <c r="AQ443" s="47"/>
      <c r="AR443" s="47"/>
      <c r="AS443" s="47"/>
      <c r="AT443" s="47"/>
      <c r="AU443" s="85"/>
      <c r="AV443" s="88"/>
      <c r="AW443" s="80"/>
      <c r="AX443" s="80"/>
      <c r="AY443" s="50"/>
      <c r="AZ443" s="91"/>
      <c r="BA443" s="88"/>
      <c r="BB443" s="78"/>
      <c r="BC443" s="75"/>
      <c r="BD443" s="75"/>
      <c r="BE443" s="75"/>
      <c r="BF443" s="75"/>
      <c r="BG443" s="50"/>
      <c r="BH443" s="78"/>
      <c r="BI443" s="130"/>
      <c r="BJ443" s="210"/>
    </row>
    <row r="444" spans="1:62" s="51" customFormat="1" ht="11.25" customHeight="1" x14ac:dyDescent="0.15">
      <c r="A444" s="186" t="s">
        <v>355</v>
      </c>
      <c r="B444" s="47"/>
      <c r="C444" s="52"/>
      <c r="D444" s="52"/>
      <c r="E444" s="52"/>
      <c r="F444" s="172"/>
      <c r="G444" s="52"/>
      <c r="H444" s="47"/>
      <c r="I444" s="47"/>
      <c r="J444" s="47"/>
      <c r="K444" s="47"/>
      <c r="L444" s="47"/>
      <c r="M444" s="47"/>
      <c r="N444" s="47"/>
      <c r="O444" s="47"/>
      <c r="P444" s="47"/>
      <c r="Q444" s="47"/>
      <c r="R444" s="47"/>
      <c r="S444" s="47"/>
      <c r="T444" s="47"/>
      <c r="U444" s="47"/>
      <c r="V444" s="47"/>
      <c r="W444" s="47"/>
      <c r="X444" s="47"/>
      <c r="Y444" s="47"/>
      <c r="Z444" s="47"/>
      <c r="AA444" s="80"/>
      <c r="AB444" s="80"/>
      <c r="AC444" s="80"/>
      <c r="AD444" s="47"/>
      <c r="AE444" s="47"/>
      <c r="AF444" s="47"/>
      <c r="AG444" s="85"/>
      <c r="AH444" s="88"/>
      <c r="AI444" s="121"/>
      <c r="AJ444" s="47"/>
      <c r="AK444" s="47"/>
      <c r="AL444" s="47"/>
      <c r="AM444" s="47"/>
      <c r="AN444" s="122"/>
      <c r="AO444" s="47"/>
      <c r="AP444" s="47"/>
      <c r="AQ444" s="47"/>
      <c r="AR444" s="47"/>
      <c r="AS444" s="47"/>
      <c r="AT444" s="47"/>
      <c r="AU444" s="85"/>
      <c r="AV444" s="88"/>
      <c r="AW444" s="80"/>
      <c r="AX444" s="80"/>
      <c r="AY444" s="50"/>
      <c r="AZ444" s="91"/>
      <c r="BA444" s="88"/>
      <c r="BB444" s="78"/>
      <c r="BC444" s="75"/>
      <c r="BD444" s="75"/>
      <c r="BE444" s="75"/>
      <c r="BF444" s="75"/>
      <c r="BG444" s="50"/>
      <c r="BH444" s="78"/>
      <c r="BI444" s="130"/>
      <c r="BJ444" s="210"/>
    </row>
    <row r="445" spans="1:62" s="176" customFormat="1" ht="11.25" customHeight="1" x14ac:dyDescent="0.15">
      <c r="A445" s="185" t="s">
        <v>100</v>
      </c>
      <c r="B445" s="47" t="s">
        <v>98</v>
      </c>
      <c r="C445" s="52" t="s">
        <v>99</v>
      </c>
      <c r="D445" s="52" t="s">
        <v>101</v>
      </c>
      <c r="E445" s="52" t="s">
        <v>102</v>
      </c>
      <c r="F445" s="172"/>
      <c r="G445" s="52">
        <v>43546</v>
      </c>
      <c r="H445" s="47"/>
      <c r="I445" s="47">
        <v>1466</v>
      </c>
      <c r="J445" s="47">
        <v>60</v>
      </c>
      <c r="K445" s="47">
        <v>62</v>
      </c>
      <c r="L445" s="47">
        <v>62</v>
      </c>
      <c r="M445" s="47">
        <v>1466</v>
      </c>
      <c r="N445" s="47">
        <v>100</v>
      </c>
      <c r="O445" s="47">
        <v>1466</v>
      </c>
      <c r="P445" s="47">
        <v>0</v>
      </c>
      <c r="Q445" s="47"/>
      <c r="R445" s="47"/>
      <c r="S445" s="47"/>
      <c r="T445" s="47"/>
      <c r="U445" s="47"/>
      <c r="V445" s="47"/>
      <c r="W445" s="47"/>
      <c r="X445" s="47"/>
      <c r="Y445" s="47">
        <v>3500</v>
      </c>
      <c r="Z445" s="47">
        <v>225</v>
      </c>
      <c r="AA445" s="80">
        <v>0.84</v>
      </c>
      <c r="AB445" s="80">
        <v>0</v>
      </c>
      <c r="AC445" s="80">
        <v>0.16</v>
      </c>
      <c r="AD445" s="47">
        <v>256</v>
      </c>
      <c r="AE445" s="47">
        <v>500000</v>
      </c>
      <c r="AF445" s="47">
        <v>256</v>
      </c>
      <c r="AG445" s="85">
        <v>1000000</v>
      </c>
      <c r="AH445" s="88" t="s">
        <v>684</v>
      </c>
      <c r="AI445" s="121">
        <v>566412</v>
      </c>
      <c r="AJ445" s="47">
        <v>0</v>
      </c>
      <c r="AK445" s="47">
        <v>0</v>
      </c>
      <c r="AL445" s="47">
        <v>6000</v>
      </c>
      <c r="AM445" s="47"/>
      <c r="AN445" s="122"/>
      <c r="AO445" s="47">
        <v>500000</v>
      </c>
      <c r="AP445" s="47">
        <v>35000</v>
      </c>
      <c r="AQ445" s="47">
        <v>120000</v>
      </c>
      <c r="AR445" s="47">
        <v>0</v>
      </c>
      <c r="AS445" s="47">
        <v>0</v>
      </c>
      <c r="AT445" s="47">
        <v>0</v>
      </c>
      <c r="AU445" s="85"/>
      <c r="AV445" s="88"/>
      <c r="AW445" s="80">
        <v>0</v>
      </c>
      <c r="AX445" s="80">
        <v>1</v>
      </c>
      <c r="AY445" s="50" t="s">
        <v>95</v>
      </c>
      <c r="AZ445" s="91" t="s">
        <v>95</v>
      </c>
      <c r="BA445" s="88" t="s">
        <v>685</v>
      </c>
      <c r="BB445" s="78">
        <v>56</v>
      </c>
      <c r="BC445" s="75">
        <v>227000000</v>
      </c>
      <c r="BD445" s="75">
        <v>43000000</v>
      </c>
      <c r="BE445" s="75">
        <v>72000000</v>
      </c>
      <c r="BF445" s="75">
        <v>400000000</v>
      </c>
      <c r="BG445" s="50" t="s">
        <v>42</v>
      </c>
      <c r="BH445" s="78">
        <v>56</v>
      </c>
      <c r="BI445" s="130" t="s">
        <v>686</v>
      </c>
      <c r="BJ445" s="210" t="s">
        <v>46</v>
      </c>
    </row>
    <row r="446" spans="1:62" s="51" customFormat="1" ht="11.25" customHeight="1" x14ac:dyDescent="0.15">
      <c r="A446" s="186" t="s">
        <v>356</v>
      </c>
      <c r="B446" s="47"/>
      <c r="C446" s="52"/>
      <c r="D446" s="52"/>
      <c r="E446" s="52"/>
      <c r="F446" s="172"/>
      <c r="G446" s="52"/>
      <c r="H446" s="47"/>
      <c r="I446" s="47"/>
      <c r="J446" s="47"/>
      <c r="K446" s="47"/>
      <c r="L446" s="47"/>
      <c r="M446" s="47"/>
      <c r="N446" s="47"/>
      <c r="O446" s="47"/>
      <c r="P446" s="47"/>
      <c r="Q446" s="47"/>
      <c r="R446" s="47"/>
      <c r="S446" s="47"/>
      <c r="T446" s="47"/>
      <c r="U446" s="47"/>
      <c r="V446" s="47"/>
      <c r="W446" s="47"/>
      <c r="X446" s="47"/>
      <c r="Y446" s="47"/>
      <c r="Z446" s="47"/>
      <c r="AA446" s="80"/>
      <c r="AB446" s="80"/>
      <c r="AC446" s="80"/>
      <c r="AD446" s="47"/>
      <c r="AE446" s="47"/>
      <c r="AF446" s="47"/>
      <c r="AG446" s="85"/>
      <c r="AH446" s="88"/>
      <c r="AI446" s="121"/>
      <c r="AJ446" s="47"/>
      <c r="AK446" s="47"/>
      <c r="AL446" s="47"/>
      <c r="AM446" s="47"/>
      <c r="AN446" s="122"/>
      <c r="AO446" s="47"/>
      <c r="AP446" s="47"/>
      <c r="AQ446" s="47"/>
      <c r="AR446" s="47"/>
      <c r="AS446" s="47"/>
      <c r="AT446" s="47"/>
      <c r="AU446" s="85"/>
      <c r="AV446" s="88"/>
      <c r="AW446" s="80"/>
      <c r="AX446" s="80"/>
      <c r="AY446" s="50"/>
      <c r="AZ446" s="91"/>
      <c r="BA446" s="88"/>
      <c r="BB446" s="78"/>
      <c r="BC446" s="75"/>
      <c r="BD446" s="75"/>
      <c r="BE446" s="75"/>
      <c r="BF446" s="75"/>
      <c r="BG446" s="50"/>
      <c r="BH446" s="78"/>
      <c r="BI446" s="130"/>
      <c r="BJ446" s="210"/>
    </row>
    <row r="447" spans="1:62" s="176" customFormat="1" ht="11.25" customHeight="1" x14ac:dyDescent="0.15">
      <c r="A447" s="185" t="s">
        <v>143</v>
      </c>
      <c r="B447" s="47" t="s">
        <v>636</v>
      </c>
      <c r="C447" s="52" t="s">
        <v>637</v>
      </c>
      <c r="D447" s="52" t="s">
        <v>638</v>
      </c>
      <c r="E447" s="52" t="s">
        <v>639</v>
      </c>
      <c r="F447" s="172"/>
      <c r="G447" s="52">
        <v>17062</v>
      </c>
      <c r="H447" s="47">
        <v>8531</v>
      </c>
      <c r="I447" s="47">
        <v>360</v>
      </c>
      <c r="J447" s="47">
        <v>21</v>
      </c>
      <c r="K447" s="47">
        <v>15</v>
      </c>
      <c r="L447" s="47">
        <v>25</v>
      </c>
      <c r="M447" s="47">
        <v>229</v>
      </c>
      <c r="N447" s="47">
        <v>340</v>
      </c>
      <c r="O447" s="47">
        <v>360</v>
      </c>
      <c r="P447" s="47">
        <v>2</v>
      </c>
      <c r="Q447" s="47">
        <v>0</v>
      </c>
      <c r="R447" s="47">
        <v>0</v>
      </c>
      <c r="S447" s="47">
        <v>0</v>
      </c>
      <c r="T447" s="47">
        <v>0</v>
      </c>
      <c r="U447" s="47">
        <v>0</v>
      </c>
      <c r="V447" s="47">
        <v>0</v>
      </c>
      <c r="W447" s="47">
        <v>0</v>
      </c>
      <c r="X447" s="47">
        <v>0</v>
      </c>
      <c r="Y447" s="47">
        <v>371</v>
      </c>
      <c r="Z447" s="47">
        <v>0</v>
      </c>
      <c r="AA447" s="80">
        <v>0.98</v>
      </c>
      <c r="AB447" s="80">
        <v>0</v>
      </c>
      <c r="AC447" s="80">
        <v>0.02</v>
      </c>
      <c r="AD447" s="47">
        <v>67</v>
      </c>
      <c r="AE447" s="47">
        <v>94150</v>
      </c>
      <c r="AF447" s="47">
        <v>85</v>
      </c>
      <c r="AG447" s="85">
        <v>1840500</v>
      </c>
      <c r="AH447" s="88"/>
      <c r="AI447" s="121">
        <v>32054</v>
      </c>
      <c r="AJ447" s="47">
        <v>0</v>
      </c>
      <c r="AK447" s="47">
        <v>0</v>
      </c>
      <c r="AL447" s="47">
        <v>34082</v>
      </c>
      <c r="AM447" s="47">
        <v>0</v>
      </c>
      <c r="AN447" s="122"/>
      <c r="AO447" s="47">
        <v>1671361</v>
      </c>
      <c r="AP447" s="47">
        <v>0</v>
      </c>
      <c r="AQ447" s="47">
        <v>0</v>
      </c>
      <c r="AR447" s="47">
        <v>3700</v>
      </c>
      <c r="AS447" s="47">
        <v>0</v>
      </c>
      <c r="AT447" s="47">
        <v>0</v>
      </c>
      <c r="AU447" s="85">
        <v>410032</v>
      </c>
      <c r="AV447" s="88" t="s">
        <v>640</v>
      </c>
      <c r="AW447" s="80">
        <v>0.8</v>
      </c>
      <c r="AX447" s="80">
        <v>0.2</v>
      </c>
      <c r="AY447" s="50" t="s">
        <v>50</v>
      </c>
      <c r="AZ447" s="91" t="s">
        <v>95</v>
      </c>
      <c r="BA447" s="88" t="s">
        <v>641</v>
      </c>
      <c r="BB447" s="78">
        <v>78.92</v>
      </c>
      <c r="BC447" s="75">
        <v>7696826</v>
      </c>
      <c r="BD447" s="75">
        <v>6340808</v>
      </c>
      <c r="BE447" s="75">
        <v>3203995</v>
      </c>
      <c r="BF447" s="75">
        <v>17508007</v>
      </c>
      <c r="BG447" s="50" t="s">
        <v>42</v>
      </c>
      <c r="BH447" s="78">
        <v>78.37</v>
      </c>
      <c r="BI447" s="130" t="s">
        <v>642</v>
      </c>
      <c r="BJ447" s="210" t="s">
        <v>42</v>
      </c>
    </row>
    <row r="448" spans="1:62" s="176" customFormat="1" ht="11.25" customHeight="1" x14ac:dyDescent="0.15">
      <c r="A448" s="185" t="s">
        <v>116</v>
      </c>
      <c r="B448" s="47" t="s">
        <v>114</v>
      </c>
      <c r="C448" s="52" t="s">
        <v>115</v>
      </c>
      <c r="D448" s="52" t="s">
        <v>734</v>
      </c>
      <c r="E448" s="52" t="s">
        <v>118</v>
      </c>
      <c r="F448" s="172"/>
      <c r="G448" s="52">
        <v>43337</v>
      </c>
      <c r="H448" s="47">
        <v>19232</v>
      </c>
      <c r="I448" s="47">
        <v>1626</v>
      </c>
      <c r="J448" s="47">
        <v>57</v>
      </c>
      <c r="K448" s="47">
        <v>15</v>
      </c>
      <c r="L448" s="47">
        <v>3</v>
      </c>
      <c r="M448" s="47">
        <v>353</v>
      </c>
      <c r="N448" s="47">
        <v>182</v>
      </c>
      <c r="O448" s="47">
        <v>1410</v>
      </c>
      <c r="P448" s="47">
        <v>3</v>
      </c>
      <c r="Q448" s="47">
        <v>12</v>
      </c>
      <c r="R448" s="47">
        <v>0</v>
      </c>
      <c r="S448" s="47">
        <v>0</v>
      </c>
      <c r="T448" s="47">
        <v>0</v>
      </c>
      <c r="U448" s="47">
        <v>0</v>
      </c>
      <c r="V448" s="47">
        <v>0</v>
      </c>
      <c r="W448" s="47">
        <v>0</v>
      </c>
      <c r="X448" s="47">
        <v>0</v>
      </c>
      <c r="Y448" s="47">
        <v>2066</v>
      </c>
      <c r="Z448" s="47">
        <v>250</v>
      </c>
      <c r="AA448" s="80">
        <v>0.99</v>
      </c>
      <c r="AB448" s="80">
        <v>0</v>
      </c>
      <c r="AC448" s="80">
        <v>0.01</v>
      </c>
      <c r="AD448" s="47">
        <v>239</v>
      </c>
      <c r="AE448" s="47">
        <v>700000</v>
      </c>
      <c r="AF448" s="47">
        <v>206</v>
      </c>
      <c r="AG448" s="85">
        <v>2812000</v>
      </c>
      <c r="AH448" s="88"/>
      <c r="AI448" s="121">
        <v>577960</v>
      </c>
      <c r="AJ448" s="47">
        <v>0</v>
      </c>
      <c r="AK448" s="47">
        <v>0</v>
      </c>
      <c r="AL448" s="47">
        <v>0</v>
      </c>
      <c r="AM448" s="47"/>
      <c r="AN448" s="122"/>
      <c r="AO448" s="47">
        <v>7338039</v>
      </c>
      <c r="AP448" s="47">
        <v>733000</v>
      </c>
      <c r="AQ448" s="47">
        <v>0</v>
      </c>
      <c r="AR448" s="47">
        <v>0</v>
      </c>
      <c r="AS448" s="47">
        <v>653251</v>
      </c>
      <c r="AT448" s="47">
        <v>559479</v>
      </c>
      <c r="AU448" s="85">
        <v>0</v>
      </c>
      <c r="AV448" s="88"/>
      <c r="AW448" s="80">
        <v>0.9</v>
      </c>
      <c r="AX448" s="80">
        <v>0.1</v>
      </c>
      <c r="AY448" s="50" t="s">
        <v>41</v>
      </c>
      <c r="AZ448" s="91" t="s">
        <v>41</v>
      </c>
      <c r="BA448" s="88" t="s">
        <v>687</v>
      </c>
      <c r="BB448" s="78">
        <v>62.08</v>
      </c>
      <c r="BC448" s="75">
        <v>17274630</v>
      </c>
      <c r="BD448" s="75">
        <v>2249366</v>
      </c>
      <c r="BE448" s="75">
        <v>41005014</v>
      </c>
      <c r="BF448" s="75">
        <v>80606491</v>
      </c>
      <c r="BG448" s="50" t="s">
        <v>42</v>
      </c>
      <c r="BH448" s="78">
        <v>42.99</v>
      </c>
      <c r="BI448" s="130"/>
      <c r="BJ448" s="210" t="s">
        <v>46</v>
      </c>
    </row>
    <row r="449" spans="1:62" s="51" customFormat="1" ht="11.25" customHeight="1" x14ac:dyDescent="0.15">
      <c r="A449" s="186" t="s">
        <v>357</v>
      </c>
      <c r="B449" s="47"/>
      <c r="C449" s="52"/>
      <c r="D449" s="52"/>
      <c r="E449" s="52"/>
      <c r="F449" s="172"/>
      <c r="G449" s="52"/>
      <c r="H449" s="47"/>
      <c r="I449" s="47"/>
      <c r="J449" s="47"/>
      <c r="K449" s="47"/>
      <c r="L449" s="47"/>
      <c r="M449" s="47"/>
      <c r="N449" s="47"/>
      <c r="O449" s="47"/>
      <c r="P449" s="47"/>
      <c r="Q449" s="47"/>
      <c r="R449" s="47"/>
      <c r="S449" s="47"/>
      <c r="T449" s="47"/>
      <c r="U449" s="47"/>
      <c r="V449" s="47"/>
      <c r="W449" s="47"/>
      <c r="X449" s="47"/>
      <c r="Y449" s="47"/>
      <c r="Z449" s="47"/>
      <c r="AA449" s="80"/>
      <c r="AB449" s="80"/>
      <c r="AC449" s="80"/>
      <c r="AD449" s="47"/>
      <c r="AE449" s="47"/>
      <c r="AF449" s="47"/>
      <c r="AG449" s="85"/>
      <c r="AH449" s="88"/>
      <c r="AI449" s="121"/>
      <c r="AJ449" s="47"/>
      <c r="AK449" s="47"/>
      <c r="AL449" s="47"/>
      <c r="AM449" s="47"/>
      <c r="AN449" s="122"/>
      <c r="AO449" s="47"/>
      <c r="AP449" s="47"/>
      <c r="AQ449" s="47"/>
      <c r="AR449" s="47"/>
      <c r="AS449" s="47"/>
      <c r="AT449" s="47"/>
      <c r="AU449" s="85"/>
      <c r="AV449" s="88"/>
      <c r="AW449" s="80"/>
      <c r="AX449" s="80"/>
      <c r="AY449" s="50"/>
      <c r="AZ449" s="91"/>
      <c r="BA449" s="88"/>
      <c r="BB449" s="78"/>
      <c r="BC449" s="75"/>
      <c r="BD449" s="75"/>
      <c r="BE449" s="75"/>
      <c r="BF449" s="75"/>
      <c r="BG449" s="50"/>
      <c r="BH449" s="78"/>
      <c r="BI449" s="130"/>
      <c r="BJ449" s="210"/>
    </row>
    <row r="450" spans="1:62" s="176" customFormat="1" ht="11.25" customHeight="1" x14ac:dyDescent="0.15">
      <c r="A450" s="185" t="s">
        <v>144</v>
      </c>
      <c r="B450" s="47" t="s">
        <v>175</v>
      </c>
      <c r="C450" s="52" t="s">
        <v>192</v>
      </c>
      <c r="D450" s="52" t="s">
        <v>210</v>
      </c>
      <c r="E450" s="52" t="s">
        <v>230</v>
      </c>
      <c r="F450" s="172"/>
      <c r="G450" s="52">
        <v>19090</v>
      </c>
      <c r="H450" s="47">
        <v>8029</v>
      </c>
      <c r="I450" s="47">
        <v>491</v>
      </c>
      <c r="J450" s="47">
        <v>60</v>
      </c>
      <c r="K450" s="47">
        <v>29</v>
      </c>
      <c r="L450" s="47">
        <v>0</v>
      </c>
      <c r="M450" s="47">
        <v>305</v>
      </c>
      <c r="N450" s="47">
        <v>39</v>
      </c>
      <c r="O450" s="47">
        <v>225</v>
      </c>
      <c r="P450" s="47">
        <v>0</v>
      </c>
      <c r="Q450" s="47">
        <v>0</v>
      </c>
      <c r="R450" s="47">
        <v>0</v>
      </c>
      <c r="S450" s="47">
        <v>0</v>
      </c>
      <c r="T450" s="47">
        <v>0</v>
      </c>
      <c r="U450" s="47">
        <v>0</v>
      </c>
      <c r="V450" s="47">
        <v>0</v>
      </c>
      <c r="W450" s="47">
        <v>0</v>
      </c>
      <c r="X450" s="47">
        <v>0</v>
      </c>
      <c r="Y450" s="47">
        <v>950</v>
      </c>
      <c r="Z450" s="47">
        <v>85</v>
      </c>
      <c r="AA450" s="80">
        <v>1</v>
      </c>
      <c r="AB450" s="80">
        <v>0</v>
      </c>
      <c r="AC450" s="80">
        <v>0</v>
      </c>
      <c r="AD450" s="47">
        <v>3</v>
      </c>
      <c r="AE450" s="47">
        <v>1000</v>
      </c>
      <c r="AF450" s="47">
        <v>101</v>
      </c>
      <c r="AG450" s="85">
        <v>2031900</v>
      </c>
      <c r="AH450" s="88" t="s">
        <v>688</v>
      </c>
      <c r="AI450" s="121">
        <v>785</v>
      </c>
      <c r="AJ450" s="47">
        <v>0</v>
      </c>
      <c r="AK450" s="47">
        <v>0</v>
      </c>
      <c r="AL450" s="47">
        <v>292565</v>
      </c>
      <c r="AM450" s="47">
        <v>0</v>
      </c>
      <c r="AN450" s="122"/>
      <c r="AO450" s="47">
        <v>0</v>
      </c>
      <c r="AP450" s="47">
        <v>0</v>
      </c>
      <c r="AQ450" s="47">
        <v>4788170</v>
      </c>
      <c r="AR450" s="47">
        <v>0</v>
      </c>
      <c r="AS450" s="47">
        <v>0</v>
      </c>
      <c r="AT450" s="47">
        <v>0</v>
      </c>
      <c r="AU450" s="85">
        <v>0</v>
      </c>
      <c r="AV450" s="88"/>
      <c r="AW450" s="80">
        <v>0</v>
      </c>
      <c r="AX450" s="80">
        <v>1</v>
      </c>
      <c r="AY450" s="50" t="s">
        <v>41</v>
      </c>
      <c r="AZ450" s="91" t="s">
        <v>95</v>
      </c>
      <c r="BA450" s="88" t="s">
        <v>689</v>
      </c>
      <c r="BB450" s="78">
        <v>80</v>
      </c>
      <c r="BC450" s="75">
        <v>11904102</v>
      </c>
      <c r="BD450" s="75">
        <v>8502930</v>
      </c>
      <c r="BE450" s="75">
        <v>7652637</v>
      </c>
      <c r="BF450" s="75">
        <v>28343100</v>
      </c>
      <c r="BG450" s="50" t="s">
        <v>42</v>
      </c>
      <c r="BH450" s="78">
        <v>80</v>
      </c>
      <c r="BI450" s="130" t="s">
        <v>690</v>
      </c>
      <c r="BJ450" s="210" t="s">
        <v>46</v>
      </c>
    </row>
    <row r="451" spans="1:62" s="176" customFormat="1" ht="11.25" customHeight="1" x14ac:dyDescent="0.15">
      <c r="A451" s="185" t="s">
        <v>145</v>
      </c>
      <c r="B451" s="47" t="s">
        <v>47</v>
      </c>
      <c r="C451" s="52" t="s">
        <v>691</v>
      </c>
      <c r="D451" s="52" t="s">
        <v>692</v>
      </c>
      <c r="E451" s="52"/>
      <c r="F451" s="172"/>
      <c r="G451" s="52">
        <v>96000</v>
      </c>
      <c r="H451" s="47">
        <v>43000</v>
      </c>
      <c r="I451" s="47">
        <v>2252</v>
      </c>
      <c r="J451" s="47">
        <v>137</v>
      </c>
      <c r="K451" s="47">
        <v>48</v>
      </c>
      <c r="L451" s="47">
        <v>10</v>
      </c>
      <c r="M451" s="47">
        <v>2000</v>
      </c>
      <c r="N451" s="47">
        <v>0</v>
      </c>
      <c r="O451" s="47">
        <v>2252</v>
      </c>
      <c r="P451" s="47">
        <v>0</v>
      </c>
      <c r="Q451" s="47">
        <v>656</v>
      </c>
      <c r="R451" s="47">
        <v>100</v>
      </c>
      <c r="S451" s="47">
        <v>50</v>
      </c>
      <c r="T451" s="47">
        <v>0</v>
      </c>
      <c r="U451" s="47">
        <v>0</v>
      </c>
      <c r="V451" s="47">
        <v>0</v>
      </c>
      <c r="W451" s="47">
        <v>0</v>
      </c>
      <c r="X451" s="47">
        <v>0</v>
      </c>
      <c r="Y451" s="47">
        <v>3924</v>
      </c>
      <c r="Z451" s="47">
        <v>772</v>
      </c>
      <c r="AA451" s="80">
        <v>0.88</v>
      </c>
      <c r="AB451" s="80">
        <v>0</v>
      </c>
      <c r="AC451" s="80">
        <v>0.12</v>
      </c>
      <c r="AD451" s="47">
        <v>441</v>
      </c>
      <c r="AE451" s="47">
        <v>800000</v>
      </c>
      <c r="AF451" s="47">
        <v>62</v>
      </c>
      <c r="AG451" s="85">
        <v>3000000</v>
      </c>
      <c r="AH451" s="88"/>
      <c r="AI451" s="121">
        <v>545000</v>
      </c>
      <c r="AJ451" s="47">
        <v>0</v>
      </c>
      <c r="AK451" s="47">
        <v>0</v>
      </c>
      <c r="AL451" s="47">
        <v>375000</v>
      </c>
      <c r="AM451" s="47">
        <v>0</v>
      </c>
      <c r="AN451" s="122"/>
      <c r="AO451" s="47">
        <v>6000000</v>
      </c>
      <c r="AP451" s="47">
        <v>0</v>
      </c>
      <c r="AQ451" s="47">
        <v>0</v>
      </c>
      <c r="AR451" s="47">
        <v>0</v>
      </c>
      <c r="AS451" s="47">
        <v>0</v>
      </c>
      <c r="AT451" s="47">
        <v>0</v>
      </c>
      <c r="AU451" s="85">
        <v>0</v>
      </c>
      <c r="AV451" s="88"/>
      <c r="AW451" s="80">
        <v>1</v>
      </c>
      <c r="AX451" s="80">
        <v>0</v>
      </c>
      <c r="AY451" s="50" t="s">
        <v>50</v>
      </c>
      <c r="AZ451" s="91" t="s">
        <v>50</v>
      </c>
      <c r="BA451" s="88"/>
      <c r="BB451" s="78">
        <v>71.930000000000007</v>
      </c>
      <c r="BC451" s="75">
        <v>95000000</v>
      </c>
      <c r="BD451" s="75">
        <v>50000000</v>
      </c>
      <c r="BE451" s="75">
        <v>48000000</v>
      </c>
      <c r="BF451" s="75">
        <v>155000000</v>
      </c>
      <c r="BG451" s="50" t="s">
        <v>42</v>
      </c>
      <c r="BH451" s="78">
        <v>59.75</v>
      </c>
      <c r="BI451" s="130"/>
      <c r="BJ451" s="210" t="s">
        <v>46</v>
      </c>
    </row>
    <row r="452" spans="1:62" s="51" customFormat="1" ht="11.25" customHeight="1" x14ac:dyDescent="0.15">
      <c r="A452" s="186" t="s">
        <v>322</v>
      </c>
      <c r="B452" s="47"/>
      <c r="C452" s="52"/>
      <c r="D452" s="52"/>
      <c r="E452" s="52"/>
      <c r="F452" s="172"/>
      <c r="G452" s="52"/>
      <c r="H452" s="47"/>
      <c r="I452" s="47"/>
      <c r="J452" s="47"/>
      <c r="K452" s="47"/>
      <c r="L452" s="47"/>
      <c r="M452" s="47"/>
      <c r="N452" s="47"/>
      <c r="O452" s="47"/>
      <c r="P452" s="47"/>
      <c r="Q452" s="47"/>
      <c r="R452" s="47"/>
      <c r="S452" s="47"/>
      <c r="T452" s="47"/>
      <c r="U452" s="47"/>
      <c r="V452" s="47"/>
      <c r="W452" s="47"/>
      <c r="X452" s="47"/>
      <c r="Y452" s="47"/>
      <c r="Z452" s="47"/>
      <c r="AA452" s="80"/>
      <c r="AB452" s="80"/>
      <c r="AC452" s="80"/>
      <c r="AD452" s="47"/>
      <c r="AE452" s="47"/>
      <c r="AF452" s="47"/>
      <c r="AG452" s="85"/>
      <c r="AH452" s="88"/>
      <c r="AI452" s="121"/>
      <c r="AJ452" s="47"/>
      <c r="AK452" s="47"/>
      <c r="AL452" s="47"/>
      <c r="AM452" s="47"/>
      <c r="AN452" s="122"/>
      <c r="AO452" s="47"/>
      <c r="AP452" s="47"/>
      <c r="AQ452" s="47"/>
      <c r="AR452" s="47"/>
      <c r="AS452" s="47"/>
      <c r="AT452" s="47"/>
      <c r="AU452" s="85"/>
      <c r="AV452" s="88"/>
      <c r="AW452" s="80"/>
      <c r="AX452" s="80"/>
      <c r="AY452" s="50"/>
      <c r="AZ452" s="91"/>
      <c r="BA452" s="88"/>
      <c r="BB452" s="78"/>
      <c r="BC452" s="75"/>
      <c r="BD452" s="75"/>
      <c r="BE452" s="75"/>
      <c r="BF452" s="75"/>
      <c r="BG452" s="50"/>
      <c r="BH452" s="78"/>
      <c r="BI452" s="130"/>
      <c r="BJ452" s="210"/>
    </row>
    <row r="453" spans="1:62" s="176" customFormat="1" ht="11.25" customHeight="1" x14ac:dyDescent="0.15">
      <c r="A453" s="185" t="s">
        <v>70</v>
      </c>
      <c r="B453" s="47" t="s">
        <v>68</v>
      </c>
      <c r="C453" s="52" t="s">
        <v>69</v>
      </c>
      <c r="D453" s="52" t="s">
        <v>71</v>
      </c>
      <c r="E453" s="52" t="s">
        <v>72</v>
      </c>
      <c r="F453" s="172"/>
      <c r="G453" s="52">
        <v>90598</v>
      </c>
      <c r="H453" s="47">
        <v>41377</v>
      </c>
      <c r="I453" s="47">
        <v>559</v>
      </c>
      <c r="J453" s="47">
        <v>112</v>
      </c>
      <c r="K453" s="47">
        <v>0</v>
      </c>
      <c r="L453" s="47">
        <v>0</v>
      </c>
      <c r="M453" s="47">
        <v>0</v>
      </c>
      <c r="N453" s="47">
        <v>0</v>
      </c>
      <c r="O453" s="47">
        <v>50</v>
      </c>
      <c r="P453" s="47">
        <v>23</v>
      </c>
      <c r="Q453" s="47">
        <v>0</v>
      </c>
      <c r="R453" s="47">
        <v>38</v>
      </c>
      <c r="S453" s="47">
        <v>0</v>
      </c>
      <c r="T453" s="47">
        <v>0</v>
      </c>
      <c r="U453" s="47">
        <v>0</v>
      </c>
      <c r="V453" s="47">
        <v>0</v>
      </c>
      <c r="W453" s="47">
        <v>0</v>
      </c>
      <c r="X453" s="47">
        <v>0</v>
      </c>
      <c r="Y453" s="47">
        <v>3284</v>
      </c>
      <c r="Z453" s="47">
        <v>0</v>
      </c>
      <c r="AA453" s="80">
        <v>0.95</v>
      </c>
      <c r="AB453" s="80">
        <v>0.02</v>
      </c>
      <c r="AC453" s="80">
        <v>0.03</v>
      </c>
      <c r="AD453" s="47">
        <v>78</v>
      </c>
      <c r="AE453" s="47">
        <v>57000</v>
      </c>
      <c r="AF453" s="47">
        <v>150</v>
      </c>
      <c r="AG453" s="85">
        <v>528000</v>
      </c>
      <c r="AH453" s="88" t="s">
        <v>73</v>
      </c>
      <c r="AI453" s="121">
        <v>15680</v>
      </c>
      <c r="AJ453" s="47">
        <v>0</v>
      </c>
      <c r="AK453" s="47">
        <v>0</v>
      </c>
      <c r="AL453" s="47">
        <v>6250</v>
      </c>
      <c r="AM453" s="47">
        <v>0</v>
      </c>
      <c r="AN453" s="122"/>
      <c r="AO453" s="47">
        <v>1453425</v>
      </c>
      <c r="AP453" s="47">
        <v>61901</v>
      </c>
      <c r="AQ453" s="47">
        <v>0</v>
      </c>
      <c r="AR453" s="47">
        <v>0</v>
      </c>
      <c r="AS453" s="47">
        <v>0</v>
      </c>
      <c r="AT453" s="47">
        <v>0</v>
      </c>
      <c r="AU453" s="85">
        <v>0</v>
      </c>
      <c r="AV453" s="88"/>
      <c r="AW453" s="80">
        <v>0.96</v>
      </c>
      <c r="AX453" s="80">
        <v>0.04</v>
      </c>
      <c r="AY453" s="50" t="s">
        <v>50</v>
      </c>
      <c r="AZ453" s="91" t="s">
        <v>50</v>
      </c>
      <c r="BA453" s="88"/>
      <c r="BB453" s="78">
        <v>108.4</v>
      </c>
      <c r="BC453" s="75">
        <v>1176501</v>
      </c>
      <c r="BD453" s="75">
        <v>393926</v>
      </c>
      <c r="BE453" s="75">
        <v>1757570</v>
      </c>
      <c r="BF453" s="75">
        <v>3332997</v>
      </c>
      <c r="BG453" s="50" t="s">
        <v>42</v>
      </c>
      <c r="BH453" s="78">
        <v>108.4</v>
      </c>
      <c r="BI453" s="130"/>
      <c r="BJ453" s="210" t="s">
        <v>46</v>
      </c>
    </row>
    <row r="454" spans="1:62" s="176" customFormat="1" ht="11.25" customHeight="1" x14ac:dyDescent="0.15">
      <c r="A454" s="185" t="s">
        <v>146</v>
      </c>
      <c r="B454" s="47" t="s">
        <v>693</v>
      </c>
      <c r="C454" s="52" t="s">
        <v>193</v>
      </c>
      <c r="D454" s="52" t="s">
        <v>694</v>
      </c>
      <c r="E454" s="52" t="s">
        <v>695</v>
      </c>
      <c r="F454" s="172"/>
      <c r="G454" s="52">
        <v>18278</v>
      </c>
      <c r="H454" s="47">
        <v>7808</v>
      </c>
      <c r="I454" s="47">
        <v>509</v>
      </c>
      <c r="J454" s="47">
        <v>26</v>
      </c>
      <c r="K454" s="47">
        <v>65</v>
      </c>
      <c r="L454" s="47">
        <v>0</v>
      </c>
      <c r="M454" s="47">
        <v>543</v>
      </c>
      <c r="N454" s="47">
        <v>243</v>
      </c>
      <c r="O454" s="47">
        <v>487</v>
      </c>
      <c r="P454" s="47">
        <v>0</v>
      </c>
      <c r="Q454" s="47">
        <v>0</v>
      </c>
      <c r="R454" s="47">
        <v>0</v>
      </c>
      <c r="S454" s="47">
        <v>0</v>
      </c>
      <c r="T454" s="47">
        <v>0</v>
      </c>
      <c r="U454" s="47">
        <v>0</v>
      </c>
      <c r="V454" s="47">
        <v>0</v>
      </c>
      <c r="W454" s="47">
        <v>0</v>
      </c>
      <c r="X454" s="47">
        <v>0</v>
      </c>
      <c r="Y454" s="47">
        <v>335</v>
      </c>
      <c r="Z454" s="47">
        <v>60</v>
      </c>
      <c r="AA454" s="80">
        <v>0.97</v>
      </c>
      <c r="AB454" s="80">
        <v>0</v>
      </c>
      <c r="AC454" s="80">
        <v>0.03</v>
      </c>
      <c r="AD454" s="47">
        <v>72</v>
      </c>
      <c r="AE454" s="47">
        <v>93600</v>
      </c>
      <c r="AF454" s="47">
        <v>134</v>
      </c>
      <c r="AG454" s="85">
        <v>927150</v>
      </c>
      <c r="AH454" s="88"/>
      <c r="AI454" s="121">
        <v>45742</v>
      </c>
      <c r="AJ454" s="47">
        <v>0</v>
      </c>
      <c r="AK454" s="47">
        <v>0</v>
      </c>
      <c r="AL454" s="47">
        <v>1728</v>
      </c>
      <c r="AM454" s="47">
        <v>0</v>
      </c>
      <c r="AN454" s="122"/>
      <c r="AO454" s="47">
        <v>1113940</v>
      </c>
      <c r="AP454" s="47">
        <v>0</v>
      </c>
      <c r="AQ454" s="47">
        <v>307026</v>
      </c>
      <c r="AR454" s="47">
        <v>0</v>
      </c>
      <c r="AS454" s="47">
        <v>0</v>
      </c>
      <c r="AT454" s="47">
        <v>0</v>
      </c>
      <c r="AU454" s="85">
        <v>0</v>
      </c>
      <c r="AV454" s="88"/>
      <c r="AW454" s="80">
        <v>0.75</v>
      </c>
      <c r="AX454" s="80">
        <v>0.25</v>
      </c>
      <c r="AY454" s="50" t="s">
        <v>50</v>
      </c>
      <c r="AZ454" s="91" t="s">
        <v>95</v>
      </c>
      <c r="BA454" s="88"/>
      <c r="BB454" s="78">
        <v>69.03</v>
      </c>
      <c r="BC454" s="75">
        <v>3023579</v>
      </c>
      <c r="BD454" s="75">
        <v>7341708</v>
      </c>
      <c r="BE454" s="75">
        <v>4438773</v>
      </c>
      <c r="BF454" s="75">
        <v>15174848</v>
      </c>
      <c r="BG454" s="50" t="s">
        <v>42</v>
      </c>
      <c r="BH454" s="78">
        <v>67</v>
      </c>
      <c r="BI454" s="130"/>
      <c r="BJ454" s="210" t="s">
        <v>42</v>
      </c>
    </row>
    <row r="455" spans="1:62" s="51" customFormat="1" ht="11.25" customHeight="1" x14ac:dyDescent="0.15">
      <c r="A455" s="185" t="s">
        <v>158</v>
      </c>
      <c r="B455" s="47" t="s">
        <v>735</v>
      </c>
      <c r="C455" s="52" t="s">
        <v>736</v>
      </c>
      <c r="D455" s="52" t="s">
        <v>737</v>
      </c>
      <c r="E455" s="52" t="s">
        <v>738</v>
      </c>
      <c r="F455" s="172"/>
      <c r="G455" s="52">
        <v>37662</v>
      </c>
      <c r="H455" s="47">
        <v>13877</v>
      </c>
      <c r="I455" s="47">
        <v>813</v>
      </c>
      <c r="J455" s="47">
        <v>70</v>
      </c>
      <c r="K455" s="47">
        <v>0</v>
      </c>
      <c r="L455" s="47">
        <v>10</v>
      </c>
      <c r="M455" s="47">
        <v>0</v>
      </c>
      <c r="N455" s="47">
        <v>97</v>
      </c>
      <c r="O455" s="47">
        <v>200</v>
      </c>
      <c r="P455" s="47">
        <v>0</v>
      </c>
      <c r="Q455" s="47">
        <v>16</v>
      </c>
      <c r="R455" s="47">
        <v>0</v>
      </c>
      <c r="S455" s="47">
        <v>0</v>
      </c>
      <c r="T455" s="47">
        <v>0</v>
      </c>
      <c r="U455" s="47">
        <v>0</v>
      </c>
      <c r="V455" s="47">
        <v>0</v>
      </c>
      <c r="W455" s="47">
        <v>16</v>
      </c>
      <c r="X455" s="47">
        <v>0</v>
      </c>
      <c r="Y455" s="47">
        <v>1600</v>
      </c>
      <c r="Z455" s="47">
        <v>0</v>
      </c>
      <c r="AA455" s="80">
        <v>0.99</v>
      </c>
      <c r="AB455" s="80">
        <v>0.01</v>
      </c>
      <c r="AC455" s="80">
        <v>0</v>
      </c>
      <c r="AD455" s="47">
        <v>136</v>
      </c>
      <c r="AE455" s="47">
        <v>252904</v>
      </c>
      <c r="AF455" s="47">
        <v>100</v>
      </c>
      <c r="AG455" s="85">
        <v>1712397</v>
      </c>
      <c r="AH455" s="88"/>
      <c r="AI455" s="121">
        <v>903486</v>
      </c>
      <c r="AJ455" s="47">
        <v>0</v>
      </c>
      <c r="AK455" s="47">
        <v>7976</v>
      </c>
      <c r="AL455" s="47">
        <v>0</v>
      </c>
      <c r="AM455" s="47">
        <v>0</v>
      </c>
      <c r="AN455" s="122"/>
      <c r="AO455" s="47">
        <v>775950</v>
      </c>
      <c r="AP455" s="47">
        <v>40184</v>
      </c>
      <c r="AQ455" s="47">
        <v>0</v>
      </c>
      <c r="AR455" s="47">
        <v>0</v>
      </c>
      <c r="AS455" s="47">
        <v>0</v>
      </c>
      <c r="AT455" s="47">
        <v>29183</v>
      </c>
      <c r="AU455" s="85">
        <v>0</v>
      </c>
      <c r="AV455" s="88"/>
      <c r="AW455" s="80">
        <v>0.99</v>
      </c>
      <c r="AX455" s="80">
        <v>0.01</v>
      </c>
      <c r="AY455" s="50" t="s">
        <v>41</v>
      </c>
      <c r="AZ455" s="91" t="s">
        <v>95</v>
      </c>
      <c r="BA455" s="88"/>
      <c r="BB455" s="78">
        <v>76.400000000000006</v>
      </c>
      <c r="BC455" s="75">
        <v>6216324</v>
      </c>
      <c r="BD455" s="75">
        <v>2858617</v>
      </c>
      <c r="BE455" s="75">
        <v>10273863</v>
      </c>
      <c r="BF455" s="75">
        <v>19348804</v>
      </c>
      <c r="BG455" s="50" t="s">
        <v>42</v>
      </c>
      <c r="BH455" s="78">
        <v>76.400000000000006</v>
      </c>
      <c r="BI455" s="130"/>
      <c r="BJ455" s="210" t="s">
        <v>46</v>
      </c>
    </row>
    <row r="456" spans="1:62" s="51" customFormat="1" ht="11.25" customHeight="1" x14ac:dyDescent="0.15">
      <c r="A456" s="185" t="s">
        <v>358</v>
      </c>
      <c r="B456" s="47" t="s">
        <v>739</v>
      </c>
      <c r="C456" s="52" t="s">
        <v>740</v>
      </c>
      <c r="D456" s="52" t="s">
        <v>741</v>
      </c>
      <c r="E456" s="52" t="s">
        <v>742</v>
      </c>
      <c r="F456" s="172"/>
      <c r="G456" s="52">
        <v>198000</v>
      </c>
      <c r="H456" s="47">
        <v>80000</v>
      </c>
      <c r="I456" s="47">
        <v>1839</v>
      </c>
      <c r="J456" s="47">
        <v>429</v>
      </c>
      <c r="K456" s="47">
        <v>7</v>
      </c>
      <c r="L456" s="47">
        <v>573</v>
      </c>
      <c r="M456" s="47"/>
      <c r="N456" s="47"/>
      <c r="O456" s="47">
        <v>281</v>
      </c>
      <c r="P456" s="47"/>
      <c r="Q456" s="47"/>
      <c r="R456" s="47"/>
      <c r="S456" s="47"/>
      <c r="T456" s="47"/>
      <c r="U456" s="47"/>
      <c r="V456" s="47"/>
      <c r="W456" s="47"/>
      <c r="X456" s="47"/>
      <c r="Y456" s="47">
        <v>2500</v>
      </c>
      <c r="Z456" s="47">
        <v>0</v>
      </c>
      <c r="AA456" s="80">
        <v>0.9</v>
      </c>
      <c r="AB456" s="80">
        <v>0.1</v>
      </c>
      <c r="AC456" s="80">
        <v>0</v>
      </c>
      <c r="AD456" s="47">
        <v>50</v>
      </c>
      <c r="AE456" s="47">
        <v>25000</v>
      </c>
      <c r="AF456" s="47">
        <v>400</v>
      </c>
      <c r="AG456" s="85">
        <v>2000000</v>
      </c>
      <c r="AH456" s="88"/>
      <c r="AI456" s="121">
        <v>9450</v>
      </c>
      <c r="AJ456" s="47">
        <v>0</v>
      </c>
      <c r="AK456" s="47">
        <v>169</v>
      </c>
      <c r="AL456" s="47">
        <v>0</v>
      </c>
      <c r="AM456" s="47">
        <v>0</v>
      </c>
      <c r="AN456" s="122" t="s">
        <v>743</v>
      </c>
      <c r="AO456" s="47">
        <v>6043236</v>
      </c>
      <c r="AP456" s="47">
        <v>0</v>
      </c>
      <c r="AQ456" s="47">
        <v>32000</v>
      </c>
      <c r="AR456" s="47">
        <v>0</v>
      </c>
      <c r="AS456" s="47">
        <v>0</v>
      </c>
      <c r="AT456" s="47">
        <v>0</v>
      </c>
      <c r="AU456" s="85">
        <v>0</v>
      </c>
      <c r="AV456" s="88"/>
      <c r="AW456" s="80">
        <v>0.9</v>
      </c>
      <c r="AX456" s="80">
        <v>0.1</v>
      </c>
      <c r="AY456" s="50" t="s">
        <v>41</v>
      </c>
      <c r="AZ456" s="91" t="s">
        <v>41</v>
      </c>
      <c r="BA456" s="88" t="s">
        <v>744</v>
      </c>
      <c r="BB456" s="78">
        <v>93</v>
      </c>
      <c r="BC456" s="75">
        <v>0</v>
      </c>
      <c r="BD456" s="75">
        <v>0</v>
      </c>
      <c r="BE456" s="75">
        <v>0</v>
      </c>
      <c r="BF456" s="75">
        <v>6161628</v>
      </c>
      <c r="BG456" s="50" t="s">
        <v>42</v>
      </c>
      <c r="BH456" s="78">
        <v>93</v>
      </c>
      <c r="BI456" s="130"/>
      <c r="BJ456" s="210" t="s">
        <v>46</v>
      </c>
    </row>
    <row r="457" spans="1:62" s="176" customFormat="1" ht="11.25" customHeight="1" x14ac:dyDescent="0.15">
      <c r="A457" s="185" t="s">
        <v>359</v>
      </c>
      <c r="B457" s="47" t="s">
        <v>696</v>
      </c>
      <c r="C457" s="52" t="s">
        <v>697</v>
      </c>
      <c r="D457" s="52" t="s">
        <v>698</v>
      </c>
      <c r="E457" s="52" t="s">
        <v>699</v>
      </c>
      <c r="F457" s="172"/>
      <c r="G457" s="52">
        <v>23500</v>
      </c>
      <c r="H457" s="47">
        <v>5880</v>
      </c>
      <c r="I457" s="47">
        <v>563</v>
      </c>
      <c r="J457" s="47">
        <v>51</v>
      </c>
      <c r="K457" s="47">
        <v>18</v>
      </c>
      <c r="L457" s="47">
        <v>12</v>
      </c>
      <c r="M457" s="47">
        <v>532</v>
      </c>
      <c r="N457" s="47">
        <v>0</v>
      </c>
      <c r="O457" s="47">
        <v>464</v>
      </c>
      <c r="P457" s="47">
        <v>23</v>
      </c>
      <c r="Q457" s="47">
        <v>0</v>
      </c>
      <c r="R457" s="47">
        <v>0</v>
      </c>
      <c r="S457" s="47">
        <v>0</v>
      </c>
      <c r="T457" s="47">
        <v>0</v>
      </c>
      <c r="U457" s="47">
        <v>0</v>
      </c>
      <c r="V457" s="47">
        <v>0</v>
      </c>
      <c r="W457" s="47">
        <v>0</v>
      </c>
      <c r="X457" s="47">
        <v>0</v>
      </c>
      <c r="Y457" s="47">
        <v>641</v>
      </c>
      <c r="Z457" s="47">
        <v>79</v>
      </c>
      <c r="AA457" s="80">
        <v>1</v>
      </c>
      <c r="AB457" s="80">
        <v>0</v>
      </c>
      <c r="AC457" s="80">
        <v>0</v>
      </c>
      <c r="AD457" s="47">
        <v>128</v>
      </c>
      <c r="AE457" s="47">
        <v>216000</v>
      </c>
      <c r="AF457" s="47">
        <v>88</v>
      </c>
      <c r="AG457" s="85">
        <v>1320000</v>
      </c>
      <c r="AH457" s="88"/>
      <c r="AI457" s="121">
        <v>87241</v>
      </c>
      <c r="AJ457" s="47">
        <v>0</v>
      </c>
      <c r="AK457" s="47">
        <v>0</v>
      </c>
      <c r="AL457" s="47">
        <v>19235</v>
      </c>
      <c r="AM457" s="47">
        <v>3560</v>
      </c>
      <c r="AN457" s="122" t="s">
        <v>700</v>
      </c>
      <c r="AO457" s="47">
        <v>0</v>
      </c>
      <c r="AP457" s="47">
        <v>0</v>
      </c>
      <c r="AQ457" s="47">
        <v>216839</v>
      </c>
      <c r="AR457" s="47">
        <v>0</v>
      </c>
      <c r="AS457" s="47">
        <v>0</v>
      </c>
      <c r="AT457" s="47">
        <v>0</v>
      </c>
      <c r="AU457" s="85">
        <v>0</v>
      </c>
      <c r="AV457" s="88"/>
      <c r="AW457" s="80">
        <v>1</v>
      </c>
      <c r="AX457" s="80">
        <v>0</v>
      </c>
      <c r="AY457" s="50" t="s">
        <v>50</v>
      </c>
      <c r="AZ457" s="91" t="s">
        <v>41</v>
      </c>
      <c r="BA457" s="88"/>
      <c r="BB457" s="78">
        <v>31.62</v>
      </c>
      <c r="BC457" s="75">
        <v>7744159</v>
      </c>
      <c r="BD457" s="75">
        <v>7625249</v>
      </c>
      <c r="BE457" s="75">
        <v>7959907</v>
      </c>
      <c r="BF457" s="75">
        <v>23329317</v>
      </c>
      <c r="BG457" s="50" t="s">
        <v>42</v>
      </c>
      <c r="BH457" s="78">
        <v>31.62</v>
      </c>
      <c r="BI457" s="130"/>
      <c r="BJ457" s="210" t="s">
        <v>42</v>
      </c>
    </row>
    <row r="458" spans="1:62" s="176" customFormat="1" ht="11.25" customHeight="1" x14ac:dyDescent="0.15">
      <c r="A458" s="185" t="s">
        <v>147</v>
      </c>
      <c r="B458" s="47" t="s">
        <v>701</v>
      </c>
      <c r="C458" s="52" t="s">
        <v>184</v>
      </c>
      <c r="D458" s="52" t="s">
        <v>702</v>
      </c>
      <c r="E458" s="52" t="s">
        <v>703</v>
      </c>
      <c r="F458" s="172"/>
      <c r="G458" s="52">
        <v>6511</v>
      </c>
      <c r="H458" s="47">
        <v>3481</v>
      </c>
      <c r="I458" s="47">
        <v>275</v>
      </c>
      <c r="J458" s="47">
        <v>8</v>
      </c>
      <c r="K458" s="47">
        <v>0</v>
      </c>
      <c r="L458" s="47">
        <v>2</v>
      </c>
      <c r="M458" s="47">
        <v>275</v>
      </c>
      <c r="N458" s="47">
        <v>3</v>
      </c>
      <c r="O458" s="47">
        <v>275</v>
      </c>
      <c r="P458" s="47">
        <v>0</v>
      </c>
      <c r="Q458" s="47">
        <v>1</v>
      </c>
      <c r="R458" s="47">
        <v>1</v>
      </c>
      <c r="S458" s="47">
        <v>0</v>
      </c>
      <c r="T458" s="47">
        <v>0</v>
      </c>
      <c r="U458" s="47">
        <v>1</v>
      </c>
      <c r="V458" s="47">
        <v>0</v>
      </c>
      <c r="W458" s="47">
        <v>0</v>
      </c>
      <c r="X458" s="47">
        <v>0</v>
      </c>
      <c r="Y458" s="47">
        <v>300</v>
      </c>
      <c r="Z458" s="47">
        <v>25</v>
      </c>
      <c r="AA458" s="80">
        <v>0.99</v>
      </c>
      <c r="AB458" s="80">
        <v>0</v>
      </c>
      <c r="AC458" s="80">
        <v>0.01</v>
      </c>
      <c r="AD458" s="47">
        <v>64</v>
      </c>
      <c r="AE458" s="47">
        <v>128000</v>
      </c>
      <c r="AF458" s="47">
        <v>63</v>
      </c>
      <c r="AG458" s="85">
        <v>180000</v>
      </c>
      <c r="AH458" s="88"/>
      <c r="AI458" s="121">
        <v>66821</v>
      </c>
      <c r="AJ458" s="47">
        <v>0</v>
      </c>
      <c r="AK458" s="47">
        <v>0</v>
      </c>
      <c r="AL458" s="47">
        <v>2496</v>
      </c>
      <c r="AM458" s="47"/>
      <c r="AN458" s="122"/>
      <c r="AO458" s="47">
        <v>1579628</v>
      </c>
      <c r="AP458" s="47">
        <v>0</v>
      </c>
      <c r="AQ458" s="47">
        <v>0</v>
      </c>
      <c r="AR458" s="47">
        <v>0</v>
      </c>
      <c r="AS458" s="47"/>
      <c r="AT458" s="47"/>
      <c r="AU458" s="85">
        <v>63912</v>
      </c>
      <c r="AV458" s="88" t="s">
        <v>704</v>
      </c>
      <c r="AW458" s="80">
        <v>0.93</v>
      </c>
      <c r="AX458" s="80">
        <v>7.0000000000000007E-2</v>
      </c>
      <c r="AY458" s="50" t="s">
        <v>50</v>
      </c>
      <c r="AZ458" s="91" t="s">
        <v>41</v>
      </c>
      <c r="BA458" s="88" t="s">
        <v>705</v>
      </c>
      <c r="BB458" s="78">
        <v>79.39</v>
      </c>
      <c r="BC458" s="75">
        <v>7458691</v>
      </c>
      <c r="BD458" s="75">
        <v>8571707</v>
      </c>
      <c r="BE458" s="75">
        <v>5525377</v>
      </c>
      <c r="BF458" s="75">
        <v>21555776</v>
      </c>
      <c r="BG458" s="50" t="s">
        <v>42</v>
      </c>
      <c r="BH458" s="78">
        <v>78</v>
      </c>
      <c r="BI458" s="130"/>
      <c r="BJ458" s="210" t="s">
        <v>46</v>
      </c>
    </row>
    <row r="459" spans="1:62" s="51" customFormat="1" ht="11.25" customHeight="1" x14ac:dyDescent="0.15">
      <c r="A459" s="185" t="s">
        <v>360</v>
      </c>
      <c r="B459" s="47" t="s">
        <v>745</v>
      </c>
      <c r="C459" s="52" t="s">
        <v>746</v>
      </c>
      <c r="D459" s="52" t="s">
        <v>747</v>
      </c>
      <c r="E459" s="52" t="s">
        <v>748</v>
      </c>
      <c r="F459" s="172"/>
      <c r="G459" s="52">
        <v>127000</v>
      </c>
      <c r="H459" s="47">
        <v>58500</v>
      </c>
      <c r="I459" s="47">
        <v>1742</v>
      </c>
      <c r="J459" s="47">
        <v>279</v>
      </c>
      <c r="K459" s="47">
        <v>45</v>
      </c>
      <c r="L459" s="47">
        <v>0</v>
      </c>
      <c r="M459" s="47">
        <v>4</v>
      </c>
      <c r="N459" s="47">
        <v>0</v>
      </c>
      <c r="O459" s="47">
        <v>900</v>
      </c>
      <c r="P459" s="47">
        <v>0</v>
      </c>
      <c r="Q459" s="47">
        <v>4597</v>
      </c>
      <c r="R459" s="47">
        <v>225</v>
      </c>
      <c r="S459" s="47">
        <v>11</v>
      </c>
      <c r="T459" s="47">
        <v>0</v>
      </c>
      <c r="U459" s="47">
        <v>0</v>
      </c>
      <c r="V459" s="47">
        <v>0</v>
      </c>
      <c r="W459" s="47">
        <v>500</v>
      </c>
      <c r="X459" s="47">
        <v>0</v>
      </c>
      <c r="Y459" s="47">
        <v>3798</v>
      </c>
      <c r="Z459" s="47">
        <v>142</v>
      </c>
      <c r="AA459" s="80">
        <v>0.03</v>
      </c>
      <c r="AB459" s="80">
        <v>0.97</v>
      </c>
      <c r="AC459" s="80">
        <v>0</v>
      </c>
      <c r="AD459" s="47">
        <v>270</v>
      </c>
      <c r="AE459" s="47">
        <v>489000</v>
      </c>
      <c r="AF459" s="47">
        <v>149</v>
      </c>
      <c r="AG459" s="85">
        <v>1620880</v>
      </c>
      <c r="AH459" s="88"/>
      <c r="AI459" s="121">
        <v>1127113</v>
      </c>
      <c r="AJ459" s="47">
        <v>6</v>
      </c>
      <c r="AK459" s="47">
        <v>1109</v>
      </c>
      <c r="AL459" s="47">
        <v>128836</v>
      </c>
      <c r="AM459" s="47">
        <v>0</v>
      </c>
      <c r="AN459" s="122"/>
      <c r="AO459" s="47">
        <v>3288982</v>
      </c>
      <c r="AP459" s="47">
        <v>835708</v>
      </c>
      <c r="AQ459" s="47">
        <v>258929</v>
      </c>
      <c r="AR459" s="47">
        <v>0</v>
      </c>
      <c r="AS459" s="47">
        <v>0</v>
      </c>
      <c r="AT459" s="47">
        <v>0</v>
      </c>
      <c r="AU459" s="85">
        <v>0</v>
      </c>
      <c r="AV459" s="88"/>
      <c r="AW459" s="80">
        <v>0.75</v>
      </c>
      <c r="AX459" s="80">
        <v>0.25</v>
      </c>
      <c r="AY459" s="50" t="s">
        <v>50</v>
      </c>
      <c r="AZ459" s="91" t="s">
        <v>50</v>
      </c>
      <c r="BA459" s="88"/>
      <c r="BB459" s="78">
        <v>80</v>
      </c>
      <c r="BC459" s="75">
        <v>27000000</v>
      </c>
      <c r="BD459" s="75">
        <v>230000000</v>
      </c>
      <c r="BE459" s="75">
        <v>27000000</v>
      </c>
      <c r="BF459" s="75">
        <v>284000000</v>
      </c>
      <c r="BG459" s="50" t="s">
        <v>42</v>
      </c>
      <c r="BH459" s="78">
        <v>79.88</v>
      </c>
      <c r="BI459" s="130" t="s">
        <v>749</v>
      </c>
      <c r="BJ459" s="210" t="s">
        <v>46</v>
      </c>
    </row>
    <row r="460" spans="1:62" s="176" customFormat="1" ht="11.25" customHeight="1" x14ac:dyDescent="0.15">
      <c r="A460" s="185" t="s">
        <v>148</v>
      </c>
      <c r="B460" s="47" t="s">
        <v>178</v>
      </c>
      <c r="C460" s="52" t="s">
        <v>195</v>
      </c>
      <c r="D460" s="52" t="s">
        <v>213</v>
      </c>
      <c r="E460" s="52" t="s">
        <v>233</v>
      </c>
      <c r="F460" s="172"/>
      <c r="G460" s="52">
        <v>18600</v>
      </c>
      <c r="H460" s="47">
        <v>7069</v>
      </c>
      <c r="I460" s="47">
        <v>500</v>
      </c>
      <c r="J460" s="47">
        <v>35</v>
      </c>
      <c r="K460" s="47">
        <v>20</v>
      </c>
      <c r="L460" s="47">
        <v>1</v>
      </c>
      <c r="M460" s="47">
        <v>130</v>
      </c>
      <c r="N460" s="47">
        <v>28</v>
      </c>
      <c r="O460" s="47">
        <v>350</v>
      </c>
      <c r="P460" s="47">
        <v>9</v>
      </c>
      <c r="Q460" s="47">
        <v>0</v>
      </c>
      <c r="R460" s="47">
        <v>0</v>
      </c>
      <c r="S460" s="47">
        <v>0</v>
      </c>
      <c r="T460" s="47">
        <v>0</v>
      </c>
      <c r="U460" s="47">
        <v>0</v>
      </c>
      <c r="V460" s="47">
        <v>0</v>
      </c>
      <c r="W460" s="47">
        <v>0</v>
      </c>
      <c r="X460" s="47">
        <v>0</v>
      </c>
      <c r="Y460" s="47">
        <v>1110</v>
      </c>
      <c r="Z460" s="47">
        <v>166</v>
      </c>
      <c r="AA460" s="80">
        <v>1</v>
      </c>
      <c r="AB460" s="80">
        <v>0</v>
      </c>
      <c r="AC460" s="80">
        <v>0</v>
      </c>
      <c r="AD460" s="47">
        <v>139</v>
      </c>
      <c r="AE460" s="47">
        <v>54000</v>
      </c>
      <c r="AF460" s="47">
        <v>127</v>
      </c>
      <c r="AG460" s="85">
        <v>1100000</v>
      </c>
      <c r="AH460" s="88"/>
      <c r="AI460" s="121">
        <v>63505</v>
      </c>
      <c r="AJ460" s="47">
        <v>0</v>
      </c>
      <c r="AK460" s="47">
        <v>0</v>
      </c>
      <c r="AL460" s="47">
        <v>38122</v>
      </c>
      <c r="AM460" s="47">
        <v>68581</v>
      </c>
      <c r="AN460" s="122" t="s">
        <v>706</v>
      </c>
      <c r="AO460" s="47">
        <v>553702</v>
      </c>
      <c r="AP460" s="47">
        <v>632464</v>
      </c>
      <c r="AQ460" s="47">
        <v>515647</v>
      </c>
      <c r="AR460" s="47">
        <v>3900</v>
      </c>
      <c r="AS460" s="47">
        <v>0</v>
      </c>
      <c r="AT460" s="47">
        <v>0</v>
      </c>
      <c r="AU460" s="85">
        <v>0</v>
      </c>
      <c r="AV460" s="88"/>
      <c r="AW460" s="80">
        <v>0.32</v>
      </c>
      <c r="AX460" s="80">
        <v>0.68</v>
      </c>
      <c r="AY460" s="50" t="s">
        <v>95</v>
      </c>
      <c r="AZ460" s="91" t="s">
        <v>95</v>
      </c>
      <c r="BA460" s="88"/>
      <c r="BB460" s="78">
        <v>129</v>
      </c>
      <c r="BC460" s="75">
        <v>15444641</v>
      </c>
      <c r="BD460" s="75">
        <v>12757215</v>
      </c>
      <c r="BE460" s="75">
        <v>11559402</v>
      </c>
      <c r="BF460" s="75">
        <v>41777977</v>
      </c>
      <c r="BG460" s="50" t="s">
        <v>42</v>
      </c>
      <c r="BH460" s="78">
        <v>129</v>
      </c>
      <c r="BI460" s="130"/>
      <c r="BJ460" s="210" t="s">
        <v>42</v>
      </c>
    </row>
    <row r="461" spans="1:62" s="176" customFormat="1" ht="11.25" customHeight="1" x14ac:dyDescent="0.15">
      <c r="A461" s="185" t="s">
        <v>149</v>
      </c>
      <c r="B461" s="70" t="s">
        <v>179</v>
      </c>
      <c r="C461" s="68" t="s">
        <v>707</v>
      </c>
      <c r="D461" s="68" t="s">
        <v>214</v>
      </c>
      <c r="E461" s="68" t="s">
        <v>234</v>
      </c>
      <c r="F461" s="173"/>
      <c r="G461" s="68">
        <v>75000</v>
      </c>
      <c r="H461" s="70">
        <v>36000</v>
      </c>
      <c r="I461" s="70">
        <v>1371</v>
      </c>
      <c r="J461" s="70">
        <v>246</v>
      </c>
      <c r="K461" s="70">
        <v>29</v>
      </c>
      <c r="L461" s="70">
        <v>0</v>
      </c>
      <c r="M461" s="70">
        <v>10</v>
      </c>
      <c r="N461" s="70">
        <v>0</v>
      </c>
      <c r="O461" s="70">
        <v>47</v>
      </c>
      <c r="P461" s="70">
        <v>0</v>
      </c>
      <c r="Q461" s="70">
        <v>0</v>
      </c>
      <c r="R461" s="70">
        <v>0</v>
      </c>
      <c r="S461" s="70">
        <v>0</v>
      </c>
      <c r="T461" s="70">
        <v>0</v>
      </c>
      <c r="U461" s="70">
        <v>0</v>
      </c>
      <c r="V461" s="70">
        <v>0</v>
      </c>
      <c r="W461" s="70">
        <v>0</v>
      </c>
      <c r="X461" s="70">
        <v>0</v>
      </c>
      <c r="Y461" s="70">
        <v>4500</v>
      </c>
      <c r="Z461" s="70">
        <v>125</v>
      </c>
      <c r="AA461" s="80">
        <v>1</v>
      </c>
      <c r="AB461" s="80">
        <v>0</v>
      </c>
      <c r="AC461" s="80">
        <v>0</v>
      </c>
      <c r="AD461" s="70">
        <v>158</v>
      </c>
      <c r="AE461" s="70">
        <v>177000</v>
      </c>
      <c r="AF461" s="70">
        <v>111</v>
      </c>
      <c r="AG461" s="86">
        <v>961400</v>
      </c>
      <c r="AH461" s="89"/>
      <c r="AI461" s="124">
        <v>199642</v>
      </c>
      <c r="AJ461" s="70">
        <v>312</v>
      </c>
      <c r="AK461" s="70">
        <v>0</v>
      </c>
      <c r="AL461" s="70">
        <v>265363</v>
      </c>
      <c r="AM461" s="70">
        <v>0</v>
      </c>
      <c r="AN461" s="125"/>
      <c r="AO461" s="70">
        <v>525051</v>
      </c>
      <c r="AP461" s="70">
        <v>103042</v>
      </c>
      <c r="AQ461" s="70">
        <v>0</v>
      </c>
      <c r="AR461" s="70">
        <v>0</v>
      </c>
      <c r="AS461" s="70">
        <v>0</v>
      </c>
      <c r="AT461" s="70">
        <v>0</v>
      </c>
      <c r="AU461" s="86">
        <v>0</v>
      </c>
      <c r="AV461" s="89"/>
      <c r="AW461" s="80">
        <v>0.84</v>
      </c>
      <c r="AX461" s="80">
        <v>0.16</v>
      </c>
      <c r="AY461" s="71" t="s">
        <v>50</v>
      </c>
      <c r="AZ461" s="92" t="s">
        <v>50</v>
      </c>
      <c r="BA461" s="89"/>
      <c r="BB461" s="79">
        <v>79.23</v>
      </c>
      <c r="BC461" s="76"/>
      <c r="BD461" s="76"/>
      <c r="BE461" s="76"/>
      <c r="BF461" s="76">
        <v>48358696</v>
      </c>
      <c r="BG461" s="71" t="s">
        <v>42</v>
      </c>
      <c r="BH461" s="78">
        <v>70</v>
      </c>
      <c r="BI461" s="141" t="s">
        <v>708</v>
      </c>
      <c r="BJ461" s="212" t="s">
        <v>46</v>
      </c>
    </row>
    <row r="462" spans="1:62" s="176" customFormat="1" ht="11.25" customHeight="1" x14ac:dyDescent="0.15">
      <c r="A462" s="185" t="s">
        <v>75</v>
      </c>
      <c r="B462" s="70" t="s">
        <v>709</v>
      </c>
      <c r="C462" s="68" t="s">
        <v>417</v>
      </c>
      <c r="D462" s="68" t="s">
        <v>76</v>
      </c>
      <c r="E462" s="68" t="s">
        <v>235</v>
      </c>
      <c r="F462" s="173"/>
      <c r="G462" s="68">
        <v>34486</v>
      </c>
      <c r="H462" s="70">
        <v>11432</v>
      </c>
      <c r="I462" s="70">
        <v>0</v>
      </c>
      <c r="J462" s="70">
        <v>0</v>
      </c>
      <c r="K462" s="70">
        <v>0</v>
      </c>
      <c r="L462" s="70">
        <v>2</v>
      </c>
      <c r="M462" s="70">
        <v>0</v>
      </c>
      <c r="N462" s="70">
        <v>0</v>
      </c>
      <c r="O462" s="70">
        <v>0</v>
      </c>
      <c r="P462" s="70">
        <v>0</v>
      </c>
      <c r="Q462" s="70">
        <v>3006</v>
      </c>
      <c r="R462" s="70">
        <v>366</v>
      </c>
      <c r="S462" s="70">
        <v>31</v>
      </c>
      <c r="T462" s="70">
        <v>0</v>
      </c>
      <c r="U462" s="70">
        <v>3087</v>
      </c>
      <c r="V462" s="70">
        <v>710</v>
      </c>
      <c r="W462" s="70">
        <v>1203</v>
      </c>
      <c r="X462" s="70">
        <v>1</v>
      </c>
      <c r="Y462" s="70">
        <v>0</v>
      </c>
      <c r="Z462" s="70">
        <v>0</v>
      </c>
      <c r="AA462" s="147">
        <v>0</v>
      </c>
      <c r="AB462" s="147">
        <v>0</v>
      </c>
      <c r="AC462" s="147">
        <v>1</v>
      </c>
      <c r="AD462" s="70">
        <v>322</v>
      </c>
      <c r="AE462" s="70">
        <v>525456</v>
      </c>
      <c r="AF462" s="70">
        <v>227</v>
      </c>
      <c r="AG462" s="86">
        <v>853700</v>
      </c>
      <c r="AH462" s="89"/>
      <c r="AI462" s="124">
        <v>399046</v>
      </c>
      <c r="AJ462" s="70">
        <v>30</v>
      </c>
      <c r="AK462" s="70">
        <v>0</v>
      </c>
      <c r="AL462" s="70">
        <v>9255</v>
      </c>
      <c r="AM462" s="70"/>
      <c r="AN462" s="125"/>
      <c r="AO462" s="70">
        <v>3822077</v>
      </c>
      <c r="AP462" s="70">
        <v>56713</v>
      </c>
      <c r="AQ462" s="70">
        <v>89555</v>
      </c>
      <c r="AR462" s="70">
        <v>0</v>
      </c>
      <c r="AS462" s="70"/>
      <c r="AT462" s="70">
        <v>49985</v>
      </c>
      <c r="AU462" s="86"/>
      <c r="AV462" s="89" t="s">
        <v>710</v>
      </c>
      <c r="AW462" s="147">
        <v>0.95</v>
      </c>
      <c r="AX462" s="147">
        <v>0.05</v>
      </c>
      <c r="AY462" s="71" t="s">
        <v>50</v>
      </c>
      <c r="AZ462" s="92" t="s">
        <v>41</v>
      </c>
      <c r="BA462" s="89"/>
      <c r="BB462" s="79">
        <v>71.349999999999994</v>
      </c>
      <c r="BC462" s="76">
        <v>20077541</v>
      </c>
      <c r="BD462" s="76">
        <v>20770104</v>
      </c>
      <c r="BE462" s="76">
        <v>31140663</v>
      </c>
      <c r="BF462" s="76">
        <v>71988308</v>
      </c>
      <c r="BG462" s="71" t="s">
        <v>42</v>
      </c>
      <c r="BH462" s="79">
        <v>68.739999999999995</v>
      </c>
      <c r="BI462" s="141"/>
      <c r="BJ462" s="212" t="s">
        <v>42</v>
      </c>
    </row>
    <row r="463" spans="1:62" s="51" customFormat="1" ht="11.25" customHeight="1" x14ac:dyDescent="0.15">
      <c r="A463" s="186" t="s">
        <v>361</v>
      </c>
      <c r="B463" s="68"/>
      <c r="C463" s="68"/>
      <c r="D463" s="68"/>
      <c r="E463" s="68"/>
      <c r="F463" s="69"/>
      <c r="G463" s="68"/>
      <c r="H463" s="70"/>
      <c r="I463" s="70"/>
      <c r="J463" s="70"/>
      <c r="K463" s="70"/>
      <c r="L463" s="70"/>
      <c r="M463" s="70"/>
      <c r="N463" s="70"/>
      <c r="O463" s="70"/>
      <c r="P463" s="70"/>
      <c r="Q463" s="70"/>
      <c r="R463" s="70"/>
      <c r="S463" s="70"/>
      <c r="T463" s="70"/>
      <c r="U463" s="70"/>
      <c r="V463" s="70"/>
      <c r="W463" s="70"/>
      <c r="X463" s="70"/>
      <c r="Y463" s="70"/>
      <c r="Z463" s="70"/>
      <c r="AA463" s="147"/>
      <c r="AB463" s="147"/>
      <c r="AC463" s="147"/>
      <c r="AD463" s="70"/>
      <c r="AE463" s="70"/>
      <c r="AF463" s="70"/>
      <c r="AG463" s="86"/>
      <c r="AH463" s="89"/>
      <c r="AI463" s="124"/>
      <c r="AJ463" s="70"/>
      <c r="AK463" s="70"/>
      <c r="AL463" s="70"/>
      <c r="AM463" s="70"/>
      <c r="AN463" s="125"/>
      <c r="AO463" s="70"/>
      <c r="AP463" s="70"/>
      <c r="AQ463" s="70"/>
      <c r="AR463" s="70"/>
      <c r="AS463" s="70"/>
      <c r="AT463" s="70"/>
      <c r="AU463" s="86"/>
      <c r="AV463" s="89"/>
      <c r="AW463" s="147"/>
      <c r="AX463" s="147"/>
      <c r="AY463" s="71"/>
      <c r="AZ463" s="92"/>
      <c r="BA463" s="89"/>
      <c r="BB463" s="79"/>
      <c r="BC463" s="76"/>
      <c r="BD463" s="76"/>
      <c r="BE463" s="76"/>
      <c r="BF463" s="76"/>
      <c r="BG463" s="71"/>
      <c r="BH463" s="79"/>
      <c r="BI463" s="141"/>
      <c r="BJ463" s="212"/>
    </row>
    <row r="464" spans="1:62" s="51" customFormat="1" ht="11.25" customHeight="1" x14ac:dyDescent="0.15">
      <c r="A464" s="214"/>
      <c r="B464" s="325"/>
      <c r="C464" s="325"/>
      <c r="D464" s="325"/>
      <c r="E464" s="325"/>
      <c r="F464" s="60"/>
      <c r="G464" s="325"/>
      <c r="H464" s="127"/>
      <c r="I464" s="127"/>
      <c r="J464" s="127"/>
      <c r="K464" s="127"/>
      <c r="L464" s="127"/>
      <c r="M464" s="127"/>
      <c r="N464" s="127"/>
      <c r="O464" s="127"/>
      <c r="P464" s="127"/>
      <c r="Q464" s="127"/>
      <c r="R464" s="127"/>
      <c r="S464" s="127"/>
      <c r="T464" s="127"/>
      <c r="U464" s="127"/>
      <c r="V464" s="127"/>
      <c r="W464" s="127"/>
      <c r="X464" s="127"/>
      <c r="Y464" s="127"/>
      <c r="Z464" s="127"/>
      <c r="AA464" s="127"/>
      <c r="AB464" s="127"/>
      <c r="AC464" s="127"/>
      <c r="AD464" s="127"/>
      <c r="AE464" s="127"/>
      <c r="AF464" s="127"/>
      <c r="AG464" s="326"/>
      <c r="AH464" s="90"/>
      <c r="AI464" s="126"/>
      <c r="AJ464" s="127"/>
      <c r="AK464" s="127"/>
      <c r="AL464" s="127"/>
      <c r="AM464" s="127"/>
      <c r="AN464" s="128"/>
      <c r="AO464" s="127"/>
      <c r="AP464" s="127"/>
      <c r="AQ464" s="127"/>
      <c r="AR464" s="127"/>
      <c r="AS464" s="127"/>
      <c r="AT464" s="127"/>
      <c r="AU464" s="326"/>
      <c r="AV464" s="90"/>
      <c r="AW464" s="127"/>
      <c r="AX464" s="127"/>
      <c r="AY464" s="327"/>
      <c r="AZ464" s="328"/>
      <c r="BA464" s="90"/>
      <c r="BB464" s="329"/>
      <c r="BC464" s="329"/>
      <c r="BD464" s="329"/>
      <c r="BE464" s="329"/>
      <c r="BF464" s="329"/>
      <c r="BG464" s="327"/>
      <c r="BH464" s="77"/>
      <c r="BI464" s="127"/>
      <c r="BJ464" s="330"/>
    </row>
    <row r="465" spans="1:21" s="51" customFormat="1" ht="11.25" customHeight="1" x14ac:dyDescent="0.15">
      <c r="A465" s="57" t="s">
        <v>250</v>
      </c>
      <c r="B465" s="56"/>
      <c r="C465" s="56"/>
      <c r="D465" s="56"/>
      <c r="E465" s="56"/>
      <c r="F465" s="56"/>
      <c r="G465" s="56"/>
      <c r="H465" s="56"/>
      <c r="I465" s="56"/>
      <c r="J465" s="56"/>
      <c r="K465" s="56"/>
      <c r="L465" s="56"/>
      <c r="M465" s="56"/>
      <c r="N465" s="56"/>
      <c r="O465" s="56"/>
      <c r="P465" s="56"/>
      <c r="Q465" s="56"/>
      <c r="R465" s="56"/>
      <c r="S465" s="56"/>
      <c r="T465" s="56"/>
      <c r="U465" s="56"/>
    </row>
    <row r="466" spans="1:21" s="51" customFormat="1" ht="11.25" customHeight="1" x14ac:dyDescent="0.15">
      <c r="A466" s="58" t="s">
        <v>249</v>
      </c>
      <c r="B466" s="56"/>
      <c r="C466" s="56"/>
      <c r="D466" s="56"/>
      <c r="E466" s="56"/>
      <c r="F466" s="56"/>
      <c r="G466" s="56"/>
      <c r="H466" s="56"/>
      <c r="I466" s="56"/>
      <c r="J466" s="56"/>
      <c r="K466" s="56"/>
      <c r="L466" s="56"/>
      <c r="M466" s="56"/>
      <c r="N466" s="56"/>
      <c r="O466" s="56"/>
      <c r="P466" s="56"/>
      <c r="Q466" s="56"/>
      <c r="R466" s="56"/>
      <c r="S466" s="56"/>
      <c r="T466" s="56"/>
      <c r="U466" s="56"/>
    </row>
    <row r="467" spans="1:21" ht="11.25" customHeight="1" x14ac:dyDescent="0.2">
      <c r="A467" s="58" t="s">
        <v>251</v>
      </c>
      <c r="B467" s="28"/>
      <c r="C467" s="28"/>
      <c r="D467" s="31"/>
      <c r="E467" s="28"/>
      <c r="F467" s="28"/>
      <c r="G467" s="28"/>
      <c r="H467" s="28"/>
      <c r="I467" s="28"/>
      <c r="J467" s="28"/>
      <c r="K467" s="28"/>
      <c r="L467" s="28"/>
      <c r="M467" s="28"/>
      <c r="N467" s="28"/>
      <c r="O467" s="28"/>
      <c r="P467" s="28"/>
      <c r="Q467" s="28"/>
      <c r="R467" s="28"/>
      <c r="S467" s="28"/>
      <c r="T467" s="28"/>
      <c r="U467" s="28"/>
    </row>
    <row r="468" spans="1:21" ht="11.25" customHeight="1" x14ac:dyDescent="0.2">
      <c r="A468" s="58" t="s">
        <v>289</v>
      </c>
      <c r="B468" s="28"/>
      <c r="C468" s="28"/>
      <c r="D468" s="31"/>
      <c r="E468" s="28"/>
      <c r="F468" s="28"/>
      <c r="G468" s="28"/>
      <c r="H468" s="28"/>
      <c r="I468" s="28"/>
      <c r="J468" s="28"/>
      <c r="K468" s="28"/>
      <c r="L468" s="28"/>
      <c r="M468" s="28"/>
      <c r="N468" s="28"/>
      <c r="O468" s="28"/>
      <c r="P468" s="28"/>
      <c r="Q468" s="28"/>
      <c r="R468" s="28"/>
      <c r="S468" s="28"/>
      <c r="T468" s="28"/>
      <c r="U468" s="28"/>
    </row>
    <row r="469" spans="1:21" ht="11.25" customHeight="1" x14ac:dyDescent="0.2">
      <c r="A469" s="58" t="s">
        <v>288</v>
      </c>
      <c r="B469" s="28"/>
      <c r="C469" s="28"/>
      <c r="D469" s="31"/>
      <c r="E469" s="28"/>
      <c r="F469" s="28"/>
      <c r="G469" s="28"/>
      <c r="H469" s="28"/>
      <c r="I469" s="28"/>
      <c r="J469" s="28"/>
      <c r="K469" s="28"/>
      <c r="L469" s="28"/>
      <c r="M469" s="28"/>
      <c r="N469" s="28"/>
      <c r="O469" s="28"/>
      <c r="P469" s="28"/>
      <c r="Q469" s="28"/>
      <c r="R469" s="28"/>
      <c r="S469" s="28"/>
      <c r="T469" s="28"/>
      <c r="U469" s="28"/>
    </row>
    <row r="470" spans="1:21" ht="11.25" customHeight="1" x14ac:dyDescent="0.2">
      <c r="A470" s="58"/>
      <c r="B470" s="28"/>
      <c r="C470" s="28"/>
      <c r="D470" s="31"/>
      <c r="E470" s="28"/>
      <c r="F470" s="28"/>
      <c r="G470" s="28"/>
      <c r="H470" s="28"/>
      <c r="I470" s="28"/>
      <c r="J470" s="28"/>
      <c r="K470" s="28"/>
      <c r="L470" s="28"/>
      <c r="M470" s="28"/>
      <c r="N470" s="28"/>
      <c r="O470" s="28"/>
      <c r="P470" s="28"/>
      <c r="Q470" s="28"/>
      <c r="R470" s="28"/>
      <c r="S470" s="28"/>
      <c r="T470" s="28"/>
      <c r="U470" s="28"/>
    </row>
    <row r="471" spans="1:21" ht="11.25" hidden="1" customHeight="1" x14ac:dyDescent="0.2">
      <c r="A471" s="58"/>
      <c r="B471" s="28"/>
      <c r="C471" s="28"/>
      <c r="D471" s="31"/>
      <c r="E471" s="28"/>
      <c r="F471" s="28"/>
      <c r="G471" s="28"/>
      <c r="H471" s="28"/>
      <c r="I471" s="28"/>
      <c r="J471" s="28"/>
      <c r="K471" s="28"/>
      <c r="L471" s="28"/>
      <c r="M471" s="28"/>
      <c r="N471" s="28"/>
      <c r="O471" s="28"/>
      <c r="P471" s="28"/>
      <c r="Q471" s="28"/>
      <c r="R471" s="28"/>
      <c r="S471" s="28"/>
      <c r="T471" s="28"/>
      <c r="U471" s="28"/>
    </row>
    <row r="472" spans="1:21" ht="11.25" hidden="1" customHeight="1" x14ac:dyDescent="0.2">
      <c r="A472" s="58"/>
      <c r="B472" s="28"/>
      <c r="C472" s="28"/>
      <c r="D472" s="31"/>
      <c r="E472" s="28"/>
      <c r="F472" s="28"/>
      <c r="G472" s="28"/>
      <c r="H472" s="28"/>
      <c r="I472" s="28"/>
      <c r="J472" s="28"/>
      <c r="K472" s="28"/>
      <c r="L472" s="28"/>
      <c r="M472" s="28"/>
      <c r="N472" s="28"/>
      <c r="O472" s="28"/>
      <c r="P472" s="28"/>
      <c r="Q472" s="28"/>
      <c r="R472" s="28"/>
      <c r="S472" s="28"/>
      <c r="T472" s="28"/>
      <c r="U472" s="28"/>
    </row>
    <row r="473" spans="1:21" ht="11.25" hidden="1" customHeight="1" x14ac:dyDescent="0.2">
      <c r="A473" s="58"/>
      <c r="B473" s="28"/>
      <c r="C473" s="28"/>
      <c r="D473" s="31"/>
      <c r="E473" s="28"/>
      <c r="F473" s="28"/>
      <c r="G473" s="28"/>
      <c r="H473" s="28"/>
      <c r="I473" s="28"/>
      <c r="J473" s="28"/>
      <c r="K473" s="28"/>
      <c r="L473" s="28"/>
      <c r="M473" s="28"/>
      <c r="N473" s="28"/>
      <c r="O473" s="28"/>
      <c r="P473" s="28"/>
      <c r="Q473" s="28"/>
      <c r="R473" s="28"/>
      <c r="S473" s="28"/>
      <c r="T473" s="28"/>
      <c r="U473" s="28"/>
    </row>
    <row r="474" spans="1:21" ht="11.25" hidden="1" customHeight="1" x14ac:dyDescent="0.2">
      <c r="A474" s="58"/>
      <c r="B474" s="28"/>
      <c r="C474" s="28"/>
      <c r="D474" s="31"/>
      <c r="E474" s="28"/>
      <c r="F474" s="28"/>
      <c r="G474" s="28"/>
      <c r="H474" s="28"/>
      <c r="I474" s="28"/>
      <c r="J474" s="28"/>
      <c r="K474" s="28"/>
      <c r="L474" s="28"/>
      <c r="M474" s="28"/>
      <c r="N474" s="28"/>
      <c r="O474" s="28"/>
      <c r="P474" s="28"/>
      <c r="Q474" s="28"/>
      <c r="R474" s="28"/>
      <c r="S474" s="28"/>
      <c r="T474" s="28"/>
      <c r="U474" s="28"/>
    </row>
    <row r="475" spans="1:21" ht="11.25" hidden="1" customHeight="1" x14ac:dyDescent="0.2">
      <c r="A475" s="58"/>
      <c r="B475" s="28"/>
      <c r="C475" s="28"/>
      <c r="D475" s="31"/>
      <c r="E475" s="28"/>
      <c r="F475" s="28"/>
      <c r="G475" s="28"/>
      <c r="H475" s="28"/>
      <c r="I475" s="28"/>
      <c r="J475" s="28"/>
      <c r="K475" s="28"/>
      <c r="L475" s="28"/>
      <c r="M475" s="28"/>
      <c r="N475" s="28"/>
      <c r="O475" s="28"/>
      <c r="P475" s="28"/>
      <c r="Q475" s="28"/>
      <c r="R475" s="28"/>
      <c r="S475" s="28"/>
      <c r="T475" s="28"/>
      <c r="U475" s="28"/>
    </row>
    <row r="476" spans="1:21" ht="11.25" hidden="1" customHeight="1" x14ac:dyDescent="0.2">
      <c r="A476" s="58"/>
      <c r="B476" s="28"/>
      <c r="C476" s="28"/>
      <c r="D476" s="31"/>
      <c r="E476" s="28"/>
      <c r="F476" s="28"/>
      <c r="G476" s="28"/>
      <c r="H476" s="28"/>
      <c r="I476" s="28"/>
      <c r="J476" s="28"/>
      <c r="K476" s="28"/>
      <c r="L476" s="28"/>
      <c r="M476" s="28"/>
      <c r="N476" s="28"/>
      <c r="O476" s="28"/>
      <c r="P476" s="28"/>
      <c r="Q476" s="28"/>
      <c r="R476" s="28"/>
      <c r="S476" s="28"/>
      <c r="T476" s="28"/>
      <c r="U476" s="28"/>
    </row>
    <row r="477" spans="1:21" ht="11.25" hidden="1" customHeight="1" x14ac:dyDescent="0.2">
      <c r="A477" s="58"/>
      <c r="B477" s="28"/>
      <c r="C477" s="28"/>
      <c r="D477" s="31"/>
      <c r="E477" s="28"/>
      <c r="F477" s="28"/>
      <c r="G477" s="28"/>
      <c r="H477" s="28"/>
      <c r="I477" s="28"/>
      <c r="J477" s="28"/>
      <c r="K477" s="28"/>
      <c r="L477" s="28"/>
      <c r="M477" s="28"/>
      <c r="N477" s="28"/>
      <c r="O477" s="28"/>
      <c r="P477" s="28"/>
      <c r="Q477" s="28"/>
      <c r="R477" s="28"/>
      <c r="S477" s="28"/>
      <c r="T477" s="28"/>
      <c r="U477" s="28"/>
    </row>
    <row r="478" spans="1:21" ht="11.25" hidden="1" customHeight="1" x14ac:dyDescent="0.2">
      <c r="A478" s="58"/>
      <c r="B478" s="28"/>
      <c r="C478" s="28"/>
      <c r="D478" s="31"/>
      <c r="E478" s="28"/>
      <c r="F478" s="28"/>
      <c r="G478" s="28"/>
      <c r="H478" s="28"/>
      <c r="I478" s="28"/>
      <c r="J478" s="28"/>
      <c r="K478" s="28"/>
      <c r="L478" s="28"/>
      <c r="M478" s="28"/>
      <c r="N478" s="28"/>
      <c r="O478" s="28"/>
      <c r="P478" s="28"/>
      <c r="Q478" s="28"/>
      <c r="R478" s="28"/>
      <c r="S478" s="28"/>
      <c r="T478" s="28"/>
      <c r="U478" s="28"/>
    </row>
    <row r="479" spans="1:21" ht="11.25" hidden="1" customHeight="1" x14ac:dyDescent="0.2">
      <c r="A479" s="58"/>
      <c r="B479" s="28"/>
      <c r="C479" s="28"/>
      <c r="D479" s="31"/>
      <c r="E479" s="28"/>
      <c r="F479" s="28"/>
      <c r="G479" s="28"/>
      <c r="H479" s="28"/>
      <c r="I479" s="28"/>
      <c r="J479" s="28"/>
      <c r="K479" s="28"/>
      <c r="L479" s="28"/>
      <c r="M479" s="28"/>
      <c r="N479" s="28"/>
      <c r="O479" s="28"/>
      <c r="P479" s="28"/>
      <c r="Q479" s="28"/>
      <c r="R479" s="28"/>
      <c r="S479" s="28"/>
      <c r="T479" s="28"/>
      <c r="U479" s="28"/>
    </row>
    <row r="480" spans="1:21" ht="11.25" hidden="1" customHeight="1" x14ac:dyDescent="0.2">
      <c r="A480" s="58"/>
      <c r="B480" s="28"/>
      <c r="C480" s="28"/>
      <c r="D480" s="31"/>
      <c r="E480" s="28"/>
      <c r="F480" s="28"/>
      <c r="G480" s="28"/>
      <c r="H480" s="28"/>
      <c r="I480" s="28"/>
      <c r="J480" s="28"/>
      <c r="K480" s="28"/>
      <c r="L480" s="28"/>
      <c r="M480" s="28"/>
      <c r="N480" s="28"/>
      <c r="O480" s="28"/>
      <c r="P480" s="28"/>
      <c r="Q480" s="28"/>
      <c r="R480" s="28"/>
      <c r="S480" s="28"/>
      <c r="T480" s="28"/>
      <c r="U480" s="28"/>
    </row>
    <row r="481" spans="1:21" ht="11.25" hidden="1" customHeight="1" x14ac:dyDescent="0.2">
      <c r="A481" s="58"/>
      <c r="B481" s="28"/>
      <c r="C481" s="28"/>
      <c r="D481" s="31"/>
      <c r="E481" s="28"/>
      <c r="F481" s="28"/>
      <c r="G481" s="28"/>
      <c r="H481" s="28"/>
      <c r="I481" s="28"/>
      <c r="J481" s="28"/>
      <c r="K481" s="28"/>
      <c r="L481" s="28"/>
      <c r="M481" s="28"/>
      <c r="N481" s="28"/>
      <c r="O481" s="28"/>
      <c r="P481" s="28"/>
      <c r="Q481" s="28"/>
      <c r="R481" s="28"/>
      <c r="S481" s="28"/>
      <c r="T481" s="28"/>
      <c r="U481" s="28"/>
    </row>
    <row r="482" spans="1:21" ht="11.25" hidden="1" customHeight="1" x14ac:dyDescent="0.2">
      <c r="A482" s="58"/>
      <c r="B482" s="28"/>
      <c r="C482" s="28"/>
      <c r="D482" s="31"/>
      <c r="E482" s="28"/>
      <c r="F482" s="28"/>
      <c r="G482" s="28"/>
      <c r="H482" s="28"/>
      <c r="I482" s="28"/>
      <c r="J482" s="28"/>
      <c r="K482" s="28"/>
      <c r="L482" s="28"/>
      <c r="M482" s="28"/>
      <c r="N482" s="28"/>
      <c r="O482" s="28"/>
      <c r="P482" s="28"/>
      <c r="Q482" s="28"/>
      <c r="R482" s="28"/>
      <c r="S482" s="28"/>
      <c r="T482" s="28"/>
      <c r="U482" s="28"/>
    </row>
    <row r="483" spans="1:21" ht="11.25" hidden="1" customHeight="1" x14ac:dyDescent="0.2">
      <c r="A483" s="58"/>
      <c r="B483" s="28"/>
      <c r="C483" s="28"/>
      <c r="D483" s="31"/>
      <c r="E483" s="28"/>
      <c r="F483" s="28"/>
      <c r="G483" s="28"/>
      <c r="H483" s="28"/>
      <c r="I483" s="28"/>
      <c r="J483" s="28"/>
      <c r="K483" s="28"/>
      <c r="L483" s="28"/>
      <c r="M483" s="28"/>
      <c r="N483" s="28"/>
      <c r="O483" s="28"/>
      <c r="P483" s="28"/>
      <c r="Q483" s="28"/>
      <c r="R483" s="28"/>
      <c r="S483" s="28"/>
      <c r="T483" s="28"/>
      <c r="U483" s="28"/>
    </row>
    <row r="484" spans="1:21" ht="11.25" hidden="1" customHeight="1" x14ac:dyDescent="0.2">
      <c r="A484" s="58"/>
      <c r="B484" s="28"/>
      <c r="C484" s="28"/>
      <c r="D484" s="31"/>
      <c r="E484" s="28"/>
      <c r="F484" s="28"/>
      <c r="G484" s="28"/>
      <c r="H484" s="28"/>
      <c r="I484" s="28"/>
      <c r="J484" s="28"/>
      <c r="K484" s="28"/>
      <c r="L484" s="28"/>
      <c r="M484" s="28"/>
      <c r="N484" s="28"/>
      <c r="O484" s="28"/>
      <c r="P484" s="28"/>
      <c r="Q484" s="28"/>
      <c r="R484" s="28"/>
      <c r="S484" s="28"/>
      <c r="T484" s="28"/>
      <c r="U484" s="28"/>
    </row>
    <row r="485" spans="1:21" ht="11.25" hidden="1" customHeight="1" x14ac:dyDescent="0.2">
      <c r="A485" s="58"/>
      <c r="B485" s="28"/>
      <c r="C485" s="28"/>
      <c r="D485" s="31"/>
      <c r="E485" s="28"/>
      <c r="F485" s="28"/>
      <c r="G485" s="28"/>
      <c r="H485" s="28"/>
      <c r="I485" s="28"/>
      <c r="J485" s="28"/>
      <c r="K485" s="28"/>
      <c r="L485" s="28"/>
      <c r="M485" s="28"/>
      <c r="N485" s="28"/>
      <c r="O485" s="28"/>
      <c r="P485" s="28"/>
      <c r="Q485" s="28"/>
      <c r="R485" s="28"/>
      <c r="S485" s="28"/>
      <c r="T485" s="28"/>
      <c r="U485" s="28"/>
    </row>
    <row r="486" spans="1:21" ht="11.25" hidden="1" customHeight="1" x14ac:dyDescent="0.2">
      <c r="A486" s="58"/>
      <c r="B486" s="28"/>
      <c r="C486" s="28"/>
      <c r="D486" s="31"/>
      <c r="E486" s="28"/>
      <c r="F486" s="28"/>
      <c r="G486" s="28"/>
      <c r="H486" s="28"/>
      <c r="I486" s="28"/>
      <c r="J486" s="28"/>
      <c r="K486" s="28"/>
      <c r="L486" s="28"/>
      <c r="M486" s="28"/>
      <c r="N486" s="28"/>
      <c r="O486" s="28"/>
      <c r="P486" s="28"/>
      <c r="Q486" s="28"/>
      <c r="R486" s="28"/>
      <c r="S486" s="28"/>
      <c r="T486" s="28"/>
      <c r="U486" s="28"/>
    </row>
    <row r="487" spans="1:21" ht="11.25" hidden="1" customHeight="1" x14ac:dyDescent="0.2">
      <c r="A487" s="58"/>
      <c r="B487" s="28"/>
      <c r="C487" s="28"/>
      <c r="D487" s="31"/>
      <c r="E487" s="28"/>
      <c r="F487" s="28"/>
      <c r="G487" s="28"/>
      <c r="H487" s="28"/>
      <c r="I487" s="28"/>
      <c r="J487" s="28"/>
      <c r="K487" s="28"/>
      <c r="L487" s="28"/>
      <c r="M487" s="28"/>
      <c r="N487" s="28"/>
      <c r="O487" s="28"/>
      <c r="P487" s="28"/>
      <c r="Q487" s="28"/>
      <c r="R487" s="28"/>
      <c r="S487" s="28"/>
      <c r="T487" s="28"/>
      <c r="U487" s="28"/>
    </row>
    <row r="488" spans="1:21" ht="11.25" hidden="1" customHeight="1" x14ac:dyDescent="0.2">
      <c r="A488" s="58"/>
      <c r="B488" s="28"/>
      <c r="C488" s="28"/>
      <c r="D488" s="31"/>
      <c r="E488" s="28"/>
      <c r="F488" s="28"/>
      <c r="G488" s="28"/>
      <c r="H488" s="28"/>
      <c r="I488" s="28"/>
      <c r="J488" s="28"/>
      <c r="K488" s="28"/>
      <c r="L488" s="28"/>
      <c r="M488" s="28"/>
      <c r="N488" s="28"/>
      <c r="O488" s="28"/>
      <c r="P488" s="28"/>
      <c r="Q488" s="28"/>
      <c r="R488" s="28"/>
      <c r="S488" s="28"/>
      <c r="T488" s="28"/>
      <c r="U488" s="28"/>
    </row>
    <row r="489" spans="1:21" ht="11.25" hidden="1" customHeight="1" x14ac:dyDescent="0.2">
      <c r="A489" s="58"/>
      <c r="B489" s="28"/>
      <c r="C489" s="28"/>
      <c r="D489" s="31"/>
      <c r="E489" s="28"/>
      <c r="F489" s="28"/>
      <c r="G489" s="28"/>
      <c r="H489" s="28"/>
      <c r="I489" s="28"/>
      <c r="J489" s="28"/>
      <c r="K489" s="28"/>
      <c r="L489" s="28"/>
      <c r="M489" s="28"/>
      <c r="N489" s="28"/>
      <c r="O489" s="28"/>
      <c r="P489" s="28"/>
      <c r="Q489" s="28"/>
      <c r="R489" s="28"/>
      <c r="S489" s="28"/>
      <c r="T489" s="28"/>
      <c r="U489" s="28"/>
    </row>
    <row r="490" spans="1:21" ht="11.25" hidden="1" customHeight="1" x14ac:dyDescent="0.2">
      <c r="A490" s="58"/>
      <c r="B490" s="28"/>
      <c r="C490" s="28"/>
      <c r="D490" s="31"/>
      <c r="E490" s="28"/>
      <c r="F490" s="28"/>
      <c r="G490" s="28"/>
      <c r="H490" s="28"/>
      <c r="I490" s="28"/>
      <c r="J490" s="28"/>
      <c r="K490" s="28"/>
      <c r="L490" s="28"/>
      <c r="M490" s="28"/>
      <c r="N490" s="28"/>
      <c r="O490" s="28"/>
      <c r="P490" s="28"/>
      <c r="Q490" s="28"/>
      <c r="R490" s="28"/>
      <c r="S490" s="28"/>
      <c r="T490" s="28"/>
      <c r="U490" s="28"/>
    </row>
    <row r="491" spans="1:21" ht="11.25" hidden="1" customHeight="1" x14ac:dyDescent="0.2">
      <c r="A491" s="58"/>
      <c r="B491" s="28"/>
      <c r="C491" s="28"/>
      <c r="D491" s="31"/>
      <c r="E491" s="28"/>
      <c r="F491" s="28"/>
      <c r="G491" s="28"/>
      <c r="H491" s="28"/>
      <c r="I491" s="28"/>
      <c r="J491" s="28"/>
      <c r="K491" s="28"/>
      <c r="L491" s="28"/>
      <c r="M491" s="28"/>
      <c r="N491" s="28"/>
      <c r="O491" s="28"/>
      <c r="P491" s="28"/>
      <c r="Q491" s="28"/>
      <c r="R491" s="28"/>
      <c r="S491" s="28"/>
      <c r="T491" s="28"/>
      <c r="U491" s="28"/>
    </row>
    <row r="492" spans="1:21" ht="11.25" hidden="1" customHeight="1" x14ac:dyDescent="0.2">
      <c r="A492" s="58"/>
      <c r="B492" s="28"/>
      <c r="C492" s="28"/>
      <c r="D492" s="31"/>
      <c r="E492" s="28"/>
      <c r="F492" s="28"/>
      <c r="G492" s="28"/>
      <c r="H492" s="28"/>
      <c r="I492" s="28"/>
      <c r="J492" s="28"/>
      <c r="K492" s="28"/>
      <c r="L492" s="28"/>
      <c r="M492" s="28"/>
      <c r="N492" s="28"/>
      <c r="O492" s="28"/>
      <c r="P492" s="28"/>
      <c r="Q492" s="28"/>
      <c r="R492" s="28"/>
      <c r="S492" s="28"/>
      <c r="T492" s="28"/>
      <c r="U492" s="28"/>
    </row>
    <row r="493" spans="1:21" ht="11.25" hidden="1" customHeight="1" x14ac:dyDescent="0.2">
      <c r="A493" s="58"/>
      <c r="B493" s="28"/>
      <c r="C493" s="28"/>
      <c r="D493" s="31"/>
      <c r="E493" s="28"/>
      <c r="F493" s="28"/>
      <c r="G493" s="28"/>
      <c r="H493" s="28"/>
      <c r="I493" s="28"/>
      <c r="J493" s="28"/>
      <c r="K493" s="28"/>
      <c r="L493" s="28"/>
      <c r="M493" s="28"/>
      <c r="N493" s="28"/>
      <c r="O493" s="28"/>
      <c r="P493" s="28"/>
      <c r="Q493" s="28"/>
      <c r="R493" s="28"/>
      <c r="S493" s="28"/>
      <c r="T493" s="28"/>
      <c r="U493" s="28"/>
    </row>
    <row r="494" spans="1:21" ht="11.25" hidden="1" customHeight="1" x14ac:dyDescent="0.2">
      <c r="A494" s="58"/>
      <c r="B494" s="28"/>
      <c r="C494" s="28"/>
      <c r="D494" s="31"/>
      <c r="E494" s="28"/>
      <c r="F494" s="28"/>
      <c r="G494" s="28"/>
      <c r="H494" s="28"/>
      <c r="I494" s="28"/>
      <c r="J494" s="28"/>
      <c r="K494" s="28"/>
      <c r="L494" s="28"/>
      <c r="M494" s="28"/>
      <c r="N494" s="28"/>
      <c r="O494" s="28"/>
      <c r="P494" s="28"/>
      <c r="Q494" s="28"/>
      <c r="R494" s="28"/>
      <c r="S494" s="28"/>
      <c r="T494" s="28"/>
      <c r="U494" s="28"/>
    </row>
    <row r="495" spans="1:21" ht="11.25" hidden="1" customHeight="1" x14ac:dyDescent="0.2">
      <c r="A495" s="58"/>
      <c r="B495" s="28"/>
      <c r="C495" s="28"/>
      <c r="D495" s="31"/>
      <c r="E495" s="28"/>
      <c r="F495" s="28"/>
      <c r="G495" s="28"/>
      <c r="H495" s="28"/>
      <c r="I495" s="28"/>
      <c r="J495" s="28"/>
      <c r="K495" s="28"/>
      <c r="L495" s="28"/>
      <c r="M495" s="28"/>
      <c r="N495" s="28"/>
      <c r="O495" s="28"/>
      <c r="P495" s="28"/>
      <c r="Q495" s="28"/>
      <c r="R495" s="28"/>
      <c r="S495" s="28"/>
      <c r="T495" s="28"/>
      <c r="U495" s="28"/>
    </row>
    <row r="496" spans="1:21" ht="11.25" hidden="1" customHeight="1" x14ac:dyDescent="0.2">
      <c r="A496" s="58"/>
      <c r="B496" s="28"/>
      <c r="C496" s="28"/>
      <c r="D496" s="31"/>
      <c r="E496" s="28"/>
      <c r="F496" s="28"/>
      <c r="G496" s="28"/>
      <c r="H496" s="28"/>
      <c r="I496" s="28"/>
      <c r="J496" s="28"/>
      <c r="K496" s="28"/>
      <c r="L496" s="28"/>
      <c r="M496" s="28"/>
      <c r="N496" s="28"/>
      <c r="O496" s="28"/>
      <c r="P496" s="28"/>
      <c r="Q496" s="28"/>
      <c r="R496" s="28"/>
      <c r="S496" s="28"/>
      <c r="T496" s="28"/>
      <c r="U496" s="28"/>
    </row>
    <row r="497" spans="1:62" ht="11.25" hidden="1" customHeight="1" x14ac:dyDescent="0.2">
      <c r="A497" s="58"/>
      <c r="B497" s="28"/>
      <c r="C497" s="28"/>
      <c r="D497" s="31"/>
      <c r="E497" s="28"/>
      <c r="F497" s="28"/>
      <c r="G497" s="28"/>
      <c r="H497" s="28"/>
      <c r="I497" s="28"/>
      <c r="J497" s="28"/>
      <c r="K497" s="28"/>
      <c r="L497" s="28"/>
      <c r="M497" s="28"/>
      <c r="N497" s="28"/>
      <c r="O497" s="28"/>
      <c r="P497" s="28"/>
      <c r="Q497" s="28"/>
      <c r="R497" s="28"/>
      <c r="S497" s="28"/>
      <c r="T497" s="28"/>
      <c r="U497" s="28"/>
    </row>
    <row r="498" spans="1:62" ht="11.25" hidden="1" customHeight="1" x14ac:dyDescent="0.2">
      <c r="A498" s="58"/>
      <c r="B498" s="28"/>
      <c r="C498" s="28"/>
      <c r="D498" s="31"/>
      <c r="E498" s="28"/>
      <c r="F498" s="28"/>
      <c r="G498" s="28"/>
      <c r="H498" s="28"/>
      <c r="I498" s="28"/>
      <c r="J498" s="28"/>
      <c r="K498" s="28"/>
      <c r="L498" s="28"/>
      <c r="M498" s="28"/>
      <c r="N498" s="28"/>
      <c r="O498" s="28"/>
      <c r="P498" s="28"/>
      <c r="Q498" s="28"/>
      <c r="R498" s="28"/>
      <c r="S498" s="28"/>
      <c r="T498" s="28"/>
      <c r="U498" s="28"/>
    </row>
    <row r="499" spans="1:62" ht="11.25" hidden="1" customHeight="1" x14ac:dyDescent="0.2">
      <c r="A499" s="58"/>
      <c r="B499" s="28"/>
      <c r="C499" s="28"/>
      <c r="D499" s="31"/>
      <c r="E499" s="28"/>
      <c r="F499" s="28"/>
      <c r="G499" s="28"/>
      <c r="H499" s="28"/>
      <c r="I499" s="28"/>
      <c r="J499" s="28"/>
      <c r="K499" s="28"/>
      <c r="L499" s="28"/>
      <c r="M499" s="28"/>
      <c r="N499" s="28"/>
      <c r="O499" s="28"/>
      <c r="P499" s="28"/>
      <c r="Q499" s="28"/>
      <c r="R499" s="28"/>
      <c r="S499" s="28"/>
      <c r="T499" s="28"/>
      <c r="U499" s="28"/>
    </row>
    <row r="500" spans="1:62" ht="11.25" hidden="1" customHeight="1" x14ac:dyDescent="0.2">
      <c r="A500" s="58"/>
      <c r="B500" s="28"/>
      <c r="C500" s="28"/>
      <c r="D500" s="31"/>
      <c r="E500" s="28"/>
      <c r="F500" s="28"/>
      <c r="G500" s="28"/>
      <c r="H500" s="28"/>
      <c r="I500" s="28"/>
      <c r="J500" s="28"/>
      <c r="K500" s="28"/>
      <c r="L500" s="28"/>
      <c r="M500" s="28"/>
      <c r="N500" s="28"/>
      <c r="O500" s="28"/>
      <c r="P500" s="28"/>
      <c r="Q500" s="28"/>
      <c r="R500" s="28"/>
      <c r="S500" s="28"/>
      <c r="T500" s="28"/>
      <c r="U500" s="28"/>
    </row>
    <row r="501" spans="1:62" ht="11.25" hidden="1" customHeight="1" x14ac:dyDescent="0.2">
      <c r="A501" s="58"/>
      <c r="B501" s="28"/>
      <c r="C501" s="28"/>
      <c r="D501" s="31"/>
      <c r="E501" s="28"/>
      <c r="F501" s="28"/>
      <c r="G501" s="28"/>
      <c r="H501" s="28"/>
      <c r="I501" s="28"/>
      <c r="J501" s="28"/>
      <c r="K501" s="28"/>
      <c r="L501" s="28"/>
      <c r="M501" s="28"/>
      <c r="N501" s="28"/>
      <c r="O501" s="28"/>
      <c r="P501" s="28"/>
      <c r="Q501" s="28"/>
      <c r="R501" s="28"/>
      <c r="S501" s="28"/>
      <c r="T501" s="28"/>
      <c r="U501" s="28"/>
    </row>
    <row r="502" spans="1:62" ht="11.25" hidden="1" customHeight="1" x14ac:dyDescent="0.2">
      <c r="A502" s="58"/>
      <c r="B502" s="28"/>
      <c r="C502" s="28"/>
      <c r="D502" s="31"/>
      <c r="E502" s="28"/>
      <c r="F502" s="28"/>
      <c r="G502" s="28"/>
      <c r="H502" s="28"/>
      <c r="I502" s="28"/>
      <c r="J502" s="28"/>
      <c r="K502" s="28"/>
      <c r="L502" s="28"/>
      <c r="M502" s="28"/>
      <c r="N502" s="28"/>
      <c r="O502" s="28"/>
      <c r="P502" s="28"/>
      <c r="Q502" s="28"/>
      <c r="R502" s="28"/>
      <c r="S502" s="28"/>
      <c r="T502" s="28"/>
      <c r="U502" s="28"/>
    </row>
    <row r="503" spans="1:62" ht="11.25" hidden="1" customHeight="1" x14ac:dyDescent="0.2">
      <c r="A503" s="58"/>
      <c r="B503" s="28"/>
      <c r="C503" s="28"/>
      <c r="D503" s="31"/>
      <c r="E503" s="28"/>
      <c r="F503" s="28"/>
      <c r="G503" s="28"/>
      <c r="H503" s="28"/>
      <c r="I503" s="28"/>
      <c r="J503" s="28"/>
      <c r="K503" s="28"/>
      <c r="L503" s="28"/>
      <c r="M503" s="28"/>
      <c r="N503" s="28"/>
      <c r="O503" s="28"/>
      <c r="P503" s="28"/>
      <c r="Q503" s="28"/>
      <c r="R503" s="28"/>
      <c r="S503" s="28"/>
      <c r="T503" s="28"/>
      <c r="U503" s="28"/>
    </row>
    <row r="504" spans="1:62" ht="11.25" hidden="1" customHeight="1" x14ac:dyDescent="0.2">
      <c r="A504" s="58"/>
      <c r="B504" s="28"/>
      <c r="C504" s="28"/>
      <c r="D504" s="31"/>
      <c r="E504" s="28"/>
      <c r="F504" s="28"/>
      <c r="G504" s="28"/>
      <c r="H504" s="28"/>
      <c r="I504" s="28"/>
      <c r="J504" s="28"/>
      <c r="K504" s="28"/>
      <c r="L504" s="28"/>
      <c r="M504" s="28"/>
      <c r="N504" s="28"/>
      <c r="O504" s="28"/>
      <c r="P504" s="28"/>
      <c r="Q504" s="28"/>
      <c r="R504" s="28"/>
      <c r="S504" s="28"/>
      <c r="T504" s="28"/>
      <c r="U504" s="28"/>
    </row>
    <row r="505" spans="1:62" ht="11.25" hidden="1" customHeight="1" x14ac:dyDescent="0.2">
      <c r="A505" s="58"/>
      <c r="B505" s="28"/>
      <c r="C505" s="28"/>
      <c r="D505" s="31"/>
      <c r="E505" s="28"/>
      <c r="F505" s="28"/>
      <c r="G505" s="28"/>
      <c r="H505" s="28"/>
      <c r="I505" s="28"/>
      <c r="J505" s="28"/>
      <c r="K505" s="28"/>
      <c r="L505" s="28"/>
      <c r="M505" s="28"/>
      <c r="N505" s="28"/>
      <c r="O505" s="28"/>
      <c r="P505" s="28"/>
      <c r="Q505" s="28"/>
      <c r="R505" s="28"/>
      <c r="S505" s="28"/>
      <c r="T505" s="28"/>
      <c r="U505" s="28"/>
    </row>
    <row r="506" spans="1:62" ht="11.25" hidden="1" customHeight="1" x14ac:dyDescent="0.2">
      <c r="A506" s="58"/>
      <c r="B506" s="28"/>
      <c r="C506" s="28"/>
      <c r="D506" s="31"/>
      <c r="E506" s="28"/>
      <c r="F506" s="28"/>
      <c r="G506" s="28"/>
      <c r="H506" s="28"/>
      <c r="I506" s="28"/>
      <c r="J506" s="28"/>
      <c r="K506" s="28"/>
      <c r="L506" s="28"/>
      <c r="M506" s="28"/>
      <c r="N506" s="28"/>
      <c r="O506" s="28"/>
      <c r="P506" s="28"/>
      <c r="Q506" s="28"/>
      <c r="R506" s="28"/>
      <c r="S506" s="28"/>
      <c r="T506" s="28"/>
      <c r="U506" s="28"/>
    </row>
    <row r="507" spans="1:62" ht="11.25" customHeight="1" x14ac:dyDescent="0.2">
      <c r="A507" s="58"/>
      <c r="B507" s="28"/>
      <c r="C507" s="28"/>
      <c r="D507" s="31"/>
      <c r="E507" s="28"/>
      <c r="F507" s="28"/>
      <c r="G507" s="28"/>
      <c r="H507" s="28"/>
      <c r="I507" s="28"/>
      <c r="J507" s="28"/>
      <c r="K507" s="28"/>
      <c r="L507" s="28"/>
      <c r="M507" s="28"/>
      <c r="N507" s="28"/>
      <c r="O507" s="28"/>
      <c r="P507" s="28"/>
      <c r="Q507" s="28"/>
      <c r="R507" s="28"/>
      <c r="S507" s="28"/>
      <c r="T507" s="28"/>
      <c r="U507" s="28"/>
    </row>
    <row r="508" spans="1:62" s="35" customFormat="1" ht="21" x14ac:dyDescent="0.25">
      <c r="A508" s="273" t="s">
        <v>644</v>
      </c>
      <c r="B508" s="490"/>
      <c r="C508" s="465"/>
      <c r="D508" s="466"/>
      <c r="E508" s="467"/>
      <c r="F508" s="94" t="s">
        <v>247</v>
      </c>
      <c r="G508" s="468" t="s">
        <v>246</v>
      </c>
      <c r="H508" s="469"/>
      <c r="I508" s="473" t="s">
        <v>292</v>
      </c>
      <c r="J508" s="471"/>
      <c r="K508" s="471"/>
      <c r="L508" s="471"/>
      <c r="M508" s="272"/>
      <c r="N508" s="272"/>
      <c r="O508" s="272"/>
      <c r="P508" s="272"/>
      <c r="Q508" s="272"/>
      <c r="R508" s="272"/>
      <c r="S508" s="272"/>
      <c r="T508" s="272"/>
      <c r="U508" s="272"/>
      <c r="V508" s="272"/>
      <c r="W508" s="272"/>
      <c r="X508" s="272"/>
      <c r="Y508" s="272"/>
      <c r="Z508" s="272"/>
      <c r="AA508" s="272"/>
      <c r="AB508" s="272"/>
      <c r="AC508" s="272"/>
      <c r="AD508" s="272"/>
      <c r="AE508" s="272"/>
      <c r="AF508" s="272"/>
      <c r="AG508" s="272"/>
      <c r="AH508" s="95"/>
      <c r="AI508" s="470" t="s">
        <v>328</v>
      </c>
      <c r="AJ508" s="472"/>
      <c r="AK508" s="472"/>
      <c r="AL508" s="472"/>
      <c r="AM508" s="472"/>
      <c r="AN508" s="472"/>
      <c r="AO508" s="472"/>
      <c r="AP508" s="272"/>
      <c r="AQ508" s="272"/>
      <c r="AR508" s="272"/>
      <c r="AS508" s="272"/>
      <c r="AT508" s="272"/>
      <c r="AU508" s="96"/>
      <c r="AV508" s="272"/>
      <c r="AW508" s="272"/>
      <c r="AX508" s="272"/>
      <c r="AY508" s="272"/>
      <c r="AZ508" s="272"/>
      <c r="BA508" s="95"/>
      <c r="BB508" s="473" t="s">
        <v>296</v>
      </c>
      <c r="BC508" s="471"/>
      <c r="BD508" s="471"/>
      <c r="BE508" s="471"/>
      <c r="BF508" s="471"/>
      <c r="BG508" s="471"/>
      <c r="BH508" s="471"/>
      <c r="BI508" s="474"/>
      <c r="BJ508" s="97" t="s">
        <v>291</v>
      </c>
    </row>
    <row r="509" spans="1:62" s="36" customFormat="1" ht="42.75" customHeight="1" x14ac:dyDescent="0.25">
      <c r="A509" s="98" t="s">
        <v>236</v>
      </c>
      <c r="B509" s="491" t="s">
        <v>161</v>
      </c>
      <c r="C509" s="476"/>
      <c r="D509" s="477"/>
      <c r="E509" s="478"/>
      <c r="F509" s="94" t="s">
        <v>245</v>
      </c>
      <c r="G509" s="479" t="s">
        <v>248</v>
      </c>
      <c r="H509" s="479"/>
      <c r="I509" s="99" t="s">
        <v>6</v>
      </c>
      <c r="J509" s="100"/>
      <c r="K509" s="100"/>
      <c r="L509" s="100"/>
      <c r="M509" s="100"/>
      <c r="N509" s="100"/>
      <c r="O509" s="100"/>
      <c r="P509" s="101"/>
      <c r="Q509" s="102" t="s">
        <v>7</v>
      </c>
      <c r="R509" s="100"/>
      <c r="S509" s="100"/>
      <c r="T509" s="100"/>
      <c r="U509" s="100"/>
      <c r="V509" s="100"/>
      <c r="W509" s="100"/>
      <c r="X509" s="101"/>
      <c r="Y509" s="480" t="s">
        <v>8</v>
      </c>
      <c r="Z509" s="481"/>
      <c r="AA509" s="480" t="s">
        <v>9</v>
      </c>
      <c r="AB509" s="481"/>
      <c r="AC509" s="482"/>
      <c r="AD509" s="480" t="s">
        <v>10</v>
      </c>
      <c r="AE509" s="482"/>
      <c r="AF509" s="480" t="s">
        <v>11</v>
      </c>
      <c r="AG509" s="481"/>
      <c r="AH509" s="463" t="s">
        <v>259</v>
      </c>
      <c r="AI509" s="483" t="s">
        <v>260</v>
      </c>
      <c r="AJ509" s="483"/>
      <c r="AK509" s="483"/>
      <c r="AL509" s="483"/>
      <c r="AM509" s="483"/>
      <c r="AN509" s="483"/>
      <c r="AO509" s="484" t="s">
        <v>276</v>
      </c>
      <c r="AP509" s="483"/>
      <c r="AQ509" s="483"/>
      <c r="AR509" s="483"/>
      <c r="AS509" s="483"/>
      <c r="AT509" s="483"/>
      <c r="AU509" s="483"/>
      <c r="AV509" s="483"/>
      <c r="AW509" s="484" t="s">
        <v>13</v>
      </c>
      <c r="AX509" s="483"/>
      <c r="AY509" s="480" t="s">
        <v>14</v>
      </c>
      <c r="AZ509" s="481"/>
      <c r="BA509" s="485" t="s">
        <v>279</v>
      </c>
      <c r="BB509" s="488" t="s">
        <v>297</v>
      </c>
      <c r="BC509" s="488"/>
      <c r="BD509" s="488"/>
      <c r="BE509" s="488"/>
      <c r="BF509" s="488"/>
      <c r="BG509" s="480" t="s">
        <v>295</v>
      </c>
      <c r="BH509" s="481"/>
      <c r="BI509" s="463" t="s">
        <v>294</v>
      </c>
      <c r="BJ509" s="453" t="s">
        <v>293</v>
      </c>
    </row>
    <row r="510" spans="1:62" s="37" customFormat="1" ht="63" x14ac:dyDescent="0.25">
      <c r="A510" s="103"/>
      <c r="B510" s="455" t="s">
        <v>15</v>
      </c>
      <c r="C510" s="457" t="s">
        <v>16</v>
      </c>
      <c r="D510" s="457" t="s">
        <v>159</v>
      </c>
      <c r="E510" s="459" t="s">
        <v>160</v>
      </c>
      <c r="F510" s="104" t="s">
        <v>125</v>
      </c>
      <c r="G510" s="105" t="s">
        <v>17</v>
      </c>
      <c r="H510" s="105" t="s">
        <v>18</v>
      </c>
      <c r="I510" s="106" t="s">
        <v>19</v>
      </c>
      <c r="J510" s="107" t="s">
        <v>20</v>
      </c>
      <c r="K510" s="107" t="s">
        <v>21</v>
      </c>
      <c r="L510" s="107" t="s">
        <v>22</v>
      </c>
      <c r="M510" s="107" t="s">
        <v>23</v>
      </c>
      <c r="N510" s="107" t="s">
        <v>24</v>
      </c>
      <c r="O510" s="107" t="s">
        <v>25</v>
      </c>
      <c r="P510" s="107" t="s">
        <v>26</v>
      </c>
      <c r="Q510" s="107" t="s">
        <v>19</v>
      </c>
      <c r="R510" s="107" t="s">
        <v>20</v>
      </c>
      <c r="S510" s="107" t="s">
        <v>21</v>
      </c>
      <c r="T510" s="107" t="s">
        <v>22</v>
      </c>
      <c r="U510" s="107" t="s">
        <v>23</v>
      </c>
      <c r="V510" s="107" t="s">
        <v>24</v>
      </c>
      <c r="W510" s="107" t="s">
        <v>25</v>
      </c>
      <c r="X510" s="107" t="s">
        <v>26</v>
      </c>
      <c r="Y510" s="106" t="s">
        <v>343</v>
      </c>
      <c r="Z510" s="108" t="s">
        <v>344</v>
      </c>
      <c r="AA510" s="106" t="s">
        <v>256</v>
      </c>
      <c r="AB510" s="107" t="s">
        <v>257</v>
      </c>
      <c r="AC510" s="107" t="s">
        <v>258</v>
      </c>
      <c r="AD510" s="107" t="s">
        <v>27</v>
      </c>
      <c r="AE510" s="107" t="s">
        <v>254</v>
      </c>
      <c r="AF510" s="107" t="s">
        <v>28</v>
      </c>
      <c r="AG510" s="109" t="s">
        <v>255</v>
      </c>
      <c r="AH510" s="453"/>
      <c r="AI510" s="118" t="s">
        <v>261</v>
      </c>
      <c r="AJ510" s="119" t="s">
        <v>262</v>
      </c>
      <c r="AK510" s="119" t="s">
        <v>263</v>
      </c>
      <c r="AL510" s="119" t="s">
        <v>264</v>
      </c>
      <c r="AM510" s="119" t="s">
        <v>29</v>
      </c>
      <c r="AN510" s="461" t="s">
        <v>2928</v>
      </c>
      <c r="AO510" s="110" t="s">
        <v>30</v>
      </c>
      <c r="AP510" s="109" t="s">
        <v>31</v>
      </c>
      <c r="AQ510" s="109" t="s">
        <v>32</v>
      </c>
      <c r="AR510" s="109" t="s">
        <v>33</v>
      </c>
      <c r="AS510" s="109" t="s">
        <v>34</v>
      </c>
      <c r="AT510" s="109" t="s">
        <v>35</v>
      </c>
      <c r="AU510" s="108" t="s">
        <v>29</v>
      </c>
      <c r="AV510" s="463" t="s">
        <v>12</v>
      </c>
      <c r="AW510" s="111" t="s">
        <v>277</v>
      </c>
      <c r="AX510" s="109" t="s">
        <v>278</v>
      </c>
      <c r="AY510" s="107" t="s">
        <v>36</v>
      </c>
      <c r="AZ510" s="109" t="s">
        <v>37</v>
      </c>
      <c r="BA510" s="486"/>
      <c r="BB510" s="109" t="s">
        <v>285</v>
      </c>
      <c r="BC510" s="108" t="s">
        <v>341</v>
      </c>
      <c r="BD510" s="109" t="s">
        <v>287</v>
      </c>
      <c r="BE510" s="109" t="s">
        <v>290</v>
      </c>
      <c r="BF510" s="108" t="s">
        <v>342</v>
      </c>
      <c r="BG510" s="109" t="s">
        <v>299</v>
      </c>
      <c r="BH510" s="109" t="s">
        <v>298</v>
      </c>
      <c r="BI510" s="453"/>
      <c r="BJ510" s="454"/>
    </row>
    <row r="511" spans="1:62" s="38" customFormat="1" ht="12.75" x14ac:dyDescent="0.25">
      <c r="A511" s="112"/>
      <c r="B511" s="456"/>
      <c r="C511" s="458"/>
      <c r="D511" s="458"/>
      <c r="E511" s="460"/>
      <c r="F511" s="310" t="s">
        <v>126</v>
      </c>
      <c r="G511" s="311" t="s">
        <v>127</v>
      </c>
      <c r="H511" s="312" t="s">
        <v>127</v>
      </c>
      <c r="I511" s="312" t="s">
        <v>128</v>
      </c>
      <c r="J511" s="312" t="s">
        <v>128</v>
      </c>
      <c r="K511" s="312" t="s">
        <v>128</v>
      </c>
      <c r="L511" s="312" t="s">
        <v>128</v>
      </c>
      <c r="M511" s="312" t="s">
        <v>128</v>
      </c>
      <c r="N511" s="312" t="s">
        <v>128</v>
      </c>
      <c r="O511" s="312" t="s">
        <v>128</v>
      </c>
      <c r="P511" s="312" t="s">
        <v>128</v>
      </c>
      <c r="Q511" s="312" t="s">
        <v>128</v>
      </c>
      <c r="R511" s="312" t="s">
        <v>128</v>
      </c>
      <c r="S511" s="312" t="s">
        <v>128</v>
      </c>
      <c r="T511" s="312" t="s">
        <v>128</v>
      </c>
      <c r="U511" s="312" t="s">
        <v>128</v>
      </c>
      <c r="V511" s="312" t="s">
        <v>128</v>
      </c>
      <c r="W511" s="312" t="s">
        <v>128</v>
      </c>
      <c r="X511" s="312" t="s">
        <v>128</v>
      </c>
      <c r="Y511" s="312" t="s">
        <v>128</v>
      </c>
      <c r="Z511" s="312" t="s">
        <v>128</v>
      </c>
      <c r="AA511" s="312" t="s">
        <v>252</v>
      </c>
      <c r="AB511" s="312" t="s">
        <v>252</v>
      </c>
      <c r="AC511" s="312" t="s">
        <v>252</v>
      </c>
      <c r="AD511" s="312" t="s">
        <v>128</v>
      </c>
      <c r="AE511" s="312" t="s">
        <v>129</v>
      </c>
      <c r="AF511" s="312" t="s">
        <v>128</v>
      </c>
      <c r="AG511" s="313" t="s">
        <v>253</v>
      </c>
      <c r="AH511" s="462"/>
      <c r="AI511" s="314" t="s">
        <v>129</v>
      </c>
      <c r="AJ511" s="313" t="s">
        <v>129</v>
      </c>
      <c r="AK511" s="313" t="s">
        <v>129</v>
      </c>
      <c r="AL511" s="313" t="s">
        <v>129</v>
      </c>
      <c r="AM511" s="313" t="s">
        <v>129</v>
      </c>
      <c r="AN511" s="462"/>
      <c r="AO511" s="315" t="s">
        <v>253</v>
      </c>
      <c r="AP511" s="313" t="s">
        <v>253</v>
      </c>
      <c r="AQ511" s="313" t="s">
        <v>253</v>
      </c>
      <c r="AR511" s="313" t="s">
        <v>253</v>
      </c>
      <c r="AS511" s="313" t="s">
        <v>253</v>
      </c>
      <c r="AT511" s="313" t="s">
        <v>253</v>
      </c>
      <c r="AU511" s="313" t="s">
        <v>253</v>
      </c>
      <c r="AV511" s="462"/>
      <c r="AW511" s="316" t="s">
        <v>252</v>
      </c>
      <c r="AX511" s="313" t="s">
        <v>252</v>
      </c>
      <c r="AY511" s="312"/>
      <c r="AZ511" s="313"/>
      <c r="BA511" s="484"/>
      <c r="BB511" s="313" t="s">
        <v>286</v>
      </c>
      <c r="BC511" s="313" t="s">
        <v>130</v>
      </c>
      <c r="BD511" s="313" t="s">
        <v>130</v>
      </c>
      <c r="BE511" s="313" t="s">
        <v>130</v>
      </c>
      <c r="BF511" s="313" t="s">
        <v>130</v>
      </c>
      <c r="BG511" s="313"/>
      <c r="BH511" s="313" t="s">
        <v>130</v>
      </c>
      <c r="BI511" s="462"/>
      <c r="BJ511" s="115"/>
    </row>
    <row r="512" spans="1:62" ht="11.25" customHeight="1" x14ac:dyDescent="0.2">
      <c r="A512" s="59"/>
      <c r="B512" s="39"/>
      <c r="C512" s="39"/>
      <c r="D512" s="39"/>
      <c r="E512" s="39"/>
      <c r="F512" s="40"/>
      <c r="G512" s="39"/>
      <c r="H512" s="25"/>
      <c r="I512" s="42"/>
      <c r="J512" s="42"/>
      <c r="K512" s="42"/>
      <c r="L512" s="42"/>
      <c r="M512" s="42"/>
      <c r="N512" s="42"/>
      <c r="O512" s="42"/>
      <c r="P512" s="42"/>
      <c r="Q512" s="42"/>
      <c r="R512" s="42"/>
      <c r="S512" s="42"/>
      <c r="T512" s="42"/>
      <c r="U512" s="42"/>
      <c r="V512" s="42"/>
      <c r="W512" s="42"/>
      <c r="X512" s="42"/>
      <c r="Y512" s="42"/>
      <c r="Z512" s="42"/>
      <c r="AA512" s="42"/>
      <c r="AB512" s="42"/>
      <c r="AC512" s="42"/>
      <c r="AD512" s="42"/>
      <c r="AE512" s="42"/>
      <c r="AF512" s="42"/>
      <c r="AG512" s="307"/>
      <c r="AH512" s="93"/>
      <c r="AI512" s="308"/>
      <c r="AJ512" s="42"/>
      <c r="AK512" s="42"/>
      <c r="AL512" s="42"/>
      <c r="AM512" s="42"/>
      <c r="AN512" s="120"/>
      <c r="AO512" s="42"/>
      <c r="AP512" s="42"/>
      <c r="AQ512" s="42"/>
      <c r="AR512" s="42"/>
      <c r="AS512" s="42"/>
      <c r="AT512" s="42"/>
      <c r="AU512" s="307"/>
      <c r="AV512" s="93"/>
      <c r="AW512" s="42"/>
      <c r="AX512" s="42"/>
      <c r="AY512" s="42"/>
      <c r="AZ512" s="307"/>
      <c r="BA512" s="93"/>
      <c r="BB512" s="42"/>
      <c r="BC512" s="42"/>
      <c r="BD512" s="42"/>
      <c r="BE512" s="42"/>
      <c r="BF512" s="42"/>
      <c r="BG512" s="43"/>
      <c r="BH512" s="42"/>
      <c r="BI512" s="142"/>
      <c r="BJ512" s="317"/>
    </row>
    <row r="513" spans="1:62" s="51" customFormat="1" ht="11.25" customHeight="1" x14ac:dyDescent="0.15">
      <c r="A513" s="318" t="s">
        <v>346</v>
      </c>
      <c r="B513" s="45"/>
      <c r="C513" s="45"/>
      <c r="D513" s="45"/>
      <c r="E513" s="45"/>
      <c r="F513" s="46"/>
      <c r="G513" s="45"/>
      <c r="H513" s="41"/>
      <c r="I513" s="47"/>
      <c r="J513" s="47"/>
      <c r="K513" s="47"/>
      <c r="L513" s="47"/>
      <c r="M513" s="47"/>
      <c r="N513" s="47"/>
      <c r="O513" s="47"/>
      <c r="P513" s="47"/>
      <c r="Q513" s="47"/>
      <c r="R513" s="47"/>
      <c r="S513" s="47"/>
      <c r="T513" s="47"/>
      <c r="U513" s="47"/>
      <c r="V513" s="47"/>
      <c r="W513" s="47"/>
      <c r="X513" s="47"/>
      <c r="Y513" s="47"/>
      <c r="Z513" s="47"/>
      <c r="AA513" s="80"/>
      <c r="AB513" s="80"/>
      <c r="AC513" s="80"/>
      <c r="AD513" s="47"/>
      <c r="AE513" s="47"/>
      <c r="AF513" s="47"/>
      <c r="AG513" s="85"/>
      <c r="AH513" s="88"/>
      <c r="AI513" s="121"/>
      <c r="AJ513" s="47"/>
      <c r="AK513" s="47"/>
      <c r="AL513" s="47"/>
      <c r="AM513" s="47"/>
      <c r="AN513" s="122"/>
      <c r="AO513" s="47"/>
      <c r="AP513" s="47"/>
      <c r="AQ513" s="47"/>
      <c r="AR513" s="47"/>
      <c r="AS513" s="47"/>
      <c r="AT513" s="47"/>
      <c r="AU513" s="85"/>
      <c r="AV513" s="88"/>
      <c r="AW513" s="80"/>
      <c r="AX513" s="80"/>
      <c r="AY513" s="50"/>
      <c r="AZ513" s="91"/>
      <c r="BA513" s="88"/>
      <c r="BB513" s="78"/>
      <c r="BC513" s="75"/>
      <c r="BD513" s="75"/>
      <c r="BE513" s="75"/>
      <c r="BF513" s="75"/>
      <c r="BG513" s="50"/>
      <c r="BH513" s="78"/>
      <c r="BI513" s="130"/>
      <c r="BJ513" s="210"/>
    </row>
    <row r="514" spans="1:62" s="51" customFormat="1" ht="11.25" customHeight="1" x14ac:dyDescent="0.15">
      <c r="A514" s="319" t="s">
        <v>345</v>
      </c>
      <c r="B514" s="45"/>
      <c r="C514" s="45"/>
      <c r="D514" s="45"/>
      <c r="E514" s="45"/>
      <c r="F514" s="46"/>
      <c r="G514" s="45"/>
      <c r="H514" s="41"/>
      <c r="I514" s="47"/>
      <c r="J514" s="47"/>
      <c r="K514" s="47"/>
      <c r="L514" s="47"/>
      <c r="M514" s="47"/>
      <c r="N514" s="47"/>
      <c r="O514" s="47"/>
      <c r="P514" s="47"/>
      <c r="Q514" s="47"/>
      <c r="R514" s="47"/>
      <c r="S514" s="47"/>
      <c r="T514" s="47"/>
      <c r="U514" s="47"/>
      <c r="V514" s="47"/>
      <c r="W514" s="47"/>
      <c r="X514" s="47"/>
      <c r="Y514" s="47"/>
      <c r="Z514" s="47"/>
      <c r="AA514" s="80"/>
      <c r="AB514" s="80"/>
      <c r="AC514" s="80"/>
      <c r="AD514" s="47"/>
      <c r="AE514" s="47"/>
      <c r="AF514" s="47"/>
      <c r="AG514" s="85"/>
      <c r="AH514" s="88"/>
      <c r="AI514" s="121"/>
      <c r="AJ514" s="47"/>
      <c r="AK514" s="47"/>
      <c r="AL514" s="47"/>
      <c r="AM514" s="47"/>
      <c r="AN514" s="122"/>
      <c r="AO514" s="47"/>
      <c r="AP514" s="47"/>
      <c r="AQ514" s="47"/>
      <c r="AR514" s="47"/>
      <c r="AS514" s="47"/>
      <c r="AT514" s="47"/>
      <c r="AU514" s="85"/>
      <c r="AV514" s="88"/>
      <c r="AW514" s="80"/>
      <c r="AX514" s="80"/>
      <c r="AY514" s="50"/>
      <c r="AZ514" s="91"/>
      <c r="BA514" s="88"/>
      <c r="BB514" s="78"/>
      <c r="BC514" s="75"/>
      <c r="BD514" s="75"/>
      <c r="BE514" s="75"/>
      <c r="BF514" s="75"/>
      <c r="BG514" s="50"/>
      <c r="BH514" s="78"/>
      <c r="BI514" s="130"/>
      <c r="BJ514" s="210"/>
    </row>
    <row r="515" spans="1:62" s="51" customFormat="1" ht="11.25" customHeight="1" x14ac:dyDescent="0.15">
      <c r="A515" s="320" t="s">
        <v>153</v>
      </c>
      <c r="B515" s="45" t="s">
        <v>162</v>
      </c>
      <c r="C515" s="45" t="s">
        <v>180</v>
      </c>
      <c r="D515" s="45" t="s">
        <v>197</v>
      </c>
      <c r="E515" s="45" t="s">
        <v>215</v>
      </c>
      <c r="F515" s="46"/>
      <c r="G515" s="45">
        <v>14000</v>
      </c>
      <c r="H515" s="41"/>
      <c r="I515" s="47">
        <v>200</v>
      </c>
      <c r="J515" s="47">
        <v>7</v>
      </c>
      <c r="K515" s="47">
        <v>2</v>
      </c>
      <c r="L515" s="47">
        <v>1</v>
      </c>
      <c r="M515" s="47">
        <v>52</v>
      </c>
      <c r="N515" s="47">
        <v>0</v>
      </c>
      <c r="O515" s="47">
        <v>190</v>
      </c>
      <c r="P515" s="47">
        <v>0</v>
      </c>
      <c r="Q515" s="47">
        <v>0</v>
      </c>
      <c r="R515" s="47">
        <v>0</v>
      </c>
      <c r="S515" s="47">
        <v>0</v>
      </c>
      <c r="T515" s="47">
        <v>0</v>
      </c>
      <c r="U515" s="47">
        <v>0</v>
      </c>
      <c r="V515" s="47">
        <v>0</v>
      </c>
      <c r="W515" s="47">
        <v>0</v>
      </c>
      <c r="X515" s="47">
        <v>0</v>
      </c>
      <c r="Y515" s="47">
        <v>315</v>
      </c>
      <c r="Z515" s="47">
        <v>98</v>
      </c>
      <c r="AA515" s="80">
        <v>1</v>
      </c>
      <c r="AB515" s="80">
        <v>0</v>
      </c>
      <c r="AC515" s="80">
        <v>0</v>
      </c>
      <c r="AD515" s="47">
        <v>32</v>
      </c>
      <c r="AE515" s="47">
        <v>80</v>
      </c>
      <c r="AF515" s="47">
        <v>32</v>
      </c>
      <c r="AG515" s="85">
        <v>361000</v>
      </c>
      <c r="AH515" s="88"/>
      <c r="AI515" s="121">
        <v>13000</v>
      </c>
      <c r="AJ515" s="47">
        <v>0</v>
      </c>
      <c r="AK515" s="47">
        <v>0</v>
      </c>
      <c r="AL515" s="47">
        <v>0</v>
      </c>
      <c r="AM515" s="47"/>
      <c r="AN515" s="122"/>
      <c r="AO515" s="47">
        <v>15000</v>
      </c>
      <c r="AP515" s="47">
        <v>0</v>
      </c>
      <c r="AQ515" s="47">
        <v>80000</v>
      </c>
      <c r="AR515" s="47">
        <v>0</v>
      </c>
      <c r="AS515" s="47">
        <v>0</v>
      </c>
      <c r="AT515" s="47">
        <v>0</v>
      </c>
      <c r="AU515" s="85"/>
      <c r="AV515" s="88"/>
      <c r="AW515" s="80">
        <v>0.18</v>
      </c>
      <c r="AX515" s="80">
        <v>0.82</v>
      </c>
      <c r="AY515" s="50" t="s">
        <v>50</v>
      </c>
      <c r="AZ515" s="91" t="s">
        <v>50</v>
      </c>
      <c r="BA515" s="88"/>
      <c r="BB515" s="78">
        <v>125</v>
      </c>
      <c r="BC515" s="75">
        <v>1900000</v>
      </c>
      <c r="BD515" s="75">
        <v>2300000</v>
      </c>
      <c r="BE515" s="75">
        <v>1600000</v>
      </c>
      <c r="BF515" s="75">
        <v>5800000</v>
      </c>
      <c r="BG515" s="50" t="s">
        <v>42</v>
      </c>
      <c r="BH515" s="78">
        <v>125</v>
      </c>
      <c r="BI515" s="130" t="s">
        <v>280</v>
      </c>
      <c r="BJ515" s="210" t="s">
        <v>42</v>
      </c>
    </row>
    <row r="516" spans="1:62" s="51" customFormat="1" ht="11.25" customHeight="1" x14ac:dyDescent="0.15">
      <c r="A516" s="213" t="s">
        <v>154</v>
      </c>
      <c r="B516" s="52" t="s">
        <v>163</v>
      </c>
      <c r="C516" s="52" t="s">
        <v>69</v>
      </c>
      <c r="D516" s="52" t="s">
        <v>198</v>
      </c>
      <c r="E516" s="52" t="s">
        <v>216</v>
      </c>
      <c r="F516" s="53"/>
      <c r="G516" s="52">
        <v>37650</v>
      </c>
      <c r="H516" s="47">
        <v>16000</v>
      </c>
      <c r="I516" s="47">
        <v>88</v>
      </c>
      <c r="J516" s="47">
        <v>30</v>
      </c>
      <c r="K516" s="47">
        <v>0</v>
      </c>
      <c r="L516" s="47">
        <v>1</v>
      </c>
      <c r="M516" s="47">
        <v>0</v>
      </c>
      <c r="N516" s="47">
        <v>60</v>
      </c>
      <c r="O516" s="47">
        <v>115</v>
      </c>
      <c r="P516" s="47">
        <v>0</v>
      </c>
      <c r="Q516" s="47"/>
      <c r="R516" s="47"/>
      <c r="S516" s="47"/>
      <c r="T516" s="47"/>
      <c r="U516" s="47"/>
      <c r="V516" s="47"/>
      <c r="W516" s="47"/>
      <c r="X516" s="47"/>
      <c r="Y516" s="47">
        <v>375</v>
      </c>
      <c r="Z516" s="47">
        <v>0</v>
      </c>
      <c r="AA516" s="80">
        <v>1</v>
      </c>
      <c r="AB516" s="80">
        <v>0</v>
      </c>
      <c r="AC516" s="80">
        <v>0</v>
      </c>
      <c r="AD516" s="47">
        <v>90</v>
      </c>
      <c r="AE516" s="47">
        <v>31600</v>
      </c>
      <c r="AF516" s="47">
        <v>80</v>
      </c>
      <c r="AG516" s="85">
        <v>400000</v>
      </c>
      <c r="AH516" s="88"/>
      <c r="AI516" s="121">
        <v>150</v>
      </c>
      <c r="AJ516" s="47">
        <v>60820</v>
      </c>
      <c r="AK516" s="47">
        <v>0</v>
      </c>
      <c r="AL516" s="47">
        <v>20000</v>
      </c>
      <c r="AM516" s="47"/>
      <c r="AN516" s="122"/>
      <c r="AO516" s="47">
        <v>500000</v>
      </c>
      <c r="AP516" s="47">
        <v>1.43</v>
      </c>
      <c r="AQ516" s="47">
        <v>14700</v>
      </c>
      <c r="AR516" s="47">
        <v>0</v>
      </c>
      <c r="AS516" s="47">
        <v>0</v>
      </c>
      <c r="AT516" s="47">
        <v>216000</v>
      </c>
      <c r="AU516" s="85"/>
      <c r="AV516" s="88"/>
      <c r="AW516" s="80">
        <v>0.68</v>
      </c>
      <c r="AX516" s="80">
        <v>0.32</v>
      </c>
      <c r="AY516" s="50" t="s">
        <v>50</v>
      </c>
      <c r="AZ516" s="91" t="s">
        <v>50</v>
      </c>
      <c r="BA516" s="88"/>
      <c r="BB516" s="78">
        <v>130</v>
      </c>
      <c r="BC516" s="75"/>
      <c r="BD516" s="75"/>
      <c r="BE516" s="75">
        <v>6666845</v>
      </c>
      <c r="BF516" s="75">
        <v>14951604</v>
      </c>
      <c r="BG516" s="50" t="s">
        <v>42</v>
      </c>
      <c r="BH516" s="78">
        <v>128</v>
      </c>
      <c r="BI516" s="130"/>
      <c r="BJ516" s="210" t="s">
        <v>46</v>
      </c>
    </row>
    <row r="517" spans="1:62" s="51" customFormat="1" ht="11.25" customHeight="1" x14ac:dyDescent="0.15">
      <c r="A517" s="213" t="s">
        <v>131</v>
      </c>
      <c r="B517" s="52" t="s">
        <v>164</v>
      </c>
      <c r="C517" s="52" t="s">
        <v>181</v>
      </c>
      <c r="D517" s="52" t="s">
        <v>199</v>
      </c>
      <c r="E517" s="52" t="s">
        <v>217</v>
      </c>
      <c r="F517" s="53"/>
      <c r="G517" s="52">
        <v>49645</v>
      </c>
      <c r="H517" s="47">
        <v>14863</v>
      </c>
      <c r="I517" s="47">
        <v>1025</v>
      </c>
      <c r="J517" s="47">
        <v>193</v>
      </c>
      <c r="K517" s="47">
        <v>77</v>
      </c>
      <c r="L517" s="47">
        <v>0</v>
      </c>
      <c r="M517" s="47">
        <v>46</v>
      </c>
      <c r="N517" s="47">
        <v>1</v>
      </c>
      <c r="O517" s="47">
        <v>0</v>
      </c>
      <c r="P517" s="47">
        <v>0</v>
      </c>
      <c r="Q517" s="47">
        <v>0</v>
      </c>
      <c r="R517" s="47">
        <v>0</v>
      </c>
      <c r="S517" s="47">
        <v>0</v>
      </c>
      <c r="T517" s="47">
        <v>0</v>
      </c>
      <c r="U517" s="47">
        <v>0</v>
      </c>
      <c r="V517" s="47">
        <v>0</v>
      </c>
      <c r="W517" s="47">
        <v>0</v>
      </c>
      <c r="X517" s="47">
        <v>0</v>
      </c>
      <c r="Y517" s="47">
        <v>955</v>
      </c>
      <c r="Z517" s="47">
        <v>551</v>
      </c>
      <c r="AA517" s="80">
        <v>1</v>
      </c>
      <c r="AB517" s="80">
        <v>0</v>
      </c>
      <c r="AC517" s="80">
        <v>0</v>
      </c>
      <c r="AD517" s="47">
        <v>90</v>
      </c>
      <c r="AE517" s="47">
        <v>30000</v>
      </c>
      <c r="AF517" s="47">
        <v>9</v>
      </c>
      <c r="AG517" s="85">
        <v>45000</v>
      </c>
      <c r="AH517" s="88" t="s">
        <v>237</v>
      </c>
      <c r="AI517" s="121">
        <v>6793</v>
      </c>
      <c r="AJ517" s="47">
        <v>0</v>
      </c>
      <c r="AK517" s="47">
        <v>0</v>
      </c>
      <c r="AL517" s="47">
        <v>36073</v>
      </c>
      <c r="AM517" s="47">
        <v>1688</v>
      </c>
      <c r="AN517" s="122" t="s">
        <v>265</v>
      </c>
      <c r="AO517" s="47">
        <v>483181</v>
      </c>
      <c r="AP517" s="47">
        <v>0</v>
      </c>
      <c r="AQ517" s="47">
        <v>38027</v>
      </c>
      <c r="AR517" s="47">
        <v>0</v>
      </c>
      <c r="AS517" s="47">
        <v>0</v>
      </c>
      <c r="AT517" s="47">
        <v>0</v>
      </c>
      <c r="AU517" s="85">
        <v>0</v>
      </c>
      <c r="AV517" s="88"/>
      <c r="AW517" s="80">
        <v>0.92</v>
      </c>
      <c r="AX517" s="80">
        <v>0.08</v>
      </c>
      <c r="AY517" s="50" t="s">
        <v>50</v>
      </c>
      <c r="AZ517" s="91" t="s">
        <v>50</v>
      </c>
      <c r="BA517" s="88"/>
      <c r="BB517" s="78">
        <v>120</v>
      </c>
      <c r="BC517" s="75">
        <v>9502682</v>
      </c>
      <c r="BD517" s="75">
        <v>2050431</v>
      </c>
      <c r="BE517" s="75">
        <v>1838391</v>
      </c>
      <c r="BF517" s="75">
        <v>13606773</v>
      </c>
      <c r="BG517" s="50" t="s">
        <v>46</v>
      </c>
      <c r="BH517" s="78"/>
      <c r="BI517" s="130" t="s">
        <v>281</v>
      </c>
      <c r="BJ517" s="210" t="s">
        <v>46</v>
      </c>
    </row>
    <row r="518" spans="1:62" s="51" customFormat="1" ht="11.25" customHeight="1" x14ac:dyDescent="0.15">
      <c r="A518" s="213" t="s">
        <v>132</v>
      </c>
      <c r="B518" s="52" t="s">
        <v>165</v>
      </c>
      <c r="C518" s="52" t="s">
        <v>182</v>
      </c>
      <c r="D518" s="52" t="s">
        <v>200</v>
      </c>
      <c r="E518" s="52" t="s">
        <v>218</v>
      </c>
      <c r="F518" s="53"/>
      <c r="G518" s="52">
        <v>23000</v>
      </c>
      <c r="H518" s="47">
        <v>9134</v>
      </c>
      <c r="I518" s="47">
        <v>894</v>
      </c>
      <c r="J518" s="47">
        <v>89</v>
      </c>
      <c r="K518" s="47">
        <v>36</v>
      </c>
      <c r="L518" s="47">
        <v>13</v>
      </c>
      <c r="M518" s="47">
        <v>502</v>
      </c>
      <c r="N518" s="47">
        <v>0</v>
      </c>
      <c r="O518" s="47">
        <v>222</v>
      </c>
      <c r="P518" s="47">
        <v>0</v>
      </c>
      <c r="Q518" s="47">
        <v>0</v>
      </c>
      <c r="R518" s="47">
        <v>0</v>
      </c>
      <c r="S518" s="47">
        <v>0</v>
      </c>
      <c r="T518" s="47">
        <v>0</v>
      </c>
      <c r="U518" s="47">
        <v>0</v>
      </c>
      <c r="V518" s="47">
        <v>0</v>
      </c>
      <c r="W518" s="47">
        <v>0</v>
      </c>
      <c r="X518" s="47">
        <v>0</v>
      </c>
      <c r="Y518" s="47">
        <v>1865</v>
      </c>
      <c r="Z518" s="47">
        <v>140</v>
      </c>
      <c r="AA518" s="80">
        <v>0.98</v>
      </c>
      <c r="AB518" s="80">
        <v>0.01</v>
      </c>
      <c r="AC518" s="80">
        <v>0.01</v>
      </c>
      <c r="AD518" s="47">
        <v>206</v>
      </c>
      <c r="AE518" s="47">
        <v>212200</v>
      </c>
      <c r="AF518" s="47">
        <v>167</v>
      </c>
      <c r="AG518" s="85">
        <v>7253642</v>
      </c>
      <c r="AH518" s="88" t="s">
        <v>238</v>
      </c>
      <c r="AI518" s="121">
        <v>11131</v>
      </c>
      <c r="AJ518" s="47">
        <v>5</v>
      </c>
      <c r="AK518" s="47">
        <v>214009</v>
      </c>
      <c r="AL518" s="47">
        <v>1832</v>
      </c>
      <c r="AM518" s="47">
        <v>0</v>
      </c>
      <c r="AN518" s="122"/>
      <c r="AO518" s="47">
        <v>618717</v>
      </c>
      <c r="AP518" s="47">
        <v>0</v>
      </c>
      <c r="AQ518" s="47">
        <v>12965037</v>
      </c>
      <c r="AR518" s="47">
        <v>0</v>
      </c>
      <c r="AS518" s="47">
        <v>0</v>
      </c>
      <c r="AT518" s="47">
        <v>0</v>
      </c>
      <c r="AU518" s="85">
        <v>0</v>
      </c>
      <c r="AV518" s="88"/>
      <c r="AW518" s="80">
        <v>0.22</v>
      </c>
      <c r="AX518" s="80">
        <v>0.78</v>
      </c>
      <c r="AY518" s="50" t="s">
        <v>41</v>
      </c>
      <c r="AZ518" s="91" t="s">
        <v>95</v>
      </c>
      <c r="BA518" s="88"/>
      <c r="BB518" s="78">
        <v>89.8</v>
      </c>
      <c r="BC518" s="75">
        <v>19378346</v>
      </c>
      <c r="BD518" s="75">
        <v>14465839</v>
      </c>
      <c r="BE518" s="75">
        <v>24050360</v>
      </c>
      <c r="BF518" s="75">
        <v>59301143</v>
      </c>
      <c r="BG518" s="50" t="s">
        <v>42</v>
      </c>
      <c r="BH518" s="78">
        <v>125</v>
      </c>
      <c r="BI518" s="130" t="s">
        <v>282</v>
      </c>
      <c r="BJ518" s="210" t="s">
        <v>46</v>
      </c>
    </row>
    <row r="519" spans="1:62" s="51" customFormat="1" ht="11.25" customHeight="1" x14ac:dyDescent="0.15">
      <c r="A519" s="213" t="s">
        <v>133</v>
      </c>
      <c r="B519" s="52" t="s">
        <v>166</v>
      </c>
      <c r="C519" s="52" t="s">
        <v>183</v>
      </c>
      <c r="D519" s="52" t="s">
        <v>201</v>
      </c>
      <c r="E519" s="52" t="s">
        <v>219</v>
      </c>
      <c r="F519" s="53"/>
      <c r="G519" s="52">
        <v>10870</v>
      </c>
      <c r="H519" s="47">
        <v>4135</v>
      </c>
      <c r="I519" s="47">
        <v>634</v>
      </c>
      <c r="J519" s="47">
        <v>2</v>
      </c>
      <c r="K519" s="47">
        <v>15</v>
      </c>
      <c r="L519" s="47">
        <v>0</v>
      </c>
      <c r="M519" s="47">
        <v>125</v>
      </c>
      <c r="N519" s="47">
        <v>7</v>
      </c>
      <c r="O519" s="47">
        <v>632</v>
      </c>
      <c r="P519" s="47">
        <v>3</v>
      </c>
      <c r="Q519" s="47">
        <v>210</v>
      </c>
      <c r="R519" s="47">
        <v>0</v>
      </c>
      <c r="S519" s="47">
        <v>0</v>
      </c>
      <c r="T519" s="47">
        <v>0</v>
      </c>
      <c r="U519" s="47">
        <v>0</v>
      </c>
      <c r="V519" s="47">
        <v>0</v>
      </c>
      <c r="W519" s="47">
        <v>0</v>
      </c>
      <c r="X519" s="47">
        <v>0</v>
      </c>
      <c r="Y519" s="47">
        <v>1196</v>
      </c>
      <c r="Z519" s="47">
        <v>0</v>
      </c>
      <c r="AA519" s="80">
        <v>1</v>
      </c>
      <c r="AB519" s="80">
        <v>0</v>
      </c>
      <c r="AC519" s="80">
        <v>0</v>
      </c>
      <c r="AD519" s="47">
        <v>97</v>
      </c>
      <c r="AE519" s="47">
        <v>150000</v>
      </c>
      <c r="AF519" s="47">
        <v>89</v>
      </c>
      <c r="AG519" s="85">
        <v>432000</v>
      </c>
      <c r="AH519" s="88"/>
      <c r="AI519" s="121">
        <v>233300</v>
      </c>
      <c r="AJ519" s="47">
        <v>0</v>
      </c>
      <c r="AK519" s="47">
        <v>0</v>
      </c>
      <c r="AL519" s="47">
        <v>0</v>
      </c>
      <c r="AM519" s="47">
        <v>0</v>
      </c>
      <c r="AN519" s="122"/>
      <c r="AO519" s="47">
        <v>97000</v>
      </c>
      <c r="AP519" s="47">
        <v>0</v>
      </c>
      <c r="AQ519" s="47">
        <v>1384400</v>
      </c>
      <c r="AR519" s="47">
        <v>0</v>
      </c>
      <c r="AS519" s="47">
        <v>0</v>
      </c>
      <c r="AT519" s="47">
        <v>0</v>
      </c>
      <c r="AU519" s="85">
        <v>0</v>
      </c>
      <c r="AV519" s="88"/>
      <c r="AW519" s="80">
        <v>0.05</v>
      </c>
      <c r="AX519" s="80">
        <v>0.95</v>
      </c>
      <c r="AY519" s="50" t="s">
        <v>50</v>
      </c>
      <c r="AZ519" s="91" t="s">
        <v>50</v>
      </c>
      <c r="BA519" s="88"/>
      <c r="BB519" s="78">
        <v>72</v>
      </c>
      <c r="BC519" s="75">
        <v>25720000</v>
      </c>
      <c r="BD519" s="75"/>
      <c r="BE519" s="75">
        <v>17910000</v>
      </c>
      <c r="BF519" s="75">
        <v>49734000</v>
      </c>
      <c r="BG519" s="50" t="s">
        <v>42</v>
      </c>
      <c r="BH519" s="78">
        <v>75</v>
      </c>
      <c r="BI519" s="130"/>
      <c r="BJ519" s="210" t="s">
        <v>46</v>
      </c>
    </row>
    <row r="520" spans="1:62" s="51" customFormat="1" ht="11.25" customHeight="1" x14ac:dyDescent="0.15">
      <c r="A520" s="213" t="s">
        <v>134</v>
      </c>
      <c r="B520" s="52" t="s">
        <v>167</v>
      </c>
      <c r="C520" s="52" t="s">
        <v>184</v>
      </c>
      <c r="D520" s="52" t="s">
        <v>202</v>
      </c>
      <c r="E520" s="52" t="s">
        <v>220</v>
      </c>
      <c r="F520" s="53"/>
      <c r="G520" s="52">
        <v>13472</v>
      </c>
      <c r="H520" s="47"/>
      <c r="I520" s="47">
        <v>383</v>
      </c>
      <c r="J520" s="47">
        <v>11</v>
      </c>
      <c r="K520" s="47">
        <v>5</v>
      </c>
      <c r="L520" s="47"/>
      <c r="M520" s="47">
        <v>15</v>
      </c>
      <c r="N520" s="47">
        <v>4</v>
      </c>
      <c r="O520" s="47">
        <v>325</v>
      </c>
      <c r="P520" s="47">
        <v>0</v>
      </c>
      <c r="Q520" s="47">
        <v>0</v>
      </c>
      <c r="R520" s="47">
        <v>0</v>
      </c>
      <c r="S520" s="47">
        <v>0</v>
      </c>
      <c r="T520" s="47">
        <v>0</v>
      </c>
      <c r="U520" s="47">
        <v>0</v>
      </c>
      <c r="V520" s="47">
        <v>0</v>
      </c>
      <c r="W520" s="47">
        <v>0</v>
      </c>
      <c r="X520" s="47">
        <v>0</v>
      </c>
      <c r="Y520" s="47">
        <v>285</v>
      </c>
      <c r="Z520" s="47">
        <v>44</v>
      </c>
      <c r="AA520" s="80">
        <v>1</v>
      </c>
      <c r="AB520" s="80">
        <v>0</v>
      </c>
      <c r="AC520" s="80">
        <v>0</v>
      </c>
      <c r="AD520" s="47">
        <v>19</v>
      </c>
      <c r="AE520" s="47">
        <v>46700</v>
      </c>
      <c r="AF520" s="47">
        <v>14</v>
      </c>
      <c r="AG520" s="85">
        <v>280000</v>
      </c>
      <c r="AH520" s="88" t="s">
        <v>239</v>
      </c>
      <c r="AI520" s="121">
        <v>87500</v>
      </c>
      <c r="AJ520" s="47">
        <v>0</v>
      </c>
      <c r="AK520" s="47">
        <v>0</v>
      </c>
      <c r="AL520" s="47">
        <v>2600</v>
      </c>
      <c r="AM520" s="47">
        <v>0</v>
      </c>
      <c r="AN520" s="122"/>
      <c r="AO520" s="47">
        <v>625000</v>
      </c>
      <c r="AP520" s="47">
        <v>0</v>
      </c>
      <c r="AQ520" s="47">
        <v>0</v>
      </c>
      <c r="AR520" s="47">
        <v>0</v>
      </c>
      <c r="AS520" s="47">
        <v>0</v>
      </c>
      <c r="AT520" s="47">
        <v>0</v>
      </c>
      <c r="AU520" s="85">
        <v>0</v>
      </c>
      <c r="AV520" s="88"/>
      <c r="AW520" s="80">
        <v>1</v>
      </c>
      <c r="AX520" s="80">
        <v>0</v>
      </c>
      <c r="AY520" s="50" t="s">
        <v>50</v>
      </c>
      <c r="AZ520" s="91" t="s">
        <v>50</v>
      </c>
      <c r="BA520" s="88"/>
      <c r="BB520" s="78">
        <v>58.63</v>
      </c>
      <c r="BC520" s="75">
        <v>2372000</v>
      </c>
      <c r="BD520" s="75">
        <v>732000</v>
      </c>
      <c r="BE520" s="75">
        <v>5232000</v>
      </c>
      <c r="BF520" s="75">
        <v>13892000</v>
      </c>
      <c r="BG520" s="50" t="s">
        <v>46</v>
      </c>
      <c r="BH520" s="78">
        <v>63.43</v>
      </c>
      <c r="BI520" s="130"/>
      <c r="BJ520" s="210" t="s">
        <v>42</v>
      </c>
    </row>
    <row r="521" spans="1:62" s="51" customFormat="1" ht="11.25" customHeight="1" x14ac:dyDescent="0.15">
      <c r="A521" s="321" t="s">
        <v>347</v>
      </c>
      <c r="B521" s="52"/>
      <c r="C521" s="52"/>
      <c r="D521" s="52"/>
      <c r="E521" s="52"/>
      <c r="F521" s="53"/>
      <c r="G521" s="52"/>
      <c r="H521" s="47"/>
      <c r="I521" s="47"/>
      <c r="J521" s="47"/>
      <c r="K521" s="47"/>
      <c r="L521" s="47"/>
      <c r="M521" s="47"/>
      <c r="N521" s="47"/>
      <c r="O521" s="47"/>
      <c r="P521" s="47"/>
      <c r="Q521" s="47"/>
      <c r="R521" s="47"/>
      <c r="S521" s="47"/>
      <c r="T521" s="47"/>
      <c r="U521" s="47"/>
      <c r="V521" s="47"/>
      <c r="W521" s="47"/>
      <c r="X521" s="47"/>
      <c r="Y521" s="47"/>
      <c r="Z521" s="47"/>
      <c r="AA521" s="80"/>
      <c r="AB521" s="80"/>
      <c r="AC521" s="80"/>
      <c r="AD521" s="47"/>
      <c r="AE521" s="47"/>
      <c r="AF521" s="47"/>
      <c r="AG521" s="85"/>
      <c r="AH521" s="88"/>
      <c r="AI521" s="121"/>
      <c r="AJ521" s="47"/>
      <c r="AK521" s="47"/>
      <c r="AL521" s="47"/>
      <c r="AM521" s="47"/>
      <c r="AN521" s="122"/>
      <c r="AO521" s="47"/>
      <c r="AP521" s="47"/>
      <c r="AQ521" s="47"/>
      <c r="AR521" s="47"/>
      <c r="AS521" s="47"/>
      <c r="AT521" s="47"/>
      <c r="AU521" s="85"/>
      <c r="AV521" s="88"/>
      <c r="AW521" s="80"/>
      <c r="AX521" s="80"/>
      <c r="AY521" s="50"/>
      <c r="AZ521" s="91"/>
      <c r="BA521" s="88"/>
      <c r="BB521" s="78"/>
      <c r="BC521" s="75"/>
      <c r="BD521" s="75"/>
      <c r="BE521" s="75"/>
      <c r="BF521" s="75"/>
      <c r="BG521" s="50"/>
      <c r="BH521" s="78"/>
      <c r="BI521" s="130"/>
      <c r="BJ521" s="210"/>
    </row>
    <row r="522" spans="1:62" s="51" customFormat="1" ht="11.25" customHeight="1" x14ac:dyDescent="0.15">
      <c r="A522" s="321" t="s">
        <v>348</v>
      </c>
      <c r="B522" s="52"/>
      <c r="C522" s="52"/>
      <c r="D522" s="52"/>
      <c r="E522" s="52"/>
      <c r="F522" s="53"/>
      <c r="G522" s="52"/>
      <c r="H522" s="47"/>
      <c r="I522" s="47"/>
      <c r="J522" s="47"/>
      <c r="K522" s="47"/>
      <c r="L522" s="47"/>
      <c r="M522" s="47"/>
      <c r="N522" s="47"/>
      <c r="O522" s="47"/>
      <c r="P522" s="47"/>
      <c r="Q522" s="47"/>
      <c r="R522" s="47"/>
      <c r="S522" s="47"/>
      <c r="T522" s="47"/>
      <c r="U522" s="47"/>
      <c r="V522" s="47"/>
      <c r="W522" s="47"/>
      <c r="X522" s="47"/>
      <c r="Y522" s="47"/>
      <c r="Z522" s="47"/>
      <c r="AA522" s="80"/>
      <c r="AB522" s="80"/>
      <c r="AC522" s="80"/>
      <c r="AD522" s="47"/>
      <c r="AE522" s="47"/>
      <c r="AF522" s="47"/>
      <c r="AG522" s="85"/>
      <c r="AH522" s="88"/>
      <c r="AI522" s="121"/>
      <c r="AJ522" s="47"/>
      <c r="AK522" s="47"/>
      <c r="AL522" s="47"/>
      <c r="AM522" s="47"/>
      <c r="AN522" s="122"/>
      <c r="AO522" s="47"/>
      <c r="AP522" s="47"/>
      <c r="AQ522" s="47"/>
      <c r="AR522" s="47"/>
      <c r="AS522" s="47"/>
      <c r="AT522" s="47"/>
      <c r="AU522" s="85"/>
      <c r="AV522" s="88"/>
      <c r="AW522" s="80"/>
      <c r="AX522" s="80"/>
      <c r="AY522" s="50"/>
      <c r="AZ522" s="91"/>
      <c r="BA522" s="88"/>
      <c r="BB522" s="78"/>
      <c r="BC522" s="75"/>
      <c r="BD522" s="75"/>
      <c r="BE522" s="75"/>
      <c r="BF522" s="75"/>
      <c r="BG522" s="50"/>
      <c r="BH522" s="78"/>
      <c r="BI522" s="130"/>
      <c r="BJ522" s="210"/>
    </row>
    <row r="523" spans="1:62" s="51" customFormat="1" ht="11.25" customHeight="1" x14ac:dyDescent="0.15">
      <c r="A523" s="321" t="s">
        <v>349</v>
      </c>
      <c r="B523" s="52"/>
      <c r="C523" s="52"/>
      <c r="D523" s="52"/>
      <c r="E523" s="52"/>
      <c r="F523" s="53"/>
      <c r="G523" s="52"/>
      <c r="H523" s="47"/>
      <c r="I523" s="47"/>
      <c r="J523" s="47"/>
      <c r="K523" s="47"/>
      <c r="L523" s="47"/>
      <c r="M523" s="47"/>
      <c r="N523" s="47"/>
      <c r="O523" s="47"/>
      <c r="P523" s="47"/>
      <c r="Q523" s="47"/>
      <c r="R523" s="47"/>
      <c r="S523" s="47"/>
      <c r="T523" s="47"/>
      <c r="U523" s="47"/>
      <c r="V523" s="47"/>
      <c r="W523" s="47"/>
      <c r="X523" s="47"/>
      <c r="Y523" s="47"/>
      <c r="Z523" s="47"/>
      <c r="AA523" s="80"/>
      <c r="AB523" s="80"/>
      <c r="AC523" s="80"/>
      <c r="AD523" s="47"/>
      <c r="AE523" s="47"/>
      <c r="AF523" s="47"/>
      <c r="AG523" s="85"/>
      <c r="AH523" s="88"/>
      <c r="AI523" s="121"/>
      <c r="AJ523" s="47"/>
      <c r="AK523" s="47"/>
      <c r="AL523" s="47"/>
      <c r="AM523" s="47"/>
      <c r="AN523" s="122"/>
      <c r="AO523" s="47"/>
      <c r="AP523" s="47"/>
      <c r="AQ523" s="47"/>
      <c r="AR523" s="47"/>
      <c r="AS523" s="47"/>
      <c r="AT523" s="47"/>
      <c r="AU523" s="85"/>
      <c r="AV523" s="88"/>
      <c r="AW523" s="80"/>
      <c r="AX523" s="80"/>
      <c r="AY523" s="50"/>
      <c r="AZ523" s="91"/>
      <c r="BA523" s="88"/>
      <c r="BB523" s="78"/>
      <c r="BC523" s="75"/>
      <c r="BD523" s="75"/>
      <c r="BE523" s="75"/>
      <c r="BF523" s="75"/>
      <c r="BG523" s="50"/>
      <c r="BH523" s="78"/>
      <c r="BI523" s="130"/>
      <c r="BJ523" s="210"/>
    </row>
    <row r="524" spans="1:62" s="51" customFormat="1" ht="11.25" customHeight="1" x14ac:dyDescent="0.15">
      <c r="A524" s="321" t="s">
        <v>350</v>
      </c>
      <c r="B524" s="52"/>
      <c r="C524" s="52"/>
      <c r="D524" s="52"/>
      <c r="E524" s="52"/>
      <c r="F524" s="53"/>
      <c r="G524" s="52"/>
      <c r="H524" s="47"/>
      <c r="I524" s="47"/>
      <c r="J524" s="47"/>
      <c r="K524" s="47"/>
      <c r="L524" s="47"/>
      <c r="M524" s="47"/>
      <c r="N524" s="47"/>
      <c r="O524" s="47"/>
      <c r="P524" s="47"/>
      <c r="Q524" s="47"/>
      <c r="R524" s="47"/>
      <c r="S524" s="47"/>
      <c r="T524" s="47"/>
      <c r="U524" s="47"/>
      <c r="V524" s="47"/>
      <c r="W524" s="47"/>
      <c r="X524" s="47"/>
      <c r="Y524" s="47"/>
      <c r="Z524" s="47"/>
      <c r="AA524" s="80"/>
      <c r="AB524" s="80"/>
      <c r="AC524" s="80"/>
      <c r="AD524" s="47"/>
      <c r="AE524" s="47"/>
      <c r="AF524" s="47"/>
      <c r="AG524" s="85"/>
      <c r="AH524" s="88"/>
      <c r="AI524" s="121"/>
      <c r="AJ524" s="47"/>
      <c r="AK524" s="47"/>
      <c r="AL524" s="47"/>
      <c r="AM524" s="47"/>
      <c r="AN524" s="122"/>
      <c r="AO524" s="47"/>
      <c r="AP524" s="47"/>
      <c r="AQ524" s="47"/>
      <c r="AR524" s="47"/>
      <c r="AS524" s="47"/>
      <c r="AT524" s="47"/>
      <c r="AU524" s="85"/>
      <c r="AV524" s="88"/>
      <c r="AW524" s="80"/>
      <c r="AX524" s="80"/>
      <c r="AY524" s="50"/>
      <c r="AZ524" s="91"/>
      <c r="BA524" s="88"/>
      <c r="BB524" s="78"/>
      <c r="BC524" s="75"/>
      <c r="BD524" s="75"/>
      <c r="BE524" s="75"/>
      <c r="BF524" s="75"/>
      <c r="BG524" s="50"/>
      <c r="BH524" s="78"/>
      <c r="BI524" s="130"/>
      <c r="BJ524" s="210"/>
    </row>
    <row r="525" spans="1:62" s="140" customFormat="1" ht="11.25" customHeight="1" x14ac:dyDescent="0.15">
      <c r="A525" s="322" t="s">
        <v>351</v>
      </c>
      <c r="B525" s="129" t="s">
        <v>630</v>
      </c>
      <c r="C525" s="129" t="s">
        <v>631</v>
      </c>
      <c r="D525" s="129" t="s">
        <v>632</v>
      </c>
      <c r="E525" s="129" t="s">
        <v>633</v>
      </c>
      <c r="F525" s="53"/>
      <c r="G525" s="129">
        <v>12284</v>
      </c>
      <c r="H525" s="130">
        <v>4965</v>
      </c>
      <c r="I525" s="130">
        <v>402</v>
      </c>
      <c r="J525" s="130">
        <v>38</v>
      </c>
      <c r="K525" s="130">
        <v>22</v>
      </c>
      <c r="L525" s="130">
        <v>2</v>
      </c>
      <c r="M525" s="130">
        <v>123</v>
      </c>
      <c r="N525" s="130">
        <v>2</v>
      </c>
      <c r="O525" s="130">
        <v>402</v>
      </c>
      <c r="P525" s="130">
        <v>0</v>
      </c>
      <c r="Q525" s="130"/>
      <c r="R525" s="130"/>
      <c r="S525" s="130"/>
      <c r="T525" s="130"/>
      <c r="U525" s="130"/>
      <c r="V525" s="130"/>
      <c r="W525" s="130"/>
      <c r="X525" s="130"/>
      <c r="Y525" s="130">
        <v>570</v>
      </c>
      <c r="Z525" s="130">
        <v>0</v>
      </c>
      <c r="AA525" s="131">
        <v>1</v>
      </c>
      <c r="AB525" s="131">
        <v>0</v>
      </c>
      <c r="AC525" s="131">
        <v>0</v>
      </c>
      <c r="AD525" s="130">
        <v>120</v>
      </c>
      <c r="AE525" s="130"/>
      <c r="AF525" s="130">
        <v>120</v>
      </c>
      <c r="AG525" s="132"/>
      <c r="AH525" s="133"/>
      <c r="AI525" s="134">
        <v>39044</v>
      </c>
      <c r="AJ525" s="130"/>
      <c r="AK525" s="130"/>
      <c r="AL525" s="130">
        <v>2633</v>
      </c>
      <c r="AM525" s="130">
        <v>46770</v>
      </c>
      <c r="AN525" s="135" t="s">
        <v>634</v>
      </c>
      <c r="AO525" s="130">
        <v>4007930</v>
      </c>
      <c r="AP525" s="130"/>
      <c r="AQ525" s="130">
        <v>5881</v>
      </c>
      <c r="AR525" s="130"/>
      <c r="AS525" s="130"/>
      <c r="AT525" s="130"/>
      <c r="AU525" s="132"/>
      <c r="AV525" s="133"/>
      <c r="AW525" s="131"/>
      <c r="AX525" s="131"/>
      <c r="AY525" s="136" t="s">
        <v>50</v>
      </c>
      <c r="AZ525" s="137" t="s">
        <v>41</v>
      </c>
      <c r="BA525" s="133" t="s">
        <v>635</v>
      </c>
      <c r="BB525" s="138">
        <v>60</v>
      </c>
      <c r="BC525" s="139"/>
      <c r="BD525" s="139"/>
      <c r="BE525" s="139"/>
      <c r="BF525" s="139"/>
      <c r="BG525" s="136" t="s">
        <v>42</v>
      </c>
      <c r="BH525" s="138">
        <v>60</v>
      </c>
      <c r="BI525" s="130"/>
      <c r="BJ525" s="211" t="s">
        <v>42</v>
      </c>
    </row>
    <row r="526" spans="1:62" s="51" customFormat="1" ht="11.25" customHeight="1" x14ac:dyDescent="0.15">
      <c r="A526" s="213" t="s">
        <v>135</v>
      </c>
      <c r="B526" s="52" t="s">
        <v>43</v>
      </c>
      <c r="C526" s="52" t="s">
        <v>44</v>
      </c>
      <c r="D526" s="52" t="s">
        <v>45</v>
      </c>
      <c r="E526" s="52" t="s">
        <v>221</v>
      </c>
      <c r="F526" s="53"/>
      <c r="G526" s="52">
        <v>43780</v>
      </c>
      <c r="H526" s="47">
        <v>16561</v>
      </c>
      <c r="I526" s="47">
        <v>1863</v>
      </c>
      <c r="J526" s="47">
        <v>91</v>
      </c>
      <c r="K526" s="47">
        <v>4</v>
      </c>
      <c r="L526" s="47">
        <v>0</v>
      </c>
      <c r="M526" s="47">
        <v>470</v>
      </c>
      <c r="N526" s="47">
        <v>113</v>
      </c>
      <c r="O526" s="47">
        <v>773</v>
      </c>
      <c r="P526" s="47">
        <v>2</v>
      </c>
      <c r="Q526" s="47">
        <v>0</v>
      </c>
      <c r="R526" s="47">
        <v>0</v>
      </c>
      <c r="S526" s="47">
        <v>0</v>
      </c>
      <c r="T526" s="47">
        <v>0</v>
      </c>
      <c r="U526" s="47">
        <v>0</v>
      </c>
      <c r="V526" s="47">
        <v>0</v>
      </c>
      <c r="W526" s="47">
        <v>0</v>
      </c>
      <c r="X526" s="47">
        <v>0</v>
      </c>
      <c r="Y526" s="47">
        <v>1574</v>
      </c>
      <c r="Z526" s="47">
        <v>2092</v>
      </c>
      <c r="AA526" s="80">
        <v>1</v>
      </c>
      <c r="AB526" s="80">
        <v>0</v>
      </c>
      <c r="AC526" s="80">
        <v>0</v>
      </c>
      <c r="AD526" s="47">
        <v>192</v>
      </c>
      <c r="AE526" s="47">
        <v>485750</v>
      </c>
      <c r="AF526" s="47">
        <v>220</v>
      </c>
      <c r="AG526" s="85">
        <v>440000</v>
      </c>
      <c r="AH526" s="88"/>
      <c r="AI526" s="121">
        <v>461000</v>
      </c>
      <c r="AJ526" s="47">
        <v>77500</v>
      </c>
      <c r="AK526" s="47">
        <v>0</v>
      </c>
      <c r="AL526" s="47">
        <v>0</v>
      </c>
      <c r="AM526" s="47">
        <v>0</v>
      </c>
      <c r="AN526" s="122"/>
      <c r="AO526" s="47">
        <v>1540000</v>
      </c>
      <c r="AP526" s="47">
        <v>0</v>
      </c>
      <c r="AQ526" s="47">
        <v>0</v>
      </c>
      <c r="AR526" s="47">
        <v>0</v>
      </c>
      <c r="AS526" s="47">
        <v>963000</v>
      </c>
      <c r="AT526" s="47">
        <v>0</v>
      </c>
      <c r="AU526" s="85">
        <v>0</v>
      </c>
      <c r="AV526" s="88"/>
      <c r="AW526" s="80">
        <v>0.05</v>
      </c>
      <c r="AX526" s="80">
        <v>0.95</v>
      </c>
      <c r="AY526" s="50" t="s">
        <v>41</v>
      </c>
      <c r="AZ526" s="91" t="s">
        <v>41</v>
      </c>
      <c r="BA526" s="88"/>
      <c r="BB526" s="78">
        <v>67</v>
      </c>
      <c r="BC526" s="75">
        <v>26800000</v>
      </c>
      <c r="BD526" s="75">
        <v>19300000</v>
      </c>
      <c r="BE526" s="75">
        <v>25600000</v>
      </c>
      <c r="BF526" s="75">
        <v>71700000</v>
      </c>
      <c r="BG526" s="50" t="s">
        <v>42</v>
      </c>
      <c r="BH526" s="78">
        <v>65</v>
      </c>
      <c r="BI526" s="130"/>
      <c r="BJ526" s="210" t="s">
        <v>46</v>
      </c>
    </row>
    <row r="527" spans="1:62" s="51" customFormat="1" ht="11.25" customHeight="1" x14ac:dyDescent="0.15">
      <c r="A527" s="213" t="s">
        <v>155</v>
      </c>
      <c r="B527" s="52" t="s">
        <v>168</v>
      </c>
      <c r="C527" s="52" t="s">
        <v>185</v>
      </c>
      <c r="D527" s="52" t="s">
        <v>203</v>
      </c>
      <c r="E527" s="52" t="s">
        <v>222</v>
      </c>
      <c r="F527" s="53"/>
      <c r="G527" s="52">
        <v>29203</v>
      </c>
      <c r="H527" s="47">
        <v>11260</v>
      </c>
      <c r="I527" s="47">
        <v>1100</v>
      </c>
      <c r="J527" s="47"/>
      <c r="K527" s="47"/>
      <c r="L527" s="47"/>
      <c r="M527" s="47"/>
      <c r="N527" s="47"/>
      <c r="O527" s="47"/>
      <c r="P527" s="47"/>
      <c r="Q527" s="47"/>
      <c r="R527" s="47"/>
      <c r="S527" s="47"/>
      <c r="T527" s="47"/>
      <c r="U527" s="47"/>
      <c r="V527" s="47"/>
      <c r="W527" s="47"/>
      <c r="X527" s="47"/>
      <c r="Y527" s="47">
        <v>1200</v>
      </c>
      <c r="Z527" s="47">
        <v>145</v>
      </c>
      <c r="AA527" s="80">
        <v>1</v>
      </c>
      <c r="AB527" s="80">
        <v>0</v>
      </c>
      <c r="AC527" s="80">
        <v>0</v>
      </c>
      <c r="AD527" s="47">
        <v>120</v>
      </c>
      <c r="AE527" s="47">
        <v>382000</v>
      </c>
      <c r="AF527" s="47">
        <v>120</v>
      </c>
      <c r="AG527" s="85">
        <v>1400000</v>
      </c>
      <c r="AH527" s="88" t="s">
        <v>240</v>
      </c>
      <c r="AI527" s="121">
        <v>278300</v>
      </c>
      <c r="AJ527" s="47"/>
      <c r="AK527" s="47"/>
      <c r="AL527" s="47"/>
      <c r="AM527" s="47"/>
      <c r="AN527" s="122"/>
      <c r="AO527" s="47">
        <v>5070000</v>
      </c>
      <c r="AP527" s="47">
        <v>96071</v>
      </c>
      <c r="AQ527" s="47">
        <v>28547</v>
      </c>
      <c r="AR527" s="47"/>
      <c r="AS527" s="47"/>
      <c r="AT527" s="47"/>
      <c r="AU527" s="85">
        <v>1542</v>
      </c>
      <c r="AV527" s="88" t="s">
        <v>266</v>
      </c>
      <c r="AW527" s="80">
        <v>1</v>
      </c>
      <c r="AX527" s="80">
        <v>0</v>
      </c>
      <c r="AY527" s="50" t="s">
        <v>41</v>
      </c>
      <c r="AZ527" s="91" t="s">
        <v>41</v>
      </c>
      <c r="BA527" s="88" t="s">
        <v>267</v>
      </c>
      <c r="BB527" s="78">
        <v>85</v>
      </c>
      <c r="BC527" s="75"/>
      <c r="BD527" s="75"/>
      <c r="BE527" s="75"/>
      <c r="BF527" s="75">
        <v>40300000</v>
      </c>
      <c r="BG527" s="50" t="s">
        <v>42</v>
      </c>
      <c r="BH527" s="78">
        <v>85</v>
      </c>
      <c r="BI527" s="130"/>
      <c r="BJ527" s="210" t="s">
        <v>42</v>
      </c>
    </row>
    <row r="528" spans="1:62" s="140" customFormat="1" ht="11.25" customHeight="1" x14ac:dyDescent="0.15">
      <c r="A528" s="213" t="s">
        <v>136</v>
      </c>
      <c r="B528" s="129" t="s">
        <v>169</v>
      </c>
      <c r="C528" s="129" t="s">
        <v>186</v>
      </c>
      <c r="D528" s="129" t="s">
        <v>204</v>
      </c>
      <c r="E528" s="129" t="s">
        <v>223</v>
      </c>
      <c r="F528" s="53"/>
      <c r="G528" s="129">
        <v>24122</v>
      </c>
      <c r="H528" s="130">
        <v>9403</v>
      </c>
      <c r="I528" s="130">
        <v>892</v>
      </c>
      <c r="J528" s="130">
        <v>53</v>
      </c>
      <c r="K528" s="130">
        <v>88</v>
      </c>
      <c r="L528" s="130">
        <v>12</v>
      </c>
      <c r="M528" s="130">
        <v>892</v>
      </c>
      <c r="N528" s="130">
        <v>892</v>
      </c>
      <c r="O528" s="130">
        <v>892</v>
      </c>
      <c r="P528" s="130">
        <v>892</v>
      </c>
      <c r="Q528" s="130">
        <v>0</v>
      </c>
      <c r="R528" s="130">
        <v>0</v>
      </c>
      <c r="S528" s="130">
        <v>0</v>
      </c>
      <c r="T528" s="130">
        <v>0</v>
      </c>
      <c r="U528" s="130">
        <v>0</v>
      </c>
      <c r="V528" s="130">
        <v>0</v>
      </c>
      <c r="W528" s="130">
        <v>0</v>
      </c>
      <c r="X528" s="130">
        <v>0</v>
      </c>
      <c r="Y528" s="130">
        <v>1127</v>
      </c>
      <c r="Z528" s="130">
        <v>477</v>
      </c>
      <c r="AA528" s="131">
        <v>0.96</v>
      </c>
      <c r="AB528" s="131">
        <v>0</v>
      </c>
      <c r="AC528" s="131">
        <v>0.04</v>
      </c>
      <c r="AD528" s="130">
        <v>109</v>
      </c>
      <c r="AE528" s="130">
        <v>221850</v>
      </c>
      <c r="AF528" s="130">
        <v>109</v>
      </c>
      <c r="AG528" s="132">
        <v>2850000</v>
      </c>
      <c r="AH528" s="133"/>
      <c r="AI528" s="134">
        <v>122639</v>
      </c>
      <c r="AJ528" s="130">
        <v>2134</v>
      </c>
      <c r="AK528" s="130">
        <v>0</v>
      </c>
      <c r="AL528" s="130">
        <v>19839</v>
      </c>
      <c r="AM528" s="130">
        <v>0</v>
      </c>
      <c r="AN528" s="135"/>
      <c r="AO528" s="130">
        <v>18657545</v>
      </c>
      <c r="AP528" s="130">
        <v>42598</v>
      </c>
      <c r="AQ528" s="130">
        <v>0</v>
      </c>
      <c r="AR528" s="130">
        <v>0</v>
      </c>
      <c r="AS528" s="130">
        <v>0</v>
      </c>
      <c r="AT528" s="130">
        <v>0</v>
      </c>
      <c r="AU528" s="132">
        <v>0</v>
      </c>
      <c r="AV528" s="133"/>
      <c r="AW528" s="131">
        <v>1</v>
      </c>
      <c r="AX528" s="131">
        <v>0</v>
      </c>
      <c r="AY528" s="136" t="s">
        <v>50</v>
      </c>
      <c r="AZ528" s="137" t="s">
        <v>50</v>
      </c>
      <c r="BA528" s="133"/>
      <c r="BB528" s="138">
        <v>72.02</v>
      </c>
      <c r="BC528" s="139">
        <v>9726367</v>
      </c>
      <c r="BD528" s="139">
        <v>5962393</v>
      </c>
      <c r="BE528" s="139">
        <v>9531536</v>
      </c>
      <c r="BF528" s="139">
        <v>25220296</v>
      </c>
      <c r="BG528" s="136" t="s">
        <v>42</v>
      </c>
      <c r="BH528" s="138"/>
      <c r="BI528" s="130"/>
      <c r="BJ528" s="211" t="s">
        <v>42</v>
      </c>
    </row>
    <row r="529" spans="1:62" s="51" customFormat="1" ht="11.25" customHeight="1" x14ac:dyDescent="0.15">
      <c r="A529" s="213" t="s">
        <v>109</v>
      </c>
      <c r="B529" s="52" t="s">
        <v>107</v>
      </c>
      <c r="C529" s="52" t="s">
        <v>108</v>
      </c>
      <c r="D529" s="52" t="s">
        <v>110</v>
      </c>
      <c r="E529" s="52" t="s">
        <v>111</v>
      </c>
      <c r="F529" s="53"/>
      <c r="G529" s="52">
        <v>25300</v>
      </c>
      <c r="H529" s="47">
        <v>10000</v>
      </c>
      <c r="I529" s="47">
        <v>591</v>
      </c>
      <c r="J529" s="47">
        <v>114</v>
      </c>
      <c r="K529" s="47">
        <v>4</v>
      </c>
      <c r="L529" s="47">
        <v>2</v>
      </c>
      <c r="M529" s="47">
        <v>300</v>
      </c>
      <c r="N529" s="47">
        <v>0</v>
      </c>
      <c r="O529" s="47">
        <v>591</v>
      </c>
      <c r="P529" s="47">
        <v>0</v>
      </c>
      <c r="Q529" s="47">
        <v>0</v>
      </c>
      <c r="R529" s="47">
        <v>0</v>
      </c>
      <c r="S529" s="47">
        <v>0</v>
      </c>
      <c r="T529" s="47">
        <v>0</v>
      </c>
      <c r="U529" s="47">
        <v>0</v>
      </c>
      <c r="V529" s="47">
        <v>0</v>
      </c>
      <c r="W529" s="47">
        <v>0</v>
      </c>
      <c r="X529" s="47">
        <v>0</v>
      </c>
      <c r="Y529" s="47">
        <v>1300</v>
      </c>
      <c r="Z529" s="47">
        <v>15</v>
      </c>
      <c r="AA529" s="80">
        <v>1</v>
      </c>
      <c r="AB529" s="80">
        <v>0</v>
      </c>
      <c r="AC529" s="80">
        <v>0</v>
      </c>
      <c r="AD529" s="47">
        <v>326</v>
      </c>
      <c r="AE529" s="47">
        <v>200000</v>
      </c>
      <c r="AF529" s="47">
        <v>125</v>
      </c>
      <c r="AG529" s="85">
        <v>2000000</v>
      </c>
      <c r="AH529" s="88" t="s">
        <v>112</v>
      </c>
      <c r="AI529" s="121">
        <v>85000</v>
      </c>
      <c r="AJ529" s="47">
        <v>0</v>
      </c>
      <c r="AK529" s="47">
        <v>0</v>
      </c>
      <c r="AL529" s="47">
        <v>45000</v>
      </c>
      <c r="AM529" s="47">
        <v>0</v>
      </c>
      <c r="AN529" s="122"/>
      <c r="AO529" s="47">
        <v>4000000</v>
      </c>
      <c r="AP529" s="47">
        <v>0</v>
      </c>
      <c r="AQ529" s="47">
        <v>30000</v>
      </c>
      <c r="AR529" s="47">
        <v>0</v>
      </c>
      <c r="AS529" s="47">
        <v>0</v>
      </c>
      <c r="AT529" s="47">
        <v>0</v>
      </c>
      <c r="AU529" s="85">
        <v>0</v>
      </c>
      <c r="AV529" s="88"/>
      <c r="AW529" s="80">
        <v>0.99</v>
      </c>
      <c r="AX529" s="80">
        <v>0.01</v>
      </c>
      <c r="AY529" s="50" t="s">
        <v>50</v>
      </c>
      <c r="AZ529" s="91" t="s">
        <v>41</v>
      </c>
      <c r="BA529" s="88" t="s">
        <v>113</v>
      </c>
      <c r="BB529" s="78">
        <v>49.93</v>
      </c>
      <c r="BC529" s="75">
        <v>6700000</v>
      </c>
      <c r="BD529" s="75">
        <v>5300000</v>
      </c>
      <c r="BE529" s="75">
        <v>4200000</v>
      </c>
      <c r="BF529" s="75">
        <v>16000000</v>
      </c>
      <c r="BG529" s="50" t="s">
        <v>42</v>
      </c>
      <c r="BH529" s="78">
        <v>49.93</v>
      </c>
      <c r="BI529" s="130"/>
      <c r="BJ529" s="210" t="s">
        <v>46</v>
      </c>
    </row>
    <row r="530" spans="1:62" s="51" customFormat="1" ht="11.25" customHeight="1" x14ac:dyDescent="0.15">
      <c r="A530" s="321" t="s">
        <v>352</v>
      </c>
      <c r="B530" s="52"/>
      <c r="C530" s="52"/>
      <c r="D530" s="52"/>
      <c r="E530" s="52"/>
      <c r="F530" s="53"/>
      <c r="G530" s="52"/>
      <c r="H530" s="47"/>
      <c r="I530" s="47"/>
      <c r="J530" s="47"/>
      <c r="K530" s="47"/>
      <c r="L530" s="47"/>
      <c r="M530" s="47"/>
      <c r="N530" s="47"/>
      <c r="O530" s="47"/>
      <c r="P530" s="47"/>
      <c r="Q530" s="47"/>
      <c r="R530" s="47"/>
      <c r="S530" s="47"/>
      <c r="T530" s="47"/>
      <c r="U530" s="47"/>
      <c r="V530" s="47"/>
      <c r="W530" s="47"/>
      <c r="X530" s="47"/>
      <c r="Y530" s="47"/>
      <c r="Z530" s="47"/>
      <c r="AA530" s="80"/>
      <c r="AB530" s="80"/>
      <c r="AC530" s="80"/>
      <c r="AD530" s="47"/>
      <c r="AE530" s="47"/>
      <c r="AF530" s="47"/>
      <c r="AG530" s="85"/>
      <c r="AH530" s="88"/>
      <c r="AI530" s="121"/>
      <c r="AJ530" s="47"/>
      <c r="AK530" s="47"/>
      <c r="AL530" s="47"/>
      <c r="AM530" s="47"/>
      <c r="AN530" s="122"/>
      <c r="AO530" s="47"/>
      <c r="AP530" s="47"/>
      <c r="AQ530" s="47"/>
      <c r="AR530" s="47"/>
      <c r="AS530" s="47"/>
      <c r="AT530" s="47"/>
      <c r="AU530" s="85"/>
      <c r="AV530" s="88"/>
      <c r="AW530" s="80"/>
      <c r="AX530" s="80"/>
      <c r="AY530" s="50"/>
      <c r="AZ530" s="91"/>
      <c r="BA530" s="88"/>
      <c r="BB530" s="78"/>
      <c r="BC530" s="75"/>
      <c r="BD530" s="75"/>
      <c r="BE530" s="75"/>
      <c r="BF530" s="75"/>
      <c r="BG530" s="50"/>
      <c r="BH530" s="78"/>
      <c r="BI530" s="130"/>
      <c r="BJ530" s="210"/>
    </row>
    <row r="531" spans="1:62" s="51" customFormat="1" ht="11.25" customHeight="1" x14ac:dyDescent="0.15">
      <c r="A531" s="213" t="s">
        <v>53</v>
      </c>
      <c r="B531" s="52" t="s">
        <v>51</v>
      </c>
      <c r="C531" s="52" t="s">
        <v>52</v>
      </c>
      <c r="D531" s="52" t="s">
        <v>54</v>
      </c>
      <c r="E531" s="52" t="s">
        <v>55</v>
      </c>
      <c r="F531" s="53"/>
      <c r="G531" s="52">
        <v>39300</v>
      </c>
      <c r="H531" s="47">
        <v>16644</v>
      </c>
      <c r="I531" s="47">
        <v>0</v>
      </c>
      <c r="J531" s="47">
        <v>48</v>
      </c>
      <c r="K531" s="47">
        <v>0</v>
      </c>
      <c r="L531" s="47">
        <v>0</v>
      </c>
      <c r="M531" s="47">
        <v>0</v>
      </c>
      <c r="N531" s="47">
        <v>0</v>
      </c>
      <c r="O531" s="47">
        <v>0</v>
      </c>
      <c r="P531" s="47">
        <v>0</v>
      </c>
      <c r="Q531" s="47">
        <v>0</v>
      </c>
      <c r="R531" s="47">
        <v>0</v>
      </c>
      <c r="S531" s="47">
        <v>0</v>
      </c>
      <c r="T531" s="47">
        <v>0</v>
      </c>
      <c r="U531" s="47">
        <v>0</v>
      </c>
      <c r="V531" s="47">
        <v>0</v>
      </c>
      <c r="W531" s="47">
        <v>0</v>
      </c>
      <c r="X531" s="47">
        <v>0</v>
      </c>
      <c r="Y531" s="47">
        <v>1000</v>
      </c>
      <c r="Z531" s="47">
        <v>0</v>
      </c>
      <c r="AA531" s="80">
        <v>1</v>
      </c>
      <c r="AB531" s="80">
        <v>0</v>
      </c>
      <c r="AC531" s="80">
        <v>0</v>
      </c>
      <c r="AD531" s="47">
        <v>37</v>
      </c>
      <c r="AE531" s="47">
        <v>3500</v>
      </c>
      <c r="AF531" s="47">
        <v>12</v>
      </c>
      <c r="AG531" s="85">
        <v>59600</v>
      </c>
      <c r="AH531" s="88" t="s">
        <v>56</v>
      </c>
      <c r="AI531" s="121">
        <v>1162</v>
      </c>
      <c r="AJ531" s="47">
        <v>0</v>
      </c>
      <c r="AK531" s="47">
        <v>0</v>
      </c>
      <c r="AL531" s="47">
        <v>0</v>
      </c>
      <c r="AM531" s="47">
        <v>0</v>
      </c>
      <c r="AN531" s="122"/>
      <c r="AO531" s="47">
        <v>26665</v>
      </c>
      <c r="AP531" s="47">
        <v>0</v>
      </c>
      <c r="AQ531" s="47">
        <v>0</v>
      </c>
      <c r="AR531" s="47">
        <v>0</v>
      </c>
      <c r="AS531" s="47">
        <v>0</v>
      </c>
      <c r="AT531" s="47">
        <v>0</v>
      </c>
      <c r="AU531" s="85">
        <v>0</v>
      </c>
      <c r="AV531" s="88"/>
      <c r="AW531" s="80">
        <v>1</v>
      </c>
      <c r="AX531" s="80">
        <v>0</v>
      </c>
      <c r="AY531" s="50" t="s">
        <v>50</v>
      </c>
      <c r="AZ531" s="91" t="s">
        <v>50</v>
      </c>
      <c r="BA531" s="88"/>
      <c r="BB531" s="78">
        <v>202.4</v>
      </c>
      <c r="BC531" s="75">
        <v>1898464</v>
      </c>
      <c r="BD531" s="75">
        <v>731758</v>
      </c>
      <c r="BE531" s="75">
        <v>263757</v>
      </c>
      <c r="BF531" s="75">
        <v>2893979</v>
      </c>
      <c r="BG531" s="50" t="s">
        <v>46</v>
      </c>
      <c r="BH531" s="78"/>
      <c r="BI531" s="130"/>
      <c r="BJ531" s="210" t="s">
        <v>46</v>
      </c>
    </row>
    <row r="532" spans="1:62" s="51" customFormat="1" ht="11.25" customHeight="1" x14ac:dyDescent="0.15">
      <c r="A532" s="213" t="s">
        <v>137</v>
      </c>
      <c r="B532" s="52" t="s">
        <v>170</v>
      </c>
      <c r="C532" s="52" t="s">
        <v>187</v>
      </c>
      <c r="D532" s="52" t="s">
        <v>205</v>
      </c>
      <c r="E532" s="52" t="s">
        <v>224</v>
      </c>
      <c r="F532" s="53"/>
      <c r="G532" s="52">
        <v>8300</v>
      </c>
      <c r="H532" s="47">
        <v>4100</v>
      </c>
      <c r="I532" s="47">
        <v>401</v>
      </c>
      <c r="J532" s="47">
        <v>22</v>
      </c>
      <c r="K532" s="47">
        <v>12</v>
      </c>
      <c r="L532" s="47">
        <v>3</v>
      </c>
      <c r="M532" s="47">
        <v>430</v>
      </c>
      <c r="N532" s="47">
        <v>135</v>
      </c>
      <c r="O532" s="47">
        <v>0</v>
      </c>
      <c r="P532" s="47">
        <v>0</v>
      </c>
      <c r="Q532" s="47">
        <v>22</v>
      </c>
      <c r="R532" s="47">
        <v>0</v>
      </c>
      <c r="S532" s="47">
        <v>0</v>
      </c>
      <c r="T532" s="47">
        <v>0</v>
      </c>
      <c r="U532" s="47">
        <v>15</v>
      </c>
      <c r="V532" s="47">
        <v>0</v>
      </c>
      <c r="W532" s="47">
        <v>0</v>
      </c>
      <c r="X532" s="47">
        <v>0</v>
      </c>
      <c r="Y532" s="47">
        <v>975</v>
      </c>
      <c r="Z532" s="47">
        <v>2</v>
      </c>
      <c r="AA532" s="80">
        <v>0.94</v>
      </c>
      <c r="AB532" s="80">
        <v>0.04</v>
      </c>
      <c r="AC532" s="80">
        <v>0.02</v>
      </c>
      <c r="AD532" s="47">
        <v>100</v>
      </c>
      <c r="AE532" s="47">
        <v>85000</v>
      </c>
      <c r="AF532" s="47">
        <v>100</v>
      </c>
      <c r="AG532" s="85">
        <v>825000</v>
      </c>
      <c r="AH532" s="88"/>
      <c r="AI532" s="121">
        <v>132373</v>
      </c>
      <c r="AJ532" s="47">
        <v>0</v>
      </c>
      <c r="AK532" s="47">
        <v>0</v>
      </c>
      <c r="AL532" s="47">
        <v>25000</v>
      </c>
      <c r="AM532" s="47">
        <v>0</v>
      </c>
      <c r="AN532" s="122"/>
      <c r="AO532" s="47">
        <v>650000</v>
      </c>
      <c r="AP532" s="47">
        <v>0</v>
      </c>
      <c r="AQ532" s="47">
        <v>640000</v>
      </c>
      <c r="AR532" s="47">
        <v>0</v>
      </c>
      <c r="AS532" s="47">
        <v>0</v>
      </c>
      <c r="AT532" s="47">
        <v>0</v>
      </c>
      <c r="AU532" s="85">
        <v>0</v>
      </c>
      <c r="AV532" s="88"/>
      <c r="AW532" s="80">
        <v>0.84</v>
      </c>
      <c r="AX532" s="80">
        <v>0.16</v>
      </c>
      <c r="AY532" s="50" t="s">
        <v>41</v>
      </c>
      <c r="AZ532" s="91" t="s">
        <v>41</v>
      </c>
      <c r="BA532" s="88"/>
      <c r="BB532" s="78">
        <v>64.78</v>
      </c>
      <c r="BC532" s="75">
        <v>9230000</v>
      </c>
      <c r="BD532" s="75">
        <v>11137000</v>
      </c>
      <c r="BE532" s="75">
        <v>9404000</v>
      </c>
      <c r="BF532" s="75">
        <v>31465000</v>
      </c>
      <c r="BG532" s="50" t="s">
        <v>42</v>
      </c>
      <c r="BH532" s="78">
        <v>67.36</v>
      </c>
      <c r="BI532" s="130"/>
      <c r="BJ532" s="210" t="s">
        <v>46</v>
      </c>
    </row>
    <row r="533" spans="1:62" s="51" customFormat="1" ht="11.25" customHeight="1" x14ac:dyDescent="0.15">
      <c r="A533" s="321" t="s">
        <v>353</v>
      </c>
      <c r="B533" s="52"/>
      <c r="C533" s="52"/>
      <c r="D533" s="52"/>
      <c r="E533" s="52"/>
      <c r="F533" s="53"/>
      <c r="G533" s="52"/>
      <c r="H533" s="47"/>
      <c r="I533" s="47"/>
      <c r="J533" s="47"/>
      <c r="K533" s="47"/>
      <c r="L533" s="47"/>
      <c r="M533" s="47"/>
      <c r="N533" s="47"/>
      <c r="O533" s="47"/>
      <c r="P533" s="47"/>
      <c r="Q533" s="47"/>
      <c r="R533" s="47"/>
      <c r="S533" s="47"/>
      <c r="T533" s="47"/>
      <c r="U533" s="47"/>
      <c r="V533" s="47"/>
      <c r="W533" s="47"/>
      <c r="X533" s="47"/>
      <c r="Y533" s="47"/>
      <c r="Z533" s="47"/>
      <c r="AA533" s="80"/>
      <c r="AB533" s="80"/>
      <c r="AC533" s="80"/>
      <c r="AD533" s="47"/>
      <c r="AE533" s="47"/>
      <c r="AF533" s="47"/>
      <c r="AG533" s="85"/>
      <c r="AH533" s="88"/>
      <c r="AI533" s="121"/>
      <c r="AJ533" s="47"/>
      <c r="AK533" s="47"/>
      <c r="AL533" s="47"/>
      <c r="AM533" s="47"/>
      <c r="AN533" s="122"/>
      <c r="AO533" s="47"/>
      <c r="AP533" s="47"/>
      <c r="AQ533" s="47"/>
      <c r="AR533" s="47"/>
      <c r="AS533" s="47"/>
      <c r="AT533" s="47"/>
      <c r="AU533" s="85"/>
      <c r="AV533" s="88"/>
      <c r="AW533" s="80"/>
      <c r="AX533" s="80"/>
      <c r="AY533" s="50"/>
      <c r="AZ533" s="91"/>
      <c r="BA533" s="88"/>
      <c r="BB533" s="78"/>
      <c r="BC533" s="75"/>
      <c r="BD533" s="75"/>
      <c r="BE533" s="75"/>
      <c r="BF533" s="75"/>
      <c r="BG533" s="50"/>
      <c r="BH533" s="78"/>
      <c r="BI533" s="130"/>
      <c r="BJ533" s="210"/>
    </row>
    <row r="534" spans="1:62" s="51" customFormat="1" ht="11.25" customHeight="1" x14ac:dyDescent="0.15">
      <c r="A534" s="213" t="s">
        <v>138</v>
      </c>
      <c r="B534" s="52" t="s">
        <v>89</v>
      </c>
      <c r="C534" s="52" t="s">
        <v>90</v>
      </c>
      <c r="D534" s="52" t="s">
        <v>91</v>
      </c>
      <c r="E534" s="52" t="s">
        <v>92</v>
      </c>
      <c r="F534" s="53"/>
      <c r="G534" s="52">
        <v>21000</v>
      </c>
      <c r="H534" s="47">
        <v>8800</v>
      </c>
      <c r="I534" s="47">
        <v>250</v>
      </c>
      <c r="J534" s="47">
        <v>6</v>
      </c>
      <c r="K534" s="47">
        <v>15</v>
      </c>
      <c r="L534" s="47">
        <v>19</v>
      </c>
      <c r="M534" s="47">
        <v>200</v>
      </c>
      <c r="N534" s="47">
        <v>0</v>
      </c>
      <c r="O534" s="47">
        <v>250</v>
      </c>
      <c r="P534" s="47">
        <v>0</v>
      </c>
      <c r="Q534" s="47">
        <v>3500</v>
      </c>
      <c r="R534" s="47">
        <v>10</v>
      </c>
      <c r="S534" s="47">
        <v>25</v>
      </c>
      <c r="T534" s="47">
        <v>0</v>
      </c>
      <c r="U534" s="47">
        <v>1000</v>
      </c>
      <c r="V534" s="47">
        <v>15</v>
      </c>
      <c r="W534" s="47">
        <v>900</v>
      </c>
      <c r="X534" s="47">
        <v>10</v>
      </c>
      <c r="Y534" s="47">
        <v>725</v>
      </c>
      <c r="Z534" s="47">
        <v>0</v>
      </c>
      <c r="AA534" s="80">
        <v>0.1</v>
      </c>
      <c r="AB534" s="80">
        <v>0.9</v>
      </c>
      <c r="AC534" s="80">
        <v>0</v>
      </c>
      <c r="AD534" s="47">
        <v>140</v>
      </c>
      <c r="AE534" s="47">
        <v>375000</v>
      </c>
      <c r="AF534" s="47">
        <v>140</v>
      </c>
      <c r="AG534" s="85">
        <v>500000</v>
      </c>
      <c r="AH534" s="88" t="s">
        <v>93</v>
      </c>
      <c r="AI534" s="121">
        <v>613747</v>
      </c>
      <c r="AJ534" s="47"/>
      <c r="AK534" s="47"/>
      <c r="AL534" s="47">
        <v>5000</v>
      </c>
      <c r="AM534" s="47">
        <v>10000</v>
      </c>
      <c r="AN534" s="122" t="s">
        <v>94</v>
      </c>
      <c r="AO534" s="47">
        <v>0</v>
      </c>
      <c r="AP534" s="47">
        <v>0</v>
      </c>
      <c r="AQ534" s="47">
        <v>1532413</v>
      </c>
      <c r="AR534" s="47">
        <v>0</v>
      </c>
      <c r="AS534" s="47">
        <v>450000</v>
      </c>
      <c r="AT534" s="47">
        <v>0</v>
      </c>
      <c r="AU534" s="85"/>
      <c r="AV534" s="88"/>
      <c r="AW534" s="80">
        <v>0.1</v>
      </c>
      <c r="AX534" s="80">
        <v>0.9</v>
      </c>
      <c r="AY534" s="50" t="s">
        <v>50</v>
      </c>
      <c r="AZ534" s="91" t="s">
        <v>95</v>
      </c>
      <c r="BA534" s="88" t="s">
        <v>96</v>
      </c>
      <c r="BB534" s="78">
        <v>73</v>
      </c>
      <c r="BC534" s="75">
        <v>16538198</v>
      </c>
      <c r="BD534" s="75">
        <v>98830053</v>
      </c>
      <c r="BE534" s="75"/>
      <c r="BF534" s="75">
        <v>161108115</v>
      </c>
      <c r="BG534" s="50" t="s">
        <v>42</v>
      </c>
      <c r="BH534" s="78">
        <v>75</v>
      </c>
      <c r="BI534" s="130" t="s">
        <v>97</v>
      </c>
      <c r="BJ534" s="210" t="s">
        <v>42</v>
      </c>
    </row>
    <row r="535" spans="1:62" s="51" customFormat="1" ht="11.25" customHeight="1" x14ac:dyDescent="0.15">
      <c r="A535" s="213" t="s">
        <v>139</v>
      </c>
      <c r="B535" s="52" t="s">
        <v>84</v>
      </c>
      <c r="C535" s="52" t="s">
        <v>85</v>
      </c>
      <c r="D535" s="52" t="s">
        <v>86</v>
      </c>
      <c r="E535" s="52" t="s">
        <v>87</v>
      </c>
      <c r="F535" s="53"/>
      <c r="G535" s="52">
        <v>30283</v>
      </c>
      <c r="H535" s="47">
        <v>9669</v>
      </c>
      <c r="I535" s="47">
        <v>316</v>
      </c>
      <c r="J535" s="47">
        <v>22</v>
      </c>
      <c r="K535" s="47">
        <v>8</v>
      </c>
      <c r="L535" s="47">
        <v>12</v>
      </c>
      <c r="M535" s="47">
        <v>224</v>
      </c>
      <c r="N535" s="47">
        <v>316</v>
      </c>
      <c r="O535" s="47"/>
      <c r="P535" s="47"/>
      <c r="Q535" s="47"/>
      <c r="R535" s="47"/>
      <c r="S535" s="47"/>
      <c r="T535" s="47"/>
      <c r="U535" s="47"/>
      <c r="V535" s="47"/>
      <c r="W535" s="47"/>
      <c r="X535" s="47"/>
      <c r="Y535" s="47">
        <v>376</v>
      </c>
      <c r="Z535" s="47">
        <v>149</v>
      </c>
      <c r="AA535" s="80">
        <v>0.25</v>
      </c>
      <c r="AB535" s="80">
        <v>0.01</v>
      </c>
      <c r="AC535" s="80">
        <v>0.74</v>
      </c>
      <c r="AD535" s="47"/>
      <c r="AE535" s="47"/>
      <c r="AF535" s="47"/>
      <c r="AG535" s="85"/>
      <c r="AH535" s="88"/>
      <c r="AI535" s="121">
        <v>476642</v>
      </c>
      <c r="AJ535" s="47"/>
      <c r="AK535" s="47"/>
      <c r="AL535" s="47">
        <v>90600</v>
      </c>
      <c r="AM535" s="47"/>
      <c r="AN535" s="122"/>
      <c r="AO535" s="47">
        <v>1918000</v>
      </c>
      <c r="AP535" s="47">
        <v>575000</v>
      </c>
      <c r="AQ535" s="47"/>
      <c r="AR535" s="47"/>
      <c r="AS535" s="47"/>
      <c r="AT535" s="47"/>
      <c r="AU535" s="85"/>
      <c r="AV535" s="88" t="s">
        <v>88</v>
      </c>
      <c r="AW535" s="80">
        <v>0.6</v>
      </c>
      <c r="AX535" s="80">
        <v>0.4</v>
      </c>
      <c r="AY535" s="50" t="s">
        <v>50</v>
      </c>
      <c r="AZ535" s="91" t="s">
        <v>41</v>
      </c>
      <c r="BA535" s="88"/>
      <c r="BB535" s="78">
        <v>65.81</v>
      </c>
      <c r="BC535" s="75"/>
      <c r="BD535" s="75"/>
      <c r="BE535" s="75"/>
      <c r="BF535" s="75">
        <v>110000000</v>
      </c>
      <c r="BG535" s="50" t="s">
        <v>42</v>
      </c>
      <c r="BH535" s="78">
        <v>60.65</v>
      </c>
      <c r="BI535" s="130"/>
      <c r="BJ535" s="210" t="s">
        <v>42</v>
      </c>
    </row>
    <row r="536" spans="1:62" s="51" customFormat="1" ht="11.25" customHeight="1" x14ac:dyDescent="0.15">
      <c r="A536" s="213" t="s">
        <v>140</v>
      </c>
      <c r="B536" s="52" t="s">
        <v>171</v>
      </c>
      <c r="C536" s="52" t="s">
        <v>188</v>
      </c>
      <c r="D536" s="52" t="s">
        <v>206</v>
      </c>
      <c r="E536" s="52" t="s">
        <v>225</v>
      </c>
      <c r="F536" s="53"/>
      <c r="G536" s="52">
        <v>30546</v>
      </c>
      <c r="H536" s="47"/>
      <c r="I536" s="47">
        <v>839</v>
      </c>
      <c r="J536" s="47"/>
      <c r="K536" s="47"/>
      <c r="L536" s="47">
        <v>10</v>
      </c>
      <c r="M536" s="47"/>
      <c r="N536" s="47"/>
      <c r="O536" s="47"/>
      <c r="P536" s="47"/>
      <c r="Q536" s="47"/>
      <c r="R536" s="47"/>
      <c r="S536" s="47"/>
      <c r="T536" s="47"/>
      <c r="U536" s="47"/>
      <c r="V536" s="47"/>
      <c r="W536" s="47"/>
      <c r="X536" s="47"/>
      <c r="Y536" s="47">
        <v>1514</v>
      </c>
      <c r="Z536" s="47">
        <v>327</v>
      </c>
      <c r="AA536" s="80">
        <v>1</v>
      </c>
      <c r="AB536" s="80">
        <v>0</v>
      </c>
      <c r="AC536" s="80">
        <v>0</v>
      </c>
      <c r="AD536" s="47">
        <v>145</v>
      </c>
      <c r="AE536" s="47"/>
      <c r="AF536" s="47">
        <v>100</v>
      </c>
      <c r="AG536" s="85"/>
      <c r="AH536" s="88" t="s">
        <v>241</v>
      </c>
      <c r="AI536" s="121">
        <v>173888</v>
      </c>
      <c r="AJ536" s="47"/>
      <c r="AK536" s="47"/>
      <c r="AL536" s="47">
        <v>39800</v>
      </c>
      <c r="AM536" s="47"/>
      <c r="AN536" s="122"/>
      <c r="AO536" s="47">
        <v>2158829</v>
      </c>
      <c r="AP536" s="47">
        <v>75432</v>
      </c>
      <c r="AQ536" s="47">
        <v>100629</v>
      </c>
      <c r="AR536" s="47">
        <v>34211</v>
      </c>
      <c r="AS536" s="47"/>
      <c r="AT536" s="47">
        <v>136950</v>
      </c>
      <c r="AU536" s="85"/>
      <c r="AV536" s="88"/>
      <c r="AW536" s="80">
        <v>0.5</v>
      </c>
      <c r="AX536" s="80">
        <v>0.5</v>
      </c>
      <c r="AY536" s="50" t="s">
        <v>95</v>
      </c>
      <c r="AZ536" s="91" t="s">
        <v>95</v>
      </c>
      <c r="BA536" s="88"/>
      <c r="BB536" s="78">
        <v>74.36</v>
      </c>
      <c r="BC536" s="75">
        <v>27253340</v>
      </c>
      <c r="BD536" s="75">
        <v>36923880</v>
      </c>
      <c r="BE536" s="75">
        <v>23736780</v>
      </c>
      <c r="BF536" s="75">
        <v>87914000</v>
      </c>
      <c r="BG536" s="50" t="s">
        <v>42</v>
      </c>
      <c r="BH536" s="78">
        <v>75.790000000000006</v>
      </c>
      <c r="BI536" s="130"/>
      <c r="BJ536" s="210" t="s">
        <v>42</v>
      </c>
    </row>
    <row r="537" spans="1:62" s="51" customFormat="1" ht="11.25" customHeight="1" x14ac:dyDescent="0.15">
      <c r="A537" s="321" t="s">
        <v>354</v>
      </c>
      <c r="B537" s="52"/>
      <c r="C537" s="52"/>
      <c r="D537" s="52"/>
      <c r="E537" s="52"/>
      <c r="F537" s="53"/>
      <c r="G537" s="52"/>
      <c r="H537" s="47"/>
      <c r="I537" s="47"/>
      <c r="J537" s="47"/>
      <c r="K537" s="47"/>
      <c r="L537" s="47"/>
      <c r="M537" s="47"/>
      <c r="N537" s="47"/>
      <c r="O537" s="47"/>
      <c r="P537" s="47"/>
      <c r="Q537" s="47"/>
      <c r="R537" s="47"/>
      <c r="S537" s="47"/>
      <c r="T537" s="47"/>
      <c r="U537" s="47"/>
      <c r="V537" s="47"/>
      <c r="W537" s="47"/>
      <c r="X537" s="47"/>
      <c r="Y537" s="47"/>
      <c r="Z537" s="47"/>
      <c r="AA537" s="80"/>
      <c r="AB537" s="80"/>
      <c r="AC537" s="80"/>
      <c r="AD537" s="47"/>
      <c r="AE537" s="47"/>
      <c r="AF537" s="47"/>
      <c r="AG537" s="85"/>
      <c r="AH537" s="88"/>
      <c r="AI537" s="121"/>
      <c r="AJ537" s="47"/>
      <c r="AK537" s="47"/>
      <c r="AL537" s="47"/>
      <c r="AM537" s="47"/>
      <c r="AN537" s="122"/>
      <c r="AO537" s="47"/>
      <c r="AP537" s="47"/>
      <c r="AQ537" s="47"/>
      <c r="AR537" s="47"/>
      <c r="AS537" s="47"/>
      <c r="AT537" s="47"/>
      <c r="AU537" s="85"/>
      <c r="AV537" s="88"/>
      <c r="AW537" s="80"/>
      <c r="AX537" s="80"/>
      <c r="AY537" s="50"/>
      <c r="AZ537" s="91"/>
      <c r="BA537" s="88"/>
      <c r="BB537" s="78"/>
      <c r="BC537" s="75"/>
      <c r="BD537" s="75"/>
      <c r="BE537" s="75"/>
      <c r="BF537" s="75"/>
      <c r="BG537" s="50"/>
      <c r="BH537" s="78"/>
      <c r="BI537" s="130"/>
      <c r="BJ537" s="210"/>
    </row>
    <row r="538" spans="1:62" s="51" customFormat="1" ht="11.25" customHeight="1" x14ac:dyDescent="0.15">
      <c r="A538" s="213" t="s">
        <v>141</v>
      </c>
      <c r="B538" s="52" t="s">
        <v>38</v>
      </c>
      <c r="C538" s="52" t="s">
        <v>39</v>
      </c>
      <c r="D538" s="52" t="s">
        <v>40</v>
      </c>
      <c r="E538" s="52" t="s">
        <v>226</v>
      </c>
      <c r="F538" s="53"/>
      <c r="G538" s="52">
        <v>77000</v>
      </c>
      <c r="H538" s="47">
        <v>34000</v>
      </c>
      <c r="I538" s="47">
        <v>1617</v>
      </c>
      <c r="J538" s="47">
        <v>111</v>
      </c>
      <c r="K538" s="47">
        <v>3</v>
      </c>
      <c r="L538" s="47">
        <v>83</v>
      </c>
      <c r="M538" s="47">
        <v>530</v>
      </c>
      <c r="N538" s="47">
        <v>532</v>
      </c>
      <c r="O538" s="47">
        <v>800</v>
      </c>
      <c r="P538" s="47">
        <v>0</v>
      </c>
      <c r="Q538" s="47">
        <v>0</v>
      </c>
      <c r="R538" s="47">
        <v>0</v>
      </c>
      <c r="S538" s="47">
        <v>0</v>
      </c>
      <c r="T538" s="47">
        <v>0</v>
      </c>
      <c r="U538" s="47">
        <v>0</v>
      </c>
      <c r="V538" s="47">
        <v>0</v>
      </c>
      <c r="W538" s="47">
        <v>0</v>
      </c>
      <c r="X538" s="47">
        <v>0</v>
      </c>
      <c r="Y538" s="47">
        <v>3000</v>
      </c>
      <c r="Z538" s="47">
        <v>500</v>
      </c>
      <c r="AA538" s="80">
        <v>1</v>
      </c>
      <c r="AB538" s="80">
        <v>0</v>
      </c>
      <c r="AC538" s="80">
        <v>0</v>
      </c>
      <c r="AD538" s="47">
        <v>180</v>
      </c>
      <c r="AE538" s="47">
        <v>265000</v>
      </c>
      <c r="AF538" s="47">
        <v>173</v>
      </c>
      <c r="AG538" s="85">
        <v>2800000</v>
      </c>
      <c r="AH538" s="88"/>
      <c r="AI538" s="121">
        <v>120000</v>
      </c>
      <c r="AJ538" s="47">
        <v>700</v>
      </c>
      <c r="AK538" s="47">
        <v>0</v>
      </c>
      <c r="AL538" s="47">
        <v>74000</v>
      </c>
      <c r="AM538" s="47">
        <v>0</v>
      </c>
      <c r="AN538" s="122"/>
      <c r="AO538" s="47">
        <v>3200000</v>
      </c>
      <c r="AP538" s="47">
        <v>0</v>
      </c>
      <c r="AQ538" s="47">
        <v>0</v>
      </c>
      <c r="AR538" s="47">
        <v>0</v>
      </c>
      <c r="AS538" s="47">
        <v>0</v>
      </c>
      <c r="AT538" s="47">
        <v>700000</v>
      </c>
      <c r="AU538" s="85">
        <v>0</v>
      </c>
      <c r="AV538" s="88"/>
      <c r="AW538" s="80">
        <v>0.82</v>
      </c>
      <c r="AX538" s="80">
        <v>0.18</v>
      </c>
      <c r="AY538" s="50" t="s">
        <v>41</v>
      </c>
      <c r="AZ538" s="91" t="s">
        <v>41</v>
      </c>
      <c r="BA538" s="88"/>
      <c r="BB538" s="78">
        <v>80</v>
      </c>
      <c r="BC538" s="75">
        <v>21800000</v>
      </c>
      <c r="BD538" s="75">
        <v>12300000</v>
      </c>
      <c r="BE538" s="75">
        <v>15900000</v>
      </c>
      <c r="BF538" s="75">
        <v>50000000</v>
      </c>
      <c r="BG538" s="50" t="s">
        <v>42</v>
      </c>
      <c r="BH538" s="78">
        <v>73</v>
      </c>
      <c r="BI538" s="130"/>
      <c r="BJ538" s="210" t="s">
        <v>42</v>
      </c>
    </row>
    <row r="539" spans="1:62" s="51" customFormat="1" ht="11.25" customHeight="1" x14ac:dyDescent="0.15">
      <c r="A539" s="213" t="s">
        <v>142</v>
      </c>
      <c r="B539" s="52" t="s">
        <v>172</v>
      </c>
      <c r="C539" s="52" t="s">
        <v>189</v>
      </c>
      <c r="D539" s="52" t="s">
        <v>207</v>
      </c>
      <c r="E539" s="52" t="s">
        <v>227</v>
      </c>
      <c r="F539" s="53"/>
      <c r="G539" s="52">
        <v>25000</v>
      </c>
      <c r="H539" s="47">
        <v>12500</v>
      </c>
      <c r="I539" s="47">
        <v>565</v>
      </c>
      <c r="J539" s="47">
        <v>68</v>
      </c>
      <c r="K539" s="47">
        <v>37</v>
      </c>
      <c r="L539" s="47">
        <v>8</v>
      </c>
      <c r="M539" s="47">
        <v>373</v>
      </c>
      <c r="N539" s="47">
        <v>4</v>
      </c>
      <c r="O539" s="47">
        <v>450</v>
      </c>
      <c r="P539" s="47">
        <v>0</v>
      </c>
      <c r="Q539" s="47">
        <v>0</v>
      </c>
      <c r="R539" s="47">
        <v>0</v>
      </c>
      <c r="S539" s="47">
        <v>0</v>
      </c>
      <c r="T539" s="47">
        <v>0</v>
      </c>
      <c r="U539" s="47">
        <v>0</v>
      </c>
      <c r="V539" s="47">
        <v>0</v>
      </c>
      <c r="W539" s="47">
        <v>0</v>
      </c>
      <c r="X539" s="47">
        <v>0</v>
      </c>
      <c r="Y539" s="47">
        <v>562</v>
      </c>
      <c r="Z539" s="47">
        <v>175</v>
      </c>
      <c r="AA539" s="80">
        <v>0.99</v>
      </c>
      <c r="AB539" s="80">
        <v>0</v>
      </c>
      <c r="AC539" s="80">
        <v>0.01</v>
      </c>
      <c r="AD539" s="47">
        <v>12</v>
      </c>
      <c r="AE539" s="47">
        <v>3350</v>
      </c>
      <c r="AF539" s="47">
        <v>175</v>
      </c>
      <c r="AG539" s="85">
        <v>1750000</v>
      </c>
      <c r="AH539" s="88" t="s">
        <v>242</v>
      </c>
      <c r="AI539" s="121">
        <v>3216</v>
      </c>
      <c r="AJ539" s="47">
        <v>0</v>
      </c>
      <c r="AK539" s="47">
        <v>0</v>
      </c>
      <c r="AL539" s="47">
        <v>214443</v>
      </c>
      <c r="AM539" s="47"/>
      <c r="AN539" s="122"/>
      <c r="AO539" s="47">
        <v>5333929</v>
      </c>
      <c r="AP539" s="47">
        <v>0</v>
      </c>
      <c r="AQ539" s="47">
        <v>2177288</v>
      </c>
      <c r="AR539" s="47">
        <v>0</v>
      </c>
      <c r="AS539" s="47">
        <v>0</v>
      </c>
      <c r="AT539" s="47">
        <v>0</v>
      </c>
      <c r="AU539" s="85">
        <v>0</v>
      </c>
      <c r="AV539" s="88"/>
      <c r="AW539" s="80">
        <v>0.71</v>
      </c>
      <c r="AX539" s="80">
        <v>0.28999999999999998</v>
      </c>
      <c r="AY539" s="50" t="s">
        <v>95</v>
      </c>
      <c r="AZ539" s="91" t="s">
        <v>95</v>
      </c>
      <c r="BA539" s="88" t="s">
        <v>268</v>
      </c>
      <c r="BB539" s="78">
        <v>83</v>
      </c>
      <c r="BC539" s="75">
        <v>6675388</v>
      </c>
      <c r="BD539" s="75">
        <v>4318351</v>
      </c>
      <c r="BE539" s="75">
        <v>8759423</v>
      </c>
      <c r="BF539" s="75">
        <v>19853164</v>
      </c>
      <c r="BG539" s="50" t="s">
        <v>42</v>
      </c>
      <c r="BH539" s="78">
        <v>83</v>
      </c>
      <c r="BI539" s="130" t="s">
        <v>283</v>
      </c>
      <c r="BJ539" s="210" t="s">
        <v>46</v>
      </c>
    </row>
    <row r="540" spans="1:62" s="51" customFormat="1" ht="11.25" customHeight="1" x14ac:dyDescent="0.15">
      <c r="A540" s="213" t="s">
        <v>64</v>
      </c>
      <c r="B540" s="52" t="s">
        <v>62</v>
      </c>
      <c r="C540" s="52" t="s">
        <v>63</v>
      </c>
      <c r="D540" s="52" t="s">
        <v>65</v>
      </c>
      <c r="E540" s="52" t="s">
        <v>66</v>
      </c>
      <c r="F540" s="53"/>
      <c r="G540" s="52">
        <v>24000</v>
      </c>
      <c r="H540" s="47">
        <v>10000</v>
      </c>
      <c r="I540" s="47">
        <v>698</v>
      </c>
      <c r="J540" s="47">
        <v>135</v>
      </c>
      <c r="K540" s="47">
        <v>26</v>
      </c>
      <c r="L540" s="47">
        <v>21</v>
      </c>
      <c r="M540" s="47">
        <v>537</v>
      </c>
      <c r="N540" s="47">
        <v>1</v>
      </c>
      <c r="O540" s="47">
        <v>58</v>
      </c>
      <c r="P540" s="47">
        <v>0</v>
      </c>
      <c r="Q540" s="47">
        <v>0</v>
      </c>
      <c r="R540" s="47">
        <v>0</v>
      </c>
      <c r="S540" s="47">
        <v>0</v>
      </c>
      <c r="T540" s="47">
        <v>0</v>
      </c>
      <c r="U540" s="47">
        <v>0</v>
      </c>
      <c r="V540" s="47">
        <v>0</v>
      </c>
      <c r="W540" s="47">
        <v>0</v>
      </c>
      <c r="X540" s="47">
        <v>0</v>
      </c>
      <c r="Y540" s="47">
        <v>839</v>
      </c>
      <c r="Z540" s="47">
        <v>0</v>
      </c>
      <c r="AA540" s="80">
        <v>0.96</v>
      </c>
      <c r="AB540" s="80">
        <v>0</v>
      </c>
      <c r="AC540" s="80">
        <v>0.04</v>
      </c>
      <c r="AD540" s="47">
        <v>131</v>
      </c>
      <c r="AE540" s="47">
        <v>162000</v>
      </c>
      <c r="AF540" s="47">
        <v>130</v>
      </c>
      <c r="AG540" s="85">
        <v>6650000</v>
      </c>
      <c r="AH540" s="88"/>
      <c r="AI540" s="121">
        <v>111000</v>
      </c>
      <c r="AJ540" s="47">
        <v>22</v>
      </c>
      <c r="AK540" s="47">
        <v>9000</v>
      </c>
      <c r="AL540" s="47">
        <v>45000</v>
      </c>
      <c r="AM540" s="47">
        <v>0</v>
      </c>
      <c r="AN540" s="122"/>
      <c r="AO540" s="47">
        <v>0</v>
      </c>
      <c r="AP540" s="47">
        <v>0</v>
      </c>
      <c r="AQ540" s="47">
        <v>1900000</v>
      </c>
      <c r="AR540" s="47">
        <v>11000</v>
      </c>
      <c r="AS540" s="47">
        <v>0</v>
      </c>
      <c r="AT540" s="47">
        <v>486000</v>
      </c>
      <c r="AU540" s="85">
        <v>0</v>
      </c>
      <c r="AV540" s="88"/>
      <c r="AW540" s="80">
        <v>0.7</v>
      </c>
      <c r="AX540" s="80">
        <v>0.3</v>
      </c>
      <c r="AY540" s="50" t="s">
        <v>50</v>
      </c>
      <c r="AZ540" s="91" t="s">
        <v>50</v>
      </c>
      <c r="BA540" s="88" t="s">
        <v>67</v>
      </c>
      <c r="BB540" s="78">
        <v>52</v>
      </c>
      <c r="BC540" s="75">
        <v>3400000</v>
      </c>
      <c r="BD540" s="75">
        <v>7900000</v>
      </c>
      <c r="BE540" s="75">
        <v>11000000</v>
      </c>
      <c r="BF540" s="75">
        <v>22300000</v>
      </c>
      <c r="BG540" s="50" t="s">
        <v>42</v>
      </c>
      <c r="BH540" s="78">
        <v>57.56</v>
      </c>
      <c r="BI540" s="130"/>
      <c r="BJ540" s="210" t="s">
        <v>46</v>
      </c>
    </row>
    <row r="541" spans="1:62" s="51" customFormat="1" ht="11.25" customHeight="1" x14ac:dyDescent="0.15">
      <c r="A541" s="213" t="s">
        <v>156</v>
      </c>
      <c r="B541" s="52" t="s">
        <v>173</v>
      </c>
      <c r="C541" s="52" t="s">
        <v>190</v>
      </c>
      <c r="D541" s="52" t="s">
        <v>208</v>
      </c>
      <c r="E541" s="52" t="s">
        <v>228</v>
      </c>
      <c r="F541" s="53"/>
      <c r="G541" s="52">
        <v>13706</v>
      </c>
      <c r="H541" s="47">
        <v>5397</v>
      </c>
      <c r="I541" s="47">
        <v>319</v>
      </c>
      <c r="J541" s="47">
        <v>50</v>
      </c>
      <c r="K541" s="47">
        <v>13</v>
      </c>
      <c r="L541" s="47">
        <v>2</v>
      </c>
      <c r="M541" s="47">
        <v>38</v>
      </c>
      <c r="N541" s="47">
        <v>0</v>
      </c>
      <c r="O541" s="47">
        <v>319</v>
      </c>
      <c r="P541" s="47">
        <v>0</v>
      </c>
      <c r="Q541" s="47">
        <v>0</v>
      </c>
      <c r="R541" s="47">
        <v>0</v>
      </c>
      <c r="S541" s="47">
        <v>0</v>
      </c>
      <c r="T541" s="47">
        <v>0</v>
      </c>
      <c r="U541" s="47">
        <v>0</v>
      </c>
      <c r="V541" s="47">
        <v>0</v>
      </c>
      <c r="W541" s="47">
        <v>0</v>
      </c>
      <c r="X541" s="47">
        <v>0</v>
      </c>
      <c r="Y541" s="47">
        <v>429</v>
      </c>
      <c r="Z541" s="47">
        <v>37</v>
      </c>
      <c r="AA541" s="80">
        <v>1</v>
      </c>
      <c r="AB541" s="80">
        <v>0</v>
      </c>
      <c r="AC541" s="80">
        <v>0</v>
      </c>
      <c r="AD541" s="47">
        <v>8</v>
      </c>
      <c r="AE541" s="47">
        <v>3000</v>
      </c>
      <c r="AF541" s="47">
        <v>15</v>
      </c>
      <c r="AG541" s="85">
        <v>568000</v>
      </c>
      <c r="AH541" s="88"/>
      <c r="AI541" s="121">
        <v>859</v>
      </c>
      <c r="AJ541" s="47">
        <v>0</v>
      </c>
      <c r="AK541" s="47">
        <v>0</v>
      </c>
      <c r="AL541" s="47">
        <v>59111</v>
      </c>
      <c r="AM541" s="47">
        <v>1397</v>
      </c>
      <c r="AN541" s="122" t="s">
        <v>269</v>
      </c>
      <c r="AO541" s="47">
        <v>263246</v>
      </c>
      <c r="AP541" s="47">
        <v>0</v>
      </c>
      <c r="AQ541" s="47">
        <v>5329</v>
      </c>
      <c r="AR541" s="47">
        <v>21988</v>
      </c>
      <c r="AS541" s="47">
        <v>0</v>
      </c>
      <c r="AT541" s="47">
        <v>0</v>
      </c>
      <c r="AU541" s="85">
        <v>0</v>
      </c>
      <c r="AV541" s="88"/>
      <c r="AW541" s="80">
        <v>0.95</v>
      </c>
      <c r="AX541" s="80">
        <v>0.05</v>
      </c>
      <c r="AY541" s="50" t="s">
        <v>41</v>
      </c>
      <c r="AZ541" s="91" t="s">
        <v>41</v>
      </c>
      <c r="BA541" s="88" t="s">
        <v>270</v>
      </c>
      <c r="BB541" s="78">
        <v>51.31</v>
      </c>
      <c r="BC541" s="75">
        <v>913484</v>
      </c>
      <c r="BD541" s="75">
        <v>2351597</v>
      </c>
      <c r="BE541" s="75">
        <v>1809527</v>
      </c>
      <c r="BF541" s="75">
        <v>5074608</v>
      </c>
      <c r="BG541" s="50" t="s">
        <v>42</v>
      </c>
      <c r="BH541" s="78">
        <v>49.95</v>
      </c>
      <c r="BI541" s="130"/>
      <c r="BJ541" s="210" t="s">
        <v>46</v>
      </c>
    </row>
    <row r="542" spans="1:62" s="51" customFormat="1" ht="11.25" customHeight="1" x14ac:dyDescent="0.15">
      <c r="A542" s="213" t="s">
        <v>334</v>
      </c>
      <c r="B542" s="52" t="s">
        <v>335</v>
      </c>
      <c r="C542" s="52" t="s">
        <v>336</v>
      </c>
      <c r="D542" s="52" t="s">
        <v>337</v>
      </c>
      <c r="E542" s="52" t="s">
        <v>338</v>
      </c>
      <c r="F542" s="53"/>
      <c r="G542" s="52">
        <v>9366</v>
      </c>
      <c r="H542" s="47">
        <v>4600</v>
      </c>
      <c r="I542" s="47">
        <v>335</v>
      </c>
      <c r="J542" s="47">
        <v>22</v>
      </c>
      <c r="K542" s="47">
        <v>2</v>
      </c>
      <c r="L542" s="47">
        <v>3</v>
      </c>
      <c r="M542" s="47">
        <v>503</v>
      </c>
      <c r="N542" s="47">
        <v>6</v>
      </c>
      <c r="O542" s="47">
        <v>165</v>
      </c>
      <c r="P542" s="47"/>
      <c r="Q542" s="47">
        <v>401</v>
      </c>
      <c r="R542" s="47">
        <v>1</v>
      </c>
      <c r="S542" s="47"/>
      <c r="T542" s="47"/>
      <c r="U542" s="47">
        <v>300</v>
      </c>
      <c r="V542" s="47"/>
      <c r="W542" s="47"/>
      <c r="X542" s="47"/>
      <c r="Y542" s="47">
        <v>664</v>
      </c>
      <c r="Z542" s="47"/>
      <c r="AA542" s="80">
        <v>0.46</v>
      </c>
      <c r="AB542" s="80">
        <v>0.54</v>
      </c>
      <c r="AC542" s="80">
        <v>0</v>
      </c>
      <c r="AD542" s="47">
        <v>107</v>
      </c>
      <c r="AE542" s="47">
        <v>209630</v>
      </c>
      <c r="AF542" s="47">
        <v>44</v>
      </c>
      <c r="AG542" s="85">
        <v>232000</v>
      </c>
      <c r="AH542" s="88"/>
      <c r="AI542" s="123"/>
      <c r="AJ542" s="47">
        <v>201292.6</v>
      </c>
      <c r="AK542" s="47"/>
      <c r="AL542" s="47">
        <v>75726.98</v>
      </c>
      <c r="AM542" s="47">
        <v>43.34</v>
      </c>
      <c r="AN542" s="122" t="s">
        <v>339</v>
      </c>
      <c r="AO542" s="49" t="s">
        <v>275</v>
      </c>
      <c r="AP542" s="47">
        <v>87530</v>
      </c>
      <c r="AQ542" s="47">
        <v>40930</v>
      </c>
      <c r="AR542" s="47"/>
      <c r="AS542" s="47">
        <v>163733</v>
      </c>
      <c r="AT542" s="47"/>
      <c r="AU542" s="85"/>
      <c r="AV542" s="88"/>
      <c r="AW542" s="80">
        <v>0.86</v>
      </c>
      <c r="AX542" s="80">
        <v>0.14000000000000001</v>
      </c>
      <c r="AY542" s="50" t="s">
        <v>50</v>
      </c>
      <c r="AZ542" s="91" t="s">
        <v>50</v>
      </c>
      <c r="BA542" s="88"/>
      <c r="BB542" s="78">
        <v>57.16</v>
      </c>
      <c r="BC542" s="75">
        <v>10805040.880000001</v>
      </c>
      <c r="BD542" s="75">
        <v>5978000</v>
      </c>
      <c r="BE542" s="75">
        <v>12123842.779999999</v>
      </c>
      <c r="BF542" s="75">
        <v>29162864.02</v>
      </c>
      <c r="BG542" s="50" t="s">
        <v>42</v>
      </c>
      <c r="BH542" s="78">
        <v>60.16</v>
      </c>
      <c r="BI542" s="130"/>
      <c r="BJ542" s="210" t="s">
        <v>42</v>
      </c>
    </row>
    <row r="543" spans="1:62" s="51" customFormat="1" ht="11.25" customHeight="1" x14ac:dyDescent="0.15">
      <c r="A543" s="213" t="s">
        <v>157</v>
      </c>
      <c r="B543" s="52" t="s">
        <v>57</v>
      </c>
      <c r="C543" s="52" t="s">
        <v>58</v>
      </c>
      <c r="D543" s="52" t="s">
        <v>59</v>
      </c>
      <c r="E543" s="52" t="s">
        <v>60</v>
      </c>
      <c r="F543" s="53"/>
      <c r="G543" s="52">
        <v>13295</v>
      </c>
      <c r="H543" s="47">
        <v>8410</v>
      </c>
      <c r="I543" s="47">
        <v>550</v>
      </c>
      <c r="J543" s="47">
        <v>5</v>
      </c>
      <c r="K543" s="47">
        <v>3</v>
      </c>
      <c r="L543" s="47">
        <v>0</v>
      </c>
      <c r="M543" s="47">
        <v>50</v>
      </c>
      <c r="N543" s="47">
        <v>25</v>
      </c>
      <c r="O543" s="47">
        <v>275</v>
      </c>
      <c r="P543" s="47">
        <v>0</v>
      </c>
      <c r="Q543" s="47">
        <v>1792</v>
      </c>
      <c r="R543" s="47">
        <v>0</v>
      </c>
      <c r="S543" s="47">
        <v>0</v>
      </c>
      <c r="T543" s="47">
        <v>0</v>
      </c>
      <c r="U543" s="47">
        <v>0</v>
      </c>
      <c r="V543" s="47">
        <v>0</v>
      </c>
      <c r="W543" s="47">
        <v>0</v>
      </c>
      <c r="X543" s="47">
        <v>0</v>
      </c>
      <c r="Y543" s="47">
        <v>700</v>
      </c>
      <c r="Z543" s="47">
        <v>150</v>
      </c>
      <c r="AA543" s="80">
        <v>1</v>
      </c>
      <c r="AB543" s="80">
        <v>0</v>
      </c>
      <c r="AC543" s="80">
        <v>0</v>
      </c>
      <c r="AD543" s="47">
        <v>66</v>
      </c>
      <c r="AE543" s="47">
        <v>228585</v>
      </c>
      <c r="AF543" s="47">
        <v>66</v>
      </c>
      <c r="AG543" s="85">
        <v>858810</v>
      </c>
      <c r="AH543" s="88"/>
      <c r="AI543" s="121">
        <v>470973</v>
      </c>
      <c r="AJ543" s="47">
        <v>0</v>
      </c>
      <c r="AK543" s="47">
        <v>0</v>
      </c>
      <c r="AL543" s="47">
        <v>2514</v>
      </c>
      <c r="AM543" s="47">
        <v>0</v>
      </c>
      <c r="AN543" s="122"/>
      <c r="AO543" s="47">
        <v>938953</v>
      </c>
      <c r="AP543" s="47">
        <v>1167018</v>
      </c>
      <c r="AQ543" s="47">
        <v>0</v>
      </c>
      <c r="AR543" s="47">
        <v>0</v>
      </c>
      <c r="AS543" s="47">
        <v>0</v>
      </c>
      <c r="AT543" s="47">
        <v>0</v>
      </c>
      <c r="AU543" s="85">
        <v>0</v>
      </c>
      <c r="AV543" s="88"/>
      <c r="AW543" s="80">
        <v>0.5</v>
      </c>
      <c r="AX543" s="80">
        <v>0.5</v>
      </c>
      <c r="AY543" s="50" t="s">
        <v>50</v>
      </c>
      <c r="AZ543" s="91" t="s">
        <v>41</v>
      </c>
      <c r="BA543" s="88" t="s">
        <v>61</v>
      </c>
      <c r="BB543" s="78">
        <v>62</v>
      </c>
      <c r="BC543" s="75"/>
      <c r="BD543" s="75"/>
      <c r="BE543" s="75">
        <v>26023573</v>
      </c>
      <c r="BF543" s="75">
        <v>127928431</v>
      </c>
      <c r="BG543" s="50" t="s">
        <v>42</v>
      </c>
      <c r="BH543" s="78">
        <v>70</v>
      </c>
      <c r="BI543" s="130"/>
      <c r="BJ543" s="210" t="s">
        <v>46</v>
      </c>
    </row>
    <row r="544" spans="1:62" s="51" customFormat="1" ht="11.25" customHeight="1" x14ac:dyDescent="0.15">
      <c r="A544" s="321" t="s">
        <v>355</v>
      </c>
      <c r="B544" s="52"/>
      <c r="C544" s="52"/>
      <c r="D544" s="52"/>
      <c r="E544" s="52"/>
      <c r="F544" s="53"/>
      <c r="G544" s="52"/>
      <c r="H544" s="47"/>
      <c r="I544" s="47"/>
      <c r="J544" s="47"/>
      <c r="K544" s="47"/>
      <c r="L544" s="47"/>
      <c r="M544" s="47"/>
      <c r="N544" s="47"/>
      <c r="O544" s="47"/>
      <c r="P544" s="47"/>
      <c r="Q544" s="47"/>
      <c r="R544" s="47"/>
      <c r="S544" s="47"/>
      <c r="T544" s="47"/>
      <c r="U544" s="47"/>
      <c r="V544" s="47"/>
      <c r="W544" s="47"/>
      <c r="X544" s="47"/>
      <c r="Y544" s="47"/>
      <c r="Z544" s="47"/>
      <c r="AA544" s="80"/>
      <c r="AB544" s="80"/>
      <c r="AC544" s="80"/>
      <c r="AD544" s="47"/>
      <c r="AE544" s="47"/>
      <c r="AF544" s="47"/>
      <c r="AG544" s="85"/>
      <c r="AH544" s="88"/>
      <c r="AI544" s="121"/>
      <c r="AJ544" s="47"/>
      <c r="AK544" s="47"/>
      <c r="AL544" s="47"/>
      <c r="AM544" s="47"/>
      <c r="AN544" s="122"/>
      <c r="AO544" s="47"/>
      <c r="AP544" s="47"/>
      <c r="AQ544" s="47"/>
      <c r="AR544" s="47"/>
      <c r="AS544" s="47"/>
      <c r="AT544" s="47"/>
      <c r="AU544" s="85"/>
      <c r="AV544" s="88"/>
      <c r="AW544" s="80"/>
      <c r="AX544" s="80"/>
      <c r="AY544" s="50"/>
      <c r="AZ544" s="91"/>
      <c r="BA544" s="88"/>
      <c r="BB544" s="78"/>
      <c r="BC544" s="75"/>
      <c r="BD544" s="75"/>
      <c r="BE544" s="75"/>
      <c r="BF544" s="75"/>
      <c r="BG544" s="50"/>
      <c r="BH544" s="78"/>
      <c r="BI544" s="130"/>
      <c r="BJ544" s="210"/>
    </row>
    <row r="545" spans="1:62" s="51" customFormat="1" ht="11.25" customHeight="1" x14ac:dyDescent="0.15">
      <c r="A545" s="213" t="s">
        <v>100</v>
      </c>
      <c r="B545" s="52" t="s">
        <v>98</v>
      </c>
      <c r="C545" s="52" t="s">
        <v>99</v>
      </c>
      <c r="D545" s="52" t="s">
        <v>101</v>
      </c>
      <c r="E545" s="52" t="s">
        <v>102</v>
      </c>
      <c r="F545" s="53"/>
      <c r="G545" s="52">
        <v>43546</v>
      </c>
      <c r="H545" s="47"/>
      <c r="I545" s="47">
        <v>1462</v>
      </c>
      <c r="J545" s="47">
        <v>37</v>
      </c>
      <c r="K545" s="47">
        <v>41</v>
      </c>
      <c r="L545" s="47">
        <v>62</v>
      </c>
      <c r="M545" s="47">
        <v>1462</v>
      </c>
      <c r="N545" s="47">
        <v>133</v>
      </c>
      <c r="O545" s="47">
        <v>1315</v>
      </c>
      <c r="P545" s="47"/>
      <c r="Q545" s="47"/>
      <c r="R545" s="47"/>
      <c r="S545" s="47"/>
      <c r="T545" s="47"/>
      <c r="U545" s="47"/>
      <c r="V545" s="47"/>
      <c r="W545" s="47"/>
      <c r="X545" s="47"/>
      <c r="Y545" s="47">
        <v>3385</v>
      </c>
      <c r="Z545" s="47">
        <v>365</v>
      </c>
      <c r="AA545" s="80">
        <v>0.84</v>
      </c>
      <c r="AB545" s="80">
        <v>0</v>
      </c>
      <c r="AC545" s="80">
        <v>0.16</v>
      </c>
      <c r="AD545" s="47">
        <v>257</v>
      </c>
      <c r="AE545" s="47">
        <v>490180</v>
      </c>
      <c r="AF545" s="47">
        <v>60</v>
      </c>
      <c r="AG545" s="85">
        <v>1100000</v>
      </c>
      <c r="AH545" s="88" t="s">
        <v>103</v>
      </c>
      <c r="AI545" s="121">
        <v>1106185</v>
      </c>
      <c r="AJ545" s="47"/>
      <c r="AK545" s="47"/>
      <c r="AL545" s="47">
        <v>16725</v>
      </c>
      <c r="AM545" s="47">
        <v>79800</v>
      </c>
      <c r="AN545" s="122" t="s">
        <v>104</v>
      </c>
      <c r="AO545" s="47">
        <v>1156515</v>
      </c>
      <c r="AP545" s="47">
        <v>69050</v>
      </c>
      <c r="AQ545" s="47">
        <v>201525</v>
      </c>
      <c r="AR545" s="47"/>
      <c r="AS545" s="47"/>
      <c r="AT545" s="47">
        <v>600</v>
      </c>
      <c r="AU545" s="85"/>
      <c r="AV545" s="88"/>
      <c r="AW545" s="80">
        <v>1</v>
      </c>
      <c r="AX545" s="80">
        <v>0</v>
      </c>
      <c r="AY545" s="50" t="s">
        <v>95</v>
      </c>
      <c r="AZ545" s="91" t="s">
        <v>95</v>
      </c>
      <c r="BA545" s="88" t="s">
        <v>105</v>
      </c>
      <c r="BB545" s="78">
        <v>57.87</v>
      </c>
      <c r="BC545" s="75">
        <v>169000000</v>
      </c>
      <c r="BD545" s="75">
        <v>42000000</v>
      </c>
      <c r="BE545" s="75">
        <v>57000000</v>
      </c>
      <c r="BF545" s="75">
        <v>330000000</v>
      </c>
      <c r="BG545" s="50" t="s">
        <v>42</v>
      </c>
      <c r="BH545" s="78">
        <v>62.29</v>
      </c>
      <c r="BI545" s="130" t="s">
        <v>106</v>
      </c>
      <c r="BJ545" s="210" t="s">
        <v>42</v>
      </c>
    </row>
    <row r="546" spans="1:62" s="51" customFormat="1" ht="11.25" customHeight="1" x14ac:dyDescent="0.15">
      <c r="A546" s="321" t="s">
        <v>356</v>
      </c>
      <c r="B546" s="52"/>
      <c r="C546" s="52"/>
      <c r="D546" s="52"/>
      <c r="E546" s="52"/>
      <c r="F546" s="53"/>
      <c r="G546" s="52"/>
      <c r="H546" s="47"/>
      <c r="I546" s="47"/>
      <c r="J546" s="47"/>
      <c r="K546" s="47"/>
      <c r="L546" s="47"/>
      <c r="M546" s="47"/>
      <c r="N546" s="47"/>
      <c r="O546" s="47"/>
      <c r="P546" s="47"/>
      <c r="Q546" s="47"/>
      <c r="R546" s="47"/>
      <c r="S546" s="47"/>
      <c r="T546" s="47"/>
      <c r="U546" s="47"/>
      <c r="V546" s="47"/>
      <c r="W546" s="47"/>
      <c r="X546" s="47"/>
      <c r="Y546" s="47"/>
      <c r="Z546" s="47"/>
      <c r="AA546" s="80"/>
      <c r="AB546" s="80"/>
      <c r="AC546" s="80"/>
      <c r="AD546" s="47"/>
      <c r="AE546" s="47"/>
      <c r="AF546" s="47"/>
      <c r="AG546" s="85"/>
      <c r="AH546" s="88"/>
      <c r="AI546" s="121"/>
      <c r="AJ546" s="47"/>
      <c r="AK546" s="47"/>
      <c r="AL546" s="47"/>
      <c r="AM546" s="47"/>
      <c r="AN546" s="122"/>
      <c r="AO546" s="47"/>
      <c r="AP546" s="47"/>
      <c r="AQ546" s="47"/>
      <c r="AR546" s="47"/>
      <c r="AS546" s="47"/>
      <c r="AT546" s="47"/>
      <c r="AU546" s="85"/>
      <c r="AV546" s="88"/>
      <c r="AW546" s="80"/>
      <c r="AX546" s="80"/>
      <c r="AY546" s="50"/>
      <c r="AZ546" s="91"/>
      <c r="BA546" s="88"/>
      <c r="BB546" s="78"/>
      <c r="BC546" s="75"/>
      <c r="BD546" s="75"/>
      <c r="BE546" s="75"/>
      <c r="BF546" s="75"/>
      <c r="BG546" s="50"/>
      <c r="BH546" s="78"/>
      <c r="BI546" s="130"/>
      <c r="BJ546" s="210"/>
    </row>
    <row r="547" spans="1:62" s="51" customFormat="1" ht="11.25" customHeight="1" x14ac:dyDescent="0.15">
      <c r="A547" s="213" t="s">
        <v>143</v>
      </c>
      <c r="B547" s="52" t="s">
        <v>174</v>
      </c>
      <c r="C547" s="52" t="s">
        <v>191</v>
      </c>
      <c r="D547" s="52" t="s">
        <v>209</v>
      </c>
      <c r="E547" s="52" t="s">
        <v>229</v>
      </c>
      <c r="F547" s="53"/>
      <c r="G547" s="52">
        <v>17049</v>
      </c>
      <c r="H547" s="47">
        <v>8525</v>
      </c>
      <c r="I547" s="47">
        <v>361</v>
      </c>
      <c r="J547" s="47">
        <v>25</v>
      </c>
      <c r="K547" s="47">
        <v>63</v>
      </c>
      <c r="L547" s="47">
        <v>25</v>
      </c>
      <c r="M547" s="47">
        <v>209</v>
      </c>
      <c r="N547" s="47">
        <v>234</v>
      </c>
      <c r="O547" s="47">
        <v>360</v>
      </c>
      <c r="P547" s="47">
        <v>3</v>
      </c>
      <c r="Q547" s="47"/>
      <c r="R547" s="47"/>
      <c r="S547" s="47"/>
      <c r="T547" s="47"/>
      <c r="U547" s="47"/>
      <c r="V547" s="47"/>
      <c r="W547" s="47"/>
      <c r="X547" s="47"/>
      <c r="Y547" s="47">
        <v>371</v>
      </c>
      <c r="Z547" s="47">
        <v>0</v>
      </c>
      <c r="AA547" s="80">
        <v>0.98</v>
      </c>
      <c r="AB547" s="80">
        <v>0</v>
      </c>
      <c r="AC547" s="80">
        <v>0.02</v>
      </c>
      <c r="AD547" s="47">
        <v>70</v>
      </c>
      <c r="AE547" s="47">
        <v>91150</v>
      </c>
      <c r="AF547" s="47">
        <v>84</v>
      </c>
      <c r="AG547" s="85">
        <v>1435000</v>
      </c>
      <c r="AH547" s="88" t="s">
        <v>243</v>
      </c>
      <c r="AI547" s="121">
        <v>42256</v>
      </c>
      <c r="AJ547" s="47">
        <v>0</v>
      </c>
      <c r="AK547" s="47">
        <v>0</v>
      </c>
      <c r="AL547" s="47">
        <v>51549</v>
      </c>
      <c r="AM547" s="47"/>
      <c r="AN547" s="122"/>
      <c r="AO547" s="47">
        <v>1818415</v>
      </c>
      <c r="AP547" s="47">
        <v>0</v>
      </c>
      <c r="AQ547" s="47">
        <v>0</v>
      </c>
      <c r="AR547" s="47">
        <v>5730</v>
      </c>
      <c r="AS547" s="47">
        <v>0</v>
      </c>
      <c r="AT547" s="47">
        <v>468989</v>
      </c>
      <c r="AU547" s="85"/>
      <c r="AV547" s="88"/>
      <c r="AW547" s="80">
        <v>0.8</v>
      </c>
      <c r="AX547" s="80">
        <v>0.2</v>
      </c>
      <c r="AY547" s="50" t="s">
        <v>50</v>
      </c>
      <c r="AZ547" s="91" t="s">
        <v>95</v>
      </c>
      <c r="BA547" s="88" t="s">
        <v>271</v>
      </c>
      <c r="BB547" s="78">
        <v>82</v>
      </c>
      <c r="BC547" s="75">
        <v>9000932</v>
      </c>
      <c r="BD547" s="75">
        <v>7316181</v>
      </c>
      <c r="BE547" s="75">
        <v>4195364</v>
      </c>
      <c r="BF547" s="75">
        <v>20710725</v>
      </c>
      <c r="BG547" s="50" t="s">
        <v>42</v>
      </c>
      <c r="BH547" s="78">
        <v>77</v>
      </c>
      <c r="BI547" s="130" t="s">
        <v>284</v>
      </c>
      <c r="BJ547" s="210" t="s">
        <v>42</v>
      </c>
    </row>
    <row r="548" spans="1:62" s="51" customFormat="1" ht="11.25" customHeight="1" x14ac:dyDescent="0.15">
      <c r="A548" s="213" t="s">
        <v>116</v>
      </c>
      <c r="B548" s="52" t="s">
        <v>114</v>
      </c>
      <c r="C548" s="52" t="s">
        <v>115</v>
      </c>
      <c r="D548" s="52" t="s">
        <v>117</v>
      </c>
      <c r="E548" s="52" t="s">
        <v>118</v>
      </c>
      <c r="F548" s="53"/>
      <c r="G548" s="52">
        <v>43337</v>
      </c>
      <c r="H548" s="47">
        <v>19232</v>
      </c>
      <c r="I548" s="47">
        <v>1610</v>
      </c>
      <c r="J548" s="47">
        <v>57</v>
      </c>
      <c r="K548" s="47">
        <v>9</v>
      </c>
      <c r="L548" s="47">
        <v>3</v>
      </c>
      <c r="M548" s="47">
        <v>362</v>
      </c>
      <c r="N548" s="47">
        <v>182</v>
      </c>
      <c r="O548" s="47">
        <v>1610</v>
      </c>
      <c r="P548" s="47">
        <v>3</v>
      </c>
      <c r="Q548" s="47">
        <v>12</v>
      </c>
      <c r="R548" s="47">
        <v>0</v>
      </c>
      <c r="S548" s="47">
        <v>0</v>
      </c>
      <c r="T548" s="47">
        <v>0</v>
      </c>
      <c r="U548" s="47">
        <v>0</v>
      </c>
      <c r="V548" s="47">
        <v>0</v>
      </c>
      <c r="W548" s="47">
        <v>0</v>
      </c>
      <c r="X548" s="47">
        <v>0</v>
      </c>
      <c r="Y548" s="47">
        <v>2668</v>
      </c>
      <c r="Z548" s="47">
        <v>420</v>
      </c>
      <c r="AA548" s="80">
        <v>0.99</v>
      </c>
      <c r="AB548" s="80">
        <v>0</v>
      </c>
      <c r="AC548" s="80">
        <v>0.01</v>
      </c>
      <c r="AD548" s="47">
        <v>233</v>
      </c>
      <c r="AE548" s="47">
        <v>738098</v>
      </c>
      <c r="AF548" s="47">
        <v>206</v>
      </c>
      <c r="AG548" s="85">
        <v>2812000</v>
      </c>
      <c r="AH548" s="88"/>
      <c r="AI548" s="121">
        <v>949313</v>
      </c>
      <c r="AJ548" s="47">
        <v>0</v>
      </c>
      <c r="AK548" s="47">
        <v>0</v>
      </c>
      <c r="AL548" s="47">
        <v>16754</v>
      </c>
      <c r="AM548" s="47">
        <v>0</v>
      </c>
      <c r="AN548" s="122"/>
      <c r="AO548" s="47">
        <v>8394084</v>
      </c>
      <c r="AP548" s="47">
        <v>1632487</v>
      </c>
      <c r="AQ548" s="47">
        <v>0</v>
      </c>
      <c r="AR548" s="47">
        <v>0</v>
      </c>
      <c r="AS548" s="47">
        <v>171338</v>
      </c>
      <c r="AT548" s="47">
        <v>790345</v>
      </c>
      <c r="AU548" s="85">
        <v>17374</v>
      </c>
      <c r="AV548" s="88" t="s">
        <v>119</v>
      </c>
      <c r="AW548" s="80">
        <v>0.76</v>
      </c>
      <c r="AX548" s="80">
        <v>0.24</v>
      </c>
      <c r="AY548" s="50" t="s">
        <v>41</v>
      </c>
      <c r="AZ548" s="91" t="s">
        <v>41</v>
      </c>
      <c r="BA548" s="88" t="s">
        <v>120</v>
      </c>
      <c r="BB548" s="78">
        <v>76.28</v>
      </c>
      <c r="BC548" s="75">
        <v>21412761</v>
      </c>
      <c r="BD548" s="75">
        <v>36161515</v>
      </c>
      <c r="BE548" s="75">
        <v>63272939</v>
      </c>
      <c r="BF548" s="75">
        <v>120847215</v>
      </c>
      <c r="BG548" s="50" t="s">
        <v>42</v>
      </c>
      <c r="BH548" s="78">
        <v>62.08</v>
      </c>
      <c r="BI548" s="130" t="s">
        <v>121</v>
      </c>
      <c r="BJ548" s="210" t="s">
        <v>46</v>
      </c>
    </row>
    <row r="549" spans="1:62" s="51" customFormat="1" ht="11.25" customHeight="1" x14ac:dyDescent="0.15">
      <c r="A549" s="321" t="s">
        <v>357</v>
      </c>
      <c r="B549" s="52"/>
      <c r="C549" s="52"/>
      <c r="D549" s="52"/>
      <c r="E549" s="52"/>
      <c r="F549" s="53"/>
      <c r="G549" s="52"/>
      <c r="H549" s="47"/>
      <c r="I549" s="47"/>
      <c r="J549" s="47"/>
      <c r="K549" s="47"/>
      <c r="L549" s="47"/>
      <c r="M549" s="47"/>
      <c r="N549" s="47"/>
      <c r="O549" s="47"/>
      <c r="P549" s="47"/>
      <c r="Q549" s="47"/>
      <c r="R549" s="47"/>
      <c r="S549" s="47"/>
      <c r="T549" s="47"/>
      <c r="U549" s="47"/>
      <c r="V549" s="47"/>
      <c r="W549" s="47"/>
      <c r="X549" s="47"/>
      <c r="Y549" s="47"/>
      <c r="Z549" s="47"/>
      <c r="AA549" s="80"/>
      <c r="AB549" s="80"/>
      <c r="AC549" s="80"/>
      <c r="AD549" s="47"/>
      <c r="AE549" s="47"/>
      <c r="AF549" s="47"/>
      <c r="AG549" s="85"/>
      <c r="AH549" s="88"/>
      <c r="AI549" s="121"/>
      <c r="AJ549" s="47"/>
      <c r="AK549" s="47"/>
      <c r="AL549" s="47"/>
      <c r="AM549" s="47"/>
      <c r="AN549" s="122"/>
      <c r="AO549" s="47"/>
      <c r="AP549" s="47"/>
      <c r="AQ549" s="47"/>
      <c r="AR549" s="47"/>
      <c r="AS549" s="47"/>
      <c r="AT549" s="47"/>
      <c r="AU549" s="85"/>
      <c r="AV549" s="88"/>
      <c r="AW549" s="80"/>
      <c r="AX549" s="80"/>
      <c r="AY549" s="50"/>
      <c r="AZ549" s="91"/>
      <c r="BA549" s="88"/>
      <c r="BB549" s="78"/>
      <c r="BC549" s="75"/>
      <c r="BD549" s="75"/>
      <c r="BE549" s="75"/>
      <c r="BF549" s="75"/>
      <c r="BG549" s="50"/>
      <c r="BH549" s="78"/>
      <c r="BI549" s="130"/>
      <c r="BJ549" s="210"/>
    </row>
    <row r="550" spans="1:62" s="51" customFormat="1" ht="11.25" customHeight="1" x14ac:dyDescent="0.15">
      <c r="A550" s="213" t="s">
        <v>144</v>
      </c>
      <c r="B550" s="52" t="s">
        <v>175</v>
      </c>
      <c r="C550" s="52" t="s">
        <v>192</v>
      </c>
      <c r="D550" s="52" t="s">
        <v>210</v>
      </c>
      <c r="E550" s="52" t="s">
        <v>230</v>
      </c>
      <c r="F550" s="53"/>
      <c r="G550" s="52">
        <v>19090</v>
      </c>
      <c r="H550" s="47">
        <v>8029</v>
      </c>
      <c r="I550" s="47">
        <v>437</v>
      </c>
      <c r="J550" s="47">
        <v>63</v>
      </c>
      <c r="K550" s="47">
        <v>29</v>
      </c>
      <c r="L550" s="47">
        <v>0</v>
      </c>
      <c r="M550" s="47">
        <v>314</v>
      </c>
      <c r="N550" s="47">
        <v>35</v>
      </c>
      <c r="O550" s="47"/>
      <c r="P550" s="47">
        <v>0</v>
      </c>
      <c r="Q550" s="47">
        <v>0</v>
      </c>
      <c r="R550" s="47">
        <v>0</v>
      </c>
      <c r="S550" s="47">
        <v>0</v>
      </c>
      <c r="T550" s="47">
        <v>0</v>
      </c>
      <c r="U550" s="47">
        <v>0</v>
      </c>
      <c r="V550" s="47">
        <v>0</v>
      </c>
      <c r="W550" s="47">
        <v>0</v>
      </c>
      <c r="X550" s="47">
        <v>0</v>
      </c>
      <c r="Y550" s="47">
        <v>950</v>
      </c>
      <c r="Z550" s="47">
        <v>46</v>
      </c>
      <c r="AA550" s="80">
        <v>1</v>
      </c>
      <c r="AB550" s="80">
        <v>0</v>
      </c>
      <c r="AC550" s="80">
        <v>0</v>
      </c>
      <c r="AD550" s="47">
        <v>3</v>
      </c>
      <c r="AE550" s="47">
        <v>1000</v>
      </c>
      <c r="AF550" s="47">
        <v>101</v>
      </c>
      <c r="AG550" s="85">
        <v>2031900</v>
      </c>
      <c r="AH550" s="88"/>
      <c r="AI550" s="121">
        <v>187</v>
      </c>
      <c r="AJ550" s="47">
        <v>0</v>
      </c>
      <c r="AK550" s="47">
        <v>0</v>
      </c>
      <c r="AL550" s="47">
        <v>136862</v>
      </c>
      <c r="AM550" s="47"/>
      <c r="AN550" s="122"/>
      <c r="AO550" s="47">
        <v>0</v>
      </c>
      <c r="AP550" s="47">
        <v>0</v>
      </c>
      <c r="AQ550" s="47">
        <v>2884705</v>
      </c>
      <c r="AR550" s="47">
        <v>0</v>
      </c>
      <c r="AS550" s="47">
        <v>0</v>
      </c>
      <c r="AT550" s="47">
        <v>0</v>
      </c>
      <c r="AU550" s="85"/>
      <c r="AV550" s="88"/>
      <c r="AW550" s="80">
        <v>0</v>
      </c>
      <c r="AX550" s="80">
        <v>1</v>
      </c>
      <c r="AY550" s="50" t="s">
        <v>41</v>
      </c>
      <c r="AZ550" s="91" t="s">
        <v>95</v>
      </c>
      <c r="BA550" s="88" t="s">
        <v>272</v>
      </c>
      <c r="BB550" s="78">
        <v>105</v>
      </c>
      <c r="BC550" s="75">
        <v>8224516</v>
      </c>
      <c r="BD550" s="75">
        <v>6094848</v>
      </c>
      <c r="BE550" s="75">
        <v>4625139</v>
      </c>
      <c r="BF550" s="75">
        <v>19326648</v>
      </c>
      <c r="BG550" s="50" t="s">
        <v>42</v>
      </c>
      <c r="BH550" s="78">
        <v>105</v>
      </c>
      <c r="BI550" s="130"/>
      <c r="BJ550" s="210" t="s">
        <v>46</v>
      </c>
    </row>
    <row r="551" spans="1:62" s="51" customFormat="1" ht="11.25" customHeight="1" x14ac:dyDescent="0.15">
      <c r="A551" s="213" t="s">
        <v>145</v>
      </c>
      <c r="B551" s="52" t="s">
        <v>47</v>
      </c>
      <c r="C551" s="52" t="s">
        <v>48</v>
      </c>
      <c r="D551" s="52" t="s">
        <v>49</v>
      </c>
      <c r="E551" s="52"/>
      <c r="F551" s="53"/>
      <c r="G551" s="52">
        <v>96000</v>
      </c>
      <c r="H551" s="47">
        <v>46000</v>
      </c>
      <c r="I551" s="47">
        <v>2454</v>
      </c>
      <c r="J551" s="47">
        <v>137</v>
      </c>
      <c r="K551" s="47">
        <v>24</v>
      </c>
      <c r="L551" s="47">
        <v>11</v>
      </c>
      <c r="M551" s="47">
        <v>1405</v>
      </c>
      <c r="N551" s="47">
        <v>0</v>
      </c>
      <c r="O551" s="47">
        <v>2454</v>
      </c>
      <c r="P551" s="47">
        <v>0</v>
      </c>
      <c r="Q551" s="47">
        <v>659</v>
      </c>
      <c r="R551" s="47">
        <v>0</v>
      </c>
      <c r="S551" s="47">
        <v>0</v>
      </c>
      <c r="T551" s="47">
        <v>0</v>
      </c>
      <c r="U551" s="47">
        <v>500</v>
      </c>
      <c r="V551" s="47">
        <v>0</v>
      </c>
      <c r="W551" s="47">
        <v>0</v>
      </c>
      <c r="X551" s="47">
        <v>0</v>
      </c>
      <c r="Y551" s="47">
        <v>4880</v>
      </c>
      <c r="Z551" s="47">
        <v>702</v>
      </c>
      <c r="AA551" s="80">
        <v>0.8</v>
      </c>
      <c r="AB551" s="80">
        <v>0.08</v>
      </c>
      <c r="AC551" s="80">
        <v>0.12</v>
      </c>
      <c r="AD551" s="47">
        <v>449</v>
      </c>
      <c r="AE551" s="47">
        <v>836000</v>
      </c>
      <c r="AF551" s="47">
        <v>62</v>
      </c>
      <c r="AG551" s="85">
        <v>901000</v>
      </c>
      <c r="AH551" s="88"/>
      <c r="AI551" s="121">
        <v>1100000</v>
      </c>
      <c r="AJ551" s="47">
        <v>0</v>
      </c>
      <c r="AK551" s="47">
        <v>0</v>
      </c>
      <c r="AL551" s="47">
        <v>858000</v>
      </c>
      <c r="AM551" s="47">
        <v>0</v>
      </c>
      <c r="AN551" s="122"/>
      <c r="AO551" s="47">
        <v>10800000</v>
      </c>
      <c r="AP551" s="47">
        <v>0</v>
      </c>
      <c r="AQ551" s="47">
        <v>0</v>
      </c>
      <c r="AR551" s="47">
        <v>0</v>
      </c>
      <c r="AS551" s="47">
        <v>0</v>
      </c>
      <c r="AT551" s="47">
        <v>0</v>
      </c>
      <c r="AU551" s="85">
        <v>0</v>
      </c>
      <c r="AV551" s="88"/>
      <c r="AW551" s="80">
        <v>1</v>
      </c>
      <c r="AX551" s="80">
        <v>0</v>
      </c>
      <c r="AY551" s="50" t="s">
        <v>41</v>
      </c>
      <c r="AZ551" s="91" t="s">
        <v>50</v>
      </c>
      <c r="BA551" s="88"/>
      <c r="BB551" s="78">
        <v>64.040000000000006</v>
      </c>
      <c r="BC551" s="75">
        <v>118000000</v>
      </c>
      <c r="BD551" s="75">
        <v>32900000</v>
      </c>
      <c r="BE551" s="75">
        <v>92700000</v>
      </c>
      <c r="BF551" s="75">
        <v>275000000</v>
      </c>
      <c r="BG551" s="50" t="s">
        <v>42</v>
      </c>
      <c r="BH551" s="78">
        <v>71.930000000000007</v>
      </c>
      <c r="BI551" s="130"/>
      <c r="BJ551" s="210" t="s">
        <v>42</v>
      </c>
    </row>
    <row r="552" spans="1:62" s="51" customFormat="1" ht="11.25" customHeight="1" x14ac:dyDescent="0.15">
      <c r="A552" s="213" t="s">
        <v>322</v>
      </c>
      <c r="B552" s="52" t="s">
        <v>323</v>
      </c>
      <c r="C552" s="52" t="s">
        <v>324</v>
      </c>
      <c r="D552" s="52" t="s">
        <v>325</v>
      </c>
      <c r="E552" s="52" t="s">
        <v>326</v>
      </c>
      <c r="F552" s="53"/>
      <c r="G552" s="52">
        <v>3300</v>
      </c>
      <c r="H552" s="47"/>
      <c r="I552" s="47">
        <v>110</v>
      </c>
      <c r="J552" s="47">
        <v>0</v>
      </c>
      <c r="K552" s="47">
        <v>1</v>
      </c>
      <c r="L552" s="47">
        <v>0</v>
      </c>
      <c r="M552" s="47">
        <v>65</v>
      </c>
      <c r="N552" s="47">
        <v>0</v>
      </c>
      <c r="O552" s="47">
        <v>100</v>
      </c>
      <c r="P552" s="47">
        <v>0</v>
      </c>
      <c r="Q552" s="47">
        <v>350</v>
      </c>
      <c r="R552" s="47">
        <v>0</v>
      </c>
      <c r="S552" s="47">
        <v>2</v>
      </c>
      <c r="T552" s="47">
        <v>0</v>
      </c>
      <c r="U552" s="47"/>
      <c r="V552" s="47">
        <v>0</v>
      </c>
      <c r="W552" s="47"/>
      <c r="X552" s="47">
        <v>0</v>
      </c>
      <c r="Y552" s="47">
        <v>150</v>
      </c>
      <c r="Z552" s="47">
        <v>0</v>
      </c>
      <c r="AA552" s="80">
        <v>1</v>
      </c>
      <c r="AB552" s="80">
        <v>0</v>
      </c>
      <c r="AC552" s="80">
        <v>0</v>
      </c>
      <c r="AD552" s="47">
        <v>14</v>
      </c>
      <c r="AE552" s="47">
        <v>35000</v>
      </c>
      <c r="AF552" s="47">
        <v>28</v>
      </c>
      <c r="AG552" s="85">
        <v>140000</v>
      </c>
      <c r="AH552" s="88"/>
      <c r="AI552" s="121">
        <v>82500</v>
      </c>
      <c r="AJ552" s="47">
        <v>0</v>
      </c>
      <c r="AK552" s="47">
        <v>0</v>
      </c>
      <c r="AL552" s="47">
        <v>12000</v>
      </c>
      <c r="AM552" s="47"/>
      <c r="AN552" s="122"/>
      <c r="AO552" s="47">
        <v>10000</v>
      </c>
      <c r="AP552" s="47">
        <v>5000</v>
      </c>
      <c r="AQ552" s="47">
        <v>5000</v>
      </c>
      <c r="AR552" s="47">
        <v>0</v>
      </c>
      <c r="AS552" s="47">
        <v>0</v>
      </c>
      <c r="AT552" s="47">
        <v>0</v>
      </c>
      <c r="AU552" s="85">
        <v>0</v>
      </c>
      <c r="AV552" s="88"/>
      <c r="AW552" s="80">
        <v>0.5</v>
      </c>
      <c r="AX552" s="80">
        <v>0.5</v>
      </c>
      <c r="AY552" s="50" t="s">
        <v>50</v>
      </c>
      <c r="AZ552" s="91" t="s">
        <v>50</v>
      </c>
      <c r="BA552" s="88"/>
      <c r="BB552" s="78">
        <v>62</v>
      </c>
      <c r="BC552" s="75">
        <v>700000</v>
      </c>
      <c r="BD552" s="75">
        <v>3500000</v>
      </c>
      <c r="BE552" s="75">
        <v>5300000</v>
      </c>
      <c r="BF552" s="75">
        <v>9400000</v>
      </c>
      <c r="BG552" s="50" t="s">
        <v>42</v>
      </c>
      <c r="BH552" s="78">
        <v>62</v>
      </c>
      <c r="BI552" s="130" t="s">
        <v>327</v>
      </c>
      <c r="BJ552" s="210" t="s">
        <v>42</v>
      </c>
    </row>
    <row r="553" spans="1:62" s="51" customFormat="1" ht="11.25" customHeight="1" x14ac:dyDescent="0.15">
      <c r="A553" s="213" t="s">
        <v>70</v>
      </c>
      <c r="B553" s="52" t="s">
        <v>68</v>
      </c>
      <c r="C553" s="52" t="s">
        <v>69</v>
      </c>
      <c r="D553" s="52" t="s">
        <v>71</v>
      </c>
      <c r="E553" s="52" t="s">
        <v>72</v>
      </c>
      <c r="F553" s="53"/>
      <c r="G553" s="52">
        <v>90514</v>
      </c>
      <c r="H553" s="47">
        <v>41391</v>
      </c>
      <c r="I553" s="47">
        <v>553</v>
      </c>
      <c r="J553" s="47">
        <v>116</v>
      </c>
      <c r="K553" s="47">
        <v>0</v>
      </c>
      <c r="L553" s="47">
        <v>0</v>
      </c>
      <c r="M553" s="47">
        <v>0</v>
      </c>
      <c r="N553" s="47">
        <v>0</v>
      </c>
      <c r="O553" s="47">
        <v>150</v>
      </c>
      <c r="P553" s="47">
        <v>23</v>
      </c>
      <c r="Q553" s="47">
        <v>40</v>
      </c>
      <c r="R553" s="47">
        <v>25</v>
      </c>
      <c r="S553" s="47">
        <v>0</v>
      </c>
      <c r="T553" s="47">
        <v>0</v>
      </c>
      <c r="U553" s="47">
        <v>0</v>
      </c>
      <c r="V553" s="47">
        <v>0</v>
      </c>
      <c r="W553" s="47">
        <v>0</v>
      </c>
      <c r="X553" s="47">
        <v>0</v>
      </c>
      <c r="Y553" s="47">
        <v>3107</v>
      </c>
      <c r="Z553" s="47">
        <v>0</v>
      </c>
      <c r="AA553" s="80">
        <v>0.95</v>
      </c>
      <c r="AB553" s="80">
        <v>0.02</v>
      </c>
      <c r="AC553" s="80">
        <v>0.03</v>
      </c>
      <c r="AD553" s="47">
        <v>60</v>
      </c>
      <c r="AE553" s="47">
        <v>57000</v>
      </c>
      <c r="AF553" s="47">
        <v>150</v>
      </c>
      <c r="AG553" s="85">
        <v>528000</v>
      </c>
      <c r="AH553" s="88" t="s">
        <v>73</v>
      </c>
      <c r="AI553" s="121">
        <v>12560</v>
      </c>
      <c r="AJ553" s="47">
        <v>0</v>
      </c>
      <c r="AK553" s="47">
        <v>0</v>
      </c>
      <c r="AL553" s="47">
        <v>4000</v>
      </c>
      <c r="AM553" s="47">
        <v>0</v>
      </c>
      <c r="AN553" s="122"/>
      <c r="AO553" s="47">
        <v>1162453</v>
      </c>
      <c r="AP553" s="47">
        <v>25718</v>
      </c>
      <c r="AQ553" s="47">
        <v>0</v>
      </c>
      <c r="AR553" s="47">
        <v>0</v>
      </c>
      <c r="AS553" s="47">
        <v>0</v>
      </c>
      <c r="AT553" s="47">
        <v>0</v>
      </c>
      <c r="AU553" s="85">
        <v>0</v>
      </c>
      <c r="AV553" s="88"/>
      <c r="AW553" s="80">
        <v>0.97</v>
      </c>
      <c r="AX553" s="80">
        <v>0.03</v>
      </c>
      <c r="AY553" s="50" t="s">
        <v>50</v>
      </c>
      <c r="AZ553" s="91" t="s">
        <v>50</v>
      </c>
      <c r="BA553" s="88"/>
      <c r="BB553" s="78">
        <v>104</v>
      </c>
      <c r="BC553" s="75">
        <v>1272202</v>
      </c>
      <c r="BD553" s="75">
        <v>343405</v>
      </c>
      <c r="BE553" s="75">
        <v>1356191</v>
      </c>
      <c r="BF553" s="75">
        <v>2972438</v>
      </c>
      <c r="BG553" s="50" t="s">
        <v>42</v>
      </c>
      <c r="BH553" s="78">
        <v>108</v>
      </c>
      <c r="BI553" s="130"/>
      <c r="BJ553" s="210" t="s">
        <v>46</v>
      </c>
    </row>
    <row r="554" spans="1:62" s="51" customFormat="1" ht="11.25" customHeight="1" x14ac:dyDescent="0.15">
      <c r="A554" s="213" t="s">
        <v>146</v>
      </c>
      <c r="B554" s="52" t="s">
        <v>176</v>
      </c>
      <c r="C554" s="52" t="s">
        <v>193</v>
      </c>
      <c r="D554" s="52" t="s">
        <v>211</v>
      </c>
      <c r="E554" s="52" t="s">
        <v>231</v>
      </c>
      <c r="F554" s="53"/>
      <c r="G554" s="52">
        <v>18612</v>
      </c>
      <c r="H554" s="47">
        <v>0</v>
      </c>
      <c r="I554" s="47">
        <v>483</v>
      </c>
      <c r="J554" s="47">
        <v>25</v>
      </c>
      <c r="K554" s="47">
        <v>50</v>
      </c>
      <c r="L554" s="47">
        <v>0</v>
      </c>
      <c r="M554" s="47">
        <v>503</v>
      </c>
      <c r="N554" s="47">
        <v>242</v>
      </c>
      <c r="O554" s="47">
        <v>475</v>
      </c>
      <c r="P554" s="47">
        <v>0</v>
      </c>
      <c r="Q554" s="47">
        <v>0</v>
      </c>
      <c r="R554" s="47">
        <v>0</v>
      </c>
      <c r="S554" s="47">
        <v>0</v>
      </c>
      <c r="T554" s="47">
        <v>0</v>
      </c>
      <c r="U554" s="47">
        <v>0</v>
      </c>
      <c r="V554" s="47">
        <v>0</v>
      </c>
      <c r="W554" s="47">
        <v>0</v>
      </c>
      <c r="X554" s="47">
        <v>0</v>
      </c>
      <c r="Y554" s="47">
        <v>331</v>
      </c>
      <c r="Z554" s="47">
        <v>55</v>
      </c>
      <c r="AA554" s="80">
        <v>0.97</v>
      </c>
      <c r="AB554" s="80">
        <v>0</v>
      </c>
      <c r="AC554" s="80">
        <v>0.03</v>
      </c>
      <c r="AD554" s="47">
        <v>66</v>
      </c>
      <c r="AE554" s="47">
        <v>90000</v>
      </c>
      <c r="AF554" s="47">
        <v>75</v>
      </c>
      <c r="AG554" s="85">
        <v>550000</v>
      </c>
      <c r="AH554" s="88"/>
      <c r="AI554" s="121">
        <v>61177</v>
      </c>
      <c r="AJ554" s="47">
        <v>0</v>
      </c>
      <c r="AK554" s="47">
        <v>0</v>
      </c>
      <c r="AL554" s="47">
        <v>23053</v>
      </c>
      <c r="AM554" s="47">
        <v>0</v>
      </c>
      <c r="AN554" s="122"/>
      <c r="AO554" s="47">
        <v>897507</v>
      </c>
      <c r="AP554" s="47">
        <v>0</v>
      </c>
      <c r="AQ554" s="47">
        <v>444391</v>
      </c>
      <c r="AR554" s="47">
        <v>0</v>
      </c>
      <c r="AS554" s="47">
        <v>0</v>
      </c>
      <c r="AT554" s="47">
        <v>0</v>
      </c>
      <c r="AU554" s="85">
        <v>0</v>
      </c>
      <c r="AV554" s="88"/>
      <c r="AW554" s="80">
        <v>0.75</v>
      </c>
      <c r="AX554" s="80">
        <v>0.25</v>
      </c>
      <c r="AY554" s="50" t="s">
        <v>50</v>
      </c>
      <c r="AZ554" s="91" t="s">
        <v>95</v>
      </c>
      <c r="BA554" s="88" t="s">
        <v>273</v>
      </c>
      <c r="BB554" s="78">
        <v>67.58</v>
      </c>
      <c r="BC554" s="75">
        <v>3023579</v>
      </c>
      <c r="BD554" s="75">
        <v>7341708</v>
      </c>
      <c r="BE554" s="75">
        <v>4438773</v>
      </c>
      <c r="BF554" s="75">
        <v>15174848</v>
      </c>
      <c r="BG554" s="50" t="s">
        <v>42</v>
      </c>
      <c r="BH554" s="78">
        <v>69.03</v>
      </c>
      <c r="BI554" s="130"/>
      <c r="BJ554" s="210" t="s">
        <v>46</v>
      </c>
    </row>
    <row r="555" spans="1:62" s="51" customFormat="1" ht="11.25" customHeight="1" x14ac:dyDescent="0.15">
      <c r="A555" s="213" t="s">
        <v>158</v>
      </c>
      <c r="B555" s="52" t="s">
        <v>177</v>
      </c>
      <c r="C555" s="52" t="s">
        <v>194</v>
      </c>
      <c r="D555" s="52" t="s">
        <v>212</v>
      </c>
      <c r="E555" s="52" t="s">
        <v>232</v>
      </c>
      <c r="F555" s="53"/>
      <c r="G555" s="52">
        <v>37662</v>
      </c>
      <c r="H555" s="47">
        <v>13877</v>
      </c>
      <c r="I555" s="47">
        <v>813</v>
      </c>
      <c r="J555" s="47">
        <v>72</v>
      </c>
      <c r="K555" s="47">
        <v>0</v>
      </c>
      <c r="L555" s="47">
        <v>10</v>
      </c>
      <c r="M555" s="47">
        <v>2</v>
      </c>
      <c r="N555" s="47">
        <v>40</v>
      </c>
      <c r="O555" s="47">
        <v>90</v>
      </c>
      <c r="P555" s="47"/>
      <c r="Q555" s="47">
        <v>24</v>
      </c>
      <c r="R555" s="47">
        <v>10</v>
      </c>
      <c r="S555" s="47">
        <v>0</v>
      </c>
      <c r="T555" s="47">
        <v>0</v>
      </c>
      <c r="U555" s="47">
        <v>0</v>
      </c>
      <c r="V555" s="47">
        <v>0</v>
      </c>
      <c r="W555" s="47">
        <v>24</v>
      </c>
      <c r="X555" s="47">
        <v>0</v>
      </c>
      <c r="Y555" s="47">
        <v>1600</v>
      </c>
      <c r="Z555" s="47"/>
      <c r="AA555" s="80">
        <v>0.99</v>
      </c>
      <c r="AB555" s="80">
        <v>0.01</v>
      </c>
      <c r="AC555" s="80">
        <v>0</v>
      </c>
      <c r="AD555" s="47">
        <v>136</v>
      </c>
      <c r="AE555" s="47">
        <v>252904</v>
      </c>
      <c r="AF555" s="47">
        <v>95</v>
      </c>
      <c r="AG555" s="85">
        <v>1712397</v>
      </c>
      <c r="AH555" s="88"/>
      <c r="AI555" s="121">
        <v>160652</v>
      </c>
      <c r="AJ555" s="47"/>
      <c r="AK555" s="47"/>
      <c r="AL555" s="47"/>
      <c r="AM555" s="47"/>
      <c r="AN555" s="122"/>
      <c r="AO555" s="47">
        <v>4850346</v>
      </c>
      <c r="AP555" s="47">
        <v>85813</v>
      </c>
      <c r="AQ555" s="47"/>
      <c r="AR555" s="47"/>
      <c r="AS555" s="47"/>
      <c r="AT555" s="47">
        <v>46702</v>
      </c>
      <c r="AU555" s="85"/>
      <c r="AV555" s="88"/>
      <c r="AW555" s="80">
        <v>0.97</v>
      </c>
      <c r="AX555" s="80">
        <v>0.03</v>
      </c>
      <c r="AY555" s="50" t="s">
        <v>41</v>
      </c>
      <c r="AZ555" s="91" t="s">
        <v>41</v>
      </c>
      <c r="BA555" s="88"/>
      <c r="BB555" s="78">
        <v>75</v>
      </c>
      <c r="BC555" s="75">
        <v>7387201</v>
      </c>
      <c r="BD555" s="75">
        <v>4518469</v>
      </c>
      <c r="BE555" s="75">
        <v>12128030</v>
      </c>
      <c r="BF555" s="75">
        <v>24033700</v>
      </c>
      <c r="BG555" s="50" t="s">
        <v>42</v>
      </c>
      <c r="BH555" s="78">
        <v>85</v>
      </c>
      <c r="BI555" s="130"/>
      <c r="BJ555" s="210" t="s">
        <v>46</v>
      </c>
    </row>
    <row r="556" spans="1:62" s="51" customFormat="1" ht="11.25" customHeight="1" x14ac:dyDescent="0.15">
      <c r="A556" s="321" t="s">
        <v>358</v>
      </c>
      <c r="B556" s="52"/>
      <c r="C556" s="52"/>
      <c r="D556" s="52"/>
      <c r="E556" s="52"/>
      <c r="F556" s="53"/>
      <c r="G556" s="52"/>
      <c r="H556" s="47"/>
      <c r="I556" s="47"/>
      <c r="J556" s="47"/>
      <c r="K556" s="47"/>
      <c r="L556" s="47"/>
      <c r="M556" s="47"/>
      <c r="N556" s="47"/>
      <c r="O556" s="47"/>
      <c r="P556" s="47"/>
      <c r="Q556" s="47"/>
      <c r="R556" s="47"/>
      <c r="S556" s="47"/>
      <c r="T556" s="47"/>
      <c r="U556" s="47"/>
      <c r="V556" s="47"/>
      <c r="W556" s="47"/>
      <c r="X556" s="47"/>
      <c r="Y556" s="47"/>
      <c r="Z556" s="47"/>
      <c r="AA556" s="80"/>
      <c r="AB556" s="80"/>
      <c r="AC556" s="80"/>
      <c r="AD556" s="47"/>
      <c r="AE556" s="47"/>
      <c r="AF556" s="47"/>
      <c r="AG556" s="85"/>
      <c r="AH556" s="88"/>
      <c r="AI556" s="121"/>
      <c r="AJ556" s="47"/>
      <c r="AK556" s="47"/>
      <c r="AL556" s="47"/>
      <c r="AM556" s="47"/>
      <c r="AN556" s="122"/>
      <c r="AO556" s="47"/>
      <c r="AP556" s="47"/>
      <c r="AQ556" s="47"/>
      <c r="AR556" s="47"/>
      <c r="AS556" s="47"/>
      <c r="AT556" s="47"/>
      <c r="AU556" s="85"/>
      <c r="AV556" s="88"/>
      <c r="AW556" s="80"/>
      <c r="AX556" s="80"/>
      <c r="AY556" s="50"/>
      <c r="AZ556" s="91"/>
      <c r="BA556" s="88"/>
      <c r="BB556" s="78"/>
      <c r="BC556" s="75"/>
      <c r="BD556" s="75"/>
      <c r="BE556" s="75"/>
      <c r="BF556" s="75"/>
      <c r="BG556" s="50"/>
      <c r="BH556" s="78"/>
      <c r="BI556" s="130"/>
      <c r="BJ556" s="210"/>
    </row>
    <row r="557" spans="1:62" s="51" customFormat="1" ht="11.25" customHeight="1" x14ac:dyDescent="0.15">
      <c r="A557" s="323" t="s">
        <v>359</v>
      </c>
      <c r="B557" s="52"/>
      <c r="C557" s="52"/>
      <c r="D557" s="52"/>
      <c r="E557" s="52"/>
      <c r="F557" s="53"/>
      <c r="G557" s="52"/>
      <c r="H557" s="47"/>
      <c r="I557" s="47"/>
      <c r="J557" s="47"/>
      <c r="K557" s="47"/>
      <c r="L557" s="47"/>
      <c r="M557" s="47"/>
      <c r="N557" s="47"/>
      <c r="O557" s="47"/>
      <c r="P557" s="47"/>
      <c r="Q557" s="47"/>
      <c r="R557" s="47"/>
      <c r="S557" s="47"/>
      <c r="T557" s="47"/>
      <c r="U557" s="47"/>
      <c r="V557" s="47"/>
      <c r="W557" s="47"/>
      <c r="X557" s="47"/>
      <c r="Y557" s="47"/>
      <c r="Z557" s="47"/>
      <c r="AA557" s="80"/>
      <c r="AB557" s="80"/>
      <c r="AC557" s="80"/>
      <c r="AD557" s="47"/>
      <c r="AE557" s="47"/>
      <c r="AF557" s="47"/>
      <c r="AG557" s="85"/>
      <c r="AH557" s="88"/>
      <c r="AI557" s="121"/>
      <c r="AJ557" s="47"/>
      <c r="AK557" s="47"/>
      <c r="AL557" s="47"/>
      <c r="AM557" s="47"/>
      <c r="AN557" s="122"/>
      <c r="AO557" s="47"/>
      <c r="AP557" s="47"/>
      <c r="AQ557" s="47"/>
      <c r="AR557" s="47"/>
      <c r="AS557" s="47"/>
      <c r="AT557" s="47"/>
      <c r="AU557" s="85"/>
      <c r="AV557" s="88"/>
      <c r="AW557" s="80"/>
      <c r="AX557" s="80"/>
      <c r="AY557" s="50"/>
      <c r="AZ557" s="91"/>
      <c r="BA557" s="88"/>
      <c r="BB557" s="78"/>
      <c r="BC557" s="75"/>
      <c r="BD557" s="75"/>
      <c r="BE557" s="75"/>
      <c r="BF557" s="75"/>
      <c r="BG557" s="50"/>
      <c r="BH557" s="78"/>
      <c r="BI557" s="130"/>
      <c r="BJ557" s="210"/>
    </row>
    <row r="558" spans="1:62" s="51" customFormat="1" ht="11.25" customHeight="1" x14ac:dyDescent="0.15">
      <c r="A558" s="324" t="s">
        <v>147</v>
      </c>
      <c r="B558" s="52" t="s">
        <v>78</v>
      </c>
      <c r="C558" s="52" t="s">
        <v>79</v>
      </c>
      <c r="D558" s="52" t="s">
        <v>80</v>
      </c>
      <c r="E558" s="52" t="s">
        <v>81</v>
      </c>
      <c r="F558" s="53"/>
      <c r="G558" s="52">
        <v>6522</v>
      </c>
      <c r="H558" s="47">
        <v>3481</v>
      </c>
      <c r="I558" s="47">
        <v>275</v>
      </c>
      <c r="J558" s="47">
        <v>8</v>
      </c>
      <c r="K558" s="47">
        <v>0</v>
      </c>
      <c r="L558" s="47">
        <v>2</v>
      </c>
      <c r="M558" s="47">
        <v>275</v>
      </c>
      <c r="N558" s="47">
        <v>3</v>
      </c>
      <c r="O558" s="47">
        <v>275</v>
      </c>
      <c r="P558" s="47">
        <v>0</v>
      </c>
      <c r="Q558" s="47">
        <v>1</v>
      </c>
      <c r="R558" s="47">
        <v>1</v>
      </c>
      <c r="S558" s="47">
        <v>0</v>
      </c>
      <c r="T558" s="47">
        <v>0</v>
      </c>
      <c r="U558" s="47">
        <v>1</v>
      </c>
      <c r="V558" s="47">
        <v>0</v>
      </c>
      <c r="W558" s="47">
        <v>0</v>
      </c>
      <c r="X558" s="47">
        <v>0</v>
      </c>
      <c r="Y558" s="47">
        <v>300</v>
      </c>
      <c r="Z558" s="47">
        <v>25</v>
      </c>
      <c r="AA558" s="80">
        <v>0.99</v>
      </c>
      <c r="AB558" s="80">
        <v>0</v>
      </c>
      <c r="AC558" s="80">
        <v>0.01</v>
      </c>
      <c r="AD558" s="47">
        <v>64</v>
      </c>
      <c r="AE558" s="47">
        <v>128000</v>
      </c>
      <c r="AF558" s="47">
        <v>63</v>
      </c>
      <c r="AG558" s="85">
        <v>180000</v>
      </c>
      <c r="AH558" s="88"/>
      <c r="AI558" s="121">
        <v>132271</v>
      </c>
      <c r="AJ558" s="47">
        <v>0</v>
      </c>
      <c r="AK558" s="47">
        <v>0</v>
      </c>
      <c r="AL558" s="47">
        <v>7430</v>
      </c>
      <c r="AM558" s="47"/>
      <c r="AN558" s="122"/>
      <c r="AO558" s="47">
        <v>2274378</v>
      </c>
      <c r="AP558" s="47">
        <v>0</v>
      </c>
      <c r="AQ558" s="47"/>
      <c r="AR558" s="47">
        <v>0</v>
      </c>
      <c r="AS558" s="47"/>
      <c r="AT558" s="47"/>
      <c r="AU558" s="85">
        <v>159284</v>
      </c>
      <c r="AV558" s="88" t="s">
        <v>82</v>
      </c>
      <c r="AW558" s="80">
        <v>0.93</v>
      </c>
      <c r="AX558" s="80">
        <v>7.0000000000000007E-2</v>
      </c>
      <c r="AY558" s="50" t="s">
        <v>50</v>
      </c>
      <c r="AZ558" s="91" t="s">
        <v>41</v>
      </c>
      <c r="BA558" s="88" t="s">
        <v>83</v>
      </c>
      <c r="BB558" s="78">
        <v>77</v>
      </c>
      <c r="BC558" s="75">
        <v>9927972</v>
      </c>
      <c r="BD558" s="75">
        <v>11050538</v>
      </c>
      <c r="BE558" s="75">
        <v>9959052</v>
      </c>
      <c r="BF558" s="75">
        <v>30937562</v>
      </c>
      <c r="BG558" s="50" t="s">
        <v>42</v>
      </c>
      <c r="BH558" s="78">
        <v>79.7</v>
      </c>
      <c r="BI558" s="130"/>
      <c r="BJ558" s="210" t="s">
        <v>46</v>
      </c>
    </row>
    <row r="559" spans="1:62" s="51" customFormat="1" ht="11.25" customHeight="1" x14ac:dyDescent="0.15">
      <c r="A559" s="323" t="s">
        <v>360</v>
      </c>
      <c r="B559" s="52"/>
      <c r="C559" s="52"/>
      <c r="D559" s="52"/>
      <c r="E559" s="52"/>
      <c r="F559" s="53"/>
      <c r="G559" s="52"/>
      <c r="H559" s="47"/>
      <c r="I559" s="47"/>
      <c r="J559" s="47"/>
      <c r="K559" s="47"/>
      <c r="L559" s="47"/>
      <c r="M559" s="47"/>
      <c r="N559" s="47"/>
      <c r="O559" s="47"/>
      <c r="P559" s="47"/>
      <c r="Q559" s="47"/>
      <c r="R559" s="47"/>
      <c r="S559" s="47"/>
      <c r="T559" s="47"/>
      <c r="U559" s="47"/>
      <c r="V559" s="47"/>
      <c r="W559" s="47"/>
      <c r="X559" s="47"/>
      <c r="Y559" s="47"/>
      <c r="Z559" s="47"/>
      <c r="AA559" s="80"/>
      <c r="AB559" s="80"/>
      <c r="AC559" s="80"/>
      <c r="AD559" s="47"/>
      <c r="AE559" s="47"/>
      <c r="AF559" s="47"/>
      <c r="AG559" s="85"/>
      <c r="AH559" s="88"/>
      <c r="AI559" s="121"/>
      <c r="AJ559" s="47"/>
      <c r="AK559" s="47"/>
      <c r="AL559" s="47"/>
      <c r="AM559" s="47"/>
      <c r="AN559" s="122"/>
      <c r="AO559" s="47"/>
      <c r="AP559" s="47"/>
      <c r="AQ559" s="47"/>
      <c r="AR559" s="47"/>
      <c r="AS559" s="47"/>
      <c r="AT559" s="47"/>
      <c r="AU559" s="85"/>
      <c r="AV559" s="88"/>
      <c r="AW559" s="80"/>
      <c r="AX559" s="80"/>
      <c r="AY559" s="50"/>
      <c r="AZ559" s="91"/>
      <c r="BA559" s="88"/>
      <c r="BB559" s="78"/>
      <c r="BC559" s="75"/>
      <c r="BD559" s="75"/>
      <c r="BE559" s="75"/>
      <c r="BF559" s="75"/>
      <c r="BG559" s="50"/>
      <c r="BH559" s="78"/>
      <c r="BI559" s="130"/>
      <c r="BJ559" s="210"/>
    </row>
    <row r="560" spans="1:62" s="51" customFormat="1" ht="11.25" customHeight="1" x14ac:dyDescent="0.15">
      <c r="A560" s="324" t="s">
        <v>148</v>
      </c>
      <c r="B560" s="52" t="s">
        <v>178</v>
      </c>
      <c r="C560" s="52" t="s">
        <v>195</v>
      </c>
      <c r="D560" s="52" t="s">
        <v>213</v>
      </c>
      <c r="E560" s="52" t="s">
        <v>233</v>
      </c>
      <c r="F560" s="53"/>
      <c r="G560" s="52">
        <v>18600</v>
      </c>
      <c r="H560" s="47">
        <v>7069</v>
      </c>
      <c r="I560" s="47">
        <v>500</v>
      </c>
      <c r="J560" s="47">
        <v>35</v>
      </c>
      <c r="K560" s="47">
        <v>20</v>
      </c>
      <c r="L560" s="47">
        <v>1</v>
      </c>
      <c r="M560" s="47">
        <v>128</v>
      </c>
      <c r="N560" s="47">
        <v>28</v>
      </c>
      <c r="O560" s="47">
        <v>350</v>
      </c>
      <c r="P560" s="47">
        <v>9</v>
      </c>
      <c r="Q560" s="47">
        <v>0</v>
      </c>
      <c r="R560" s="47">
        <v>0</v>
      </c>
      <c r="S560" s="47">
        <v>0</v>
      </c>
      <c r="T560" s="47">
        <v>0</v>
      </c>
      <c r="U560" s="47">
        <v>0</v>
      </c>
      <c r="V560" s="47">
        <v>0</v>
      </c>
      <c r="W560" s="47">
        <v>0</v>
      </c>
      <c r="X560" s="47">
        <v>0</v>
      </c>
      <c r="Y560" s="47">
        <v>1110</v>
      </c>
      <c r="Z560" s="47">
        <v>166</v>
      </c>
      <c r="AA560" s="80">
        <v>1</v>
      </c>
      <c r="AB560" s="80">
        <v>0</v>
      </c>
      <c r="AC560" s="80">
        <v>0</v>
      </c>
      <c r="AD560" s="47">
        <v>139</v>
      </c>
      <c r="AE560" s="47">
        <v>54000</v>
      </c>
      <c r="AF560" s="47">
        <v>127</v>
      </c>
      <c r="AG560" s="85">
        <v>1100000</v>
      </c>
      <c r="AH560" s="88"/>
      <c r="AI560" s="121">
        <v>31698</v>
      </c>
      <c r="AJ560" s="47">
        <v>0</v>
      </c>
      <c r="AK560" s="47">
        <v>0</v>
      </c>
      <c r="AL560" s="47">
        <v>8000</v>
      </c>
      <c r="AM560" s="47">
        <v>52000</v>
      </c>
      <c r="AN560" s="122" t="s">
        <v>274</v>
      </c>
      <c r="AO560" s="47">
        <v>1200000</v>
      </c>
      <c r="AP560" s="47">
        <v>639688</v>
      </c>
      <c r="AQ560" s="47">
        <v>332053</v>
      </c>
      <c r="AR560" s="47">
        <v>2909</v>
      </c>
      <c r="AS560" s="47">
        <v>0</v>
      </c>
      <c r="AT560" s="47">
        <v>0</v>
      </c>
      <c r="AU560" s="85">
        <v>0</v>
      </c>
      <c r="AV560" s="88"/>
      <c r="AW560" s="80">
        <v>0.55000000000000004</v>
      </c>
      <c r="AX560" s="80">
        <v>0.45</v>
      </c>
      <c r="AY560" s="50" t="s">
        <v>95</v>
      </c>
      <c r="AZ560" s="91" t="s">
        <v>95</v>
      </c>
      <c r="BA560" s="88"/>
      <c r="BB560" s="78">
        <v>121</v>
      </c>
      <c r="BC560" s="75">
        <v>12450362</v>
      </c>
      <c r="BD560" s="75">
        <v>11548672</v>
      </c>
      <c r="BE560" s="75">
        <v>7022521</v>
      </c>
      <c r="BF560" s="75">
        <v>34000000</v>
      </c>
      <c r="BG560" s="50" t="s">
        <v>42</v>
      </c>
      <c r="BH560" s="78">
        <v>119</v>
      </c>
      <c r="BI560" s="130"/>
      <c r="BJ560" s="210" t="s">
        <v>42</v>
      </c>
    </row>
    <row r="561" spans="1:62" s="51" customFormat="1" ht="11.25" customHeight="1" x14ac:dyDescent="0.15">
      <c r="A561" s="324" t="s">
        <v>149</v>
      </c>
      <c r="B561" s="52" t="s">
        <v>179</v>
      </c>
      <c r="C561" s="52" t="s">
        <v>196</v>
      </c>
      <c r="D561" s="52" t="s">
        <v>214</v>
      </c>
      <c r="E561" s="52" t="s">
        <v>234</v>
      </c>
      <c r="F561" s="53"/>
      <c r="G561" s="52">
        <v>75000</v>
      </c>
      <c r="H561" s="47">
        <v>36000</v>
      </c>
      <c r="I561" s="47">
        <v>1020</v>
      </c>
      <c r="J561" s="47">
        <v>137</v>
      </c>
      <c r="K561" s="47">
        <v>29</v>
      </c>
      <c r="L561" s="47">
        <v>0</v>
      </c>
      <c r="M561" s="47">
        <v>10</v>
      </c>
      <c r="N561" s="47">
        <v>0</v>
      </c>
      <c r="O561" s="47">
        <v>100</v>
      </c>
      <c r="P561" s="47">
        <v>0</v>
      </c>
      <c r="Q561" s="47"/>
      <c r="R561" s="47"/>
      <c r="S561" s="47"/>
      <c r="T561" s="47"/>
      <c r="U561" s="47"/>
      <c r="V561" s="47"/>
      <c r="W561" s="47"/>
      <c r="X561" s="47"/>
      <c r="Y561" s="47">
        <v>4500</v>
      </c>
      <c r="Z561" s="47">
        <v>125</v>
      </c>
      <c r="AA561" s="80">
        <v>1</v>
      </c>
      <c r="AB561" s="80">
        <v>0</v>
      </c>
      <c r="AC561" s="80">
        <v>0</v>
      </c>
      <c r="AD561" s="47">
        <v>158</v>
      </c>
      <c r="AE561" s="47">
        <v>177000</v>
      </c>
      <c r="AF561" s="47">
        <v>75</v>
      </c>
      <c r="AG561" s="85">
        <v>450000</v>
      </c>
      <c r="AH561" s="88" t="s">
        <v>244</v>
      </c>
      <c r="AI561" s="121">
        <v>253575</v>
      </c>
      <c r="AJ561" s="47">
        <v>200</v>
      </c>
      <c r="AK561" s="47"/>
      <c r="AL561" s="47">
        <v>381425</v>
      </c>
      <c r="AM561" s="47"/>
      <c r="AN561" s="122"/>
      <c r="AO561" s="47">
        <v>681000</v>
      </c>
      <c r="AP561" s="47">
        <v>100000</v>
      </c>
      <c r="AQ561" s="47"/>
      <c r="AR561" s="47"/>
      <c r="AS561" s="47"/>
      <c r="AT561" s="47"/>
      <c r="AU561" s="85"/>
      <c r="AV561" s="88"/>
      <c r="AW561" s="80">
        <v>0.87</v>
      </c>
      <c r="AX561" s="80">
        <v>0.13</v>
      </c>
      <c r="AY561" s="50" t="s">
        <v>50</v>
      </c>
      <c r="AZ561" s="91" t="s">
        <v>50</v>
      </c>
      <c r="BA561" s="88"/>
      <c r="BB561" s="78">
        <v>80.930000000000007</v>
      </c>
      <c r="BC561" s="75"/>
      <c r="BD561" s="75"/>
      <c r="BE561" s="75"/>
      <c r="BF561" s="75">
        <v>61530000</v>
      </c>
      <c r="BG561" s="50" t="s">
        <v>46</v>
      </c>
      <c r="BH561" s="78"/>
      <c r="BI561" s="130"/>
      <c r="BJ561" s="210" t="s">
        <v>46</v>
      </c>
    </row>
    <row r="562" spans="1:62" s="51" customFormat="1" ht="11.25" customHeight="1" x14ac:dyDescent="0.15">
      <c r="A562" s="213" t="s">
        <v>75</v>
      </c>
      <c r="B562" s="68" t="s">
        <v>74</v>
      </c>
      <c r="C562" s="68" t="s">
        <v>417</v>
      </c>
      <c r="D562" s="68" t="s">
        <v>76</v>
      </c>
      <c r="E562" s="68" t="s">
        <v>235</v>
      </c>
      <c r="F562" s="69"/>
      <c r="G562" s="68">
        <v>34535</v>
      </c>
      <c r="H562" s="70">
        <v>11463.54</v>
      </c>
      <c r="I562" s="70">
        <v>0</v>
      </c>
      <c r="J562" s="70">
        <v>0</v>
      </c>
      <c r="K562" s="70">
        <v>0</v>
      </c>
      <c r="L562" s="70">
        <v>2</v>
      </c>
      <c r="M562" s="70">
        <v>0</v>
      </c>
      <c r="N562" s="70">
        <v>0</v>
      </c>
      <c r="O562" s="70">
        <v>0</v>
      </c>
      <c r="P562" s="70">
        <v>0</v>
      </c>
      <c r="Q562" s="70">
        <v>1517</v>
      </c>
      <c r="R562" s="70">
        <v>762</v>
      </c>
      <c r="S562" s="70">
        <v>31</v>
      </c>
      <c r="T562" s="70">
        <v>0</v>
      </c>
      <c r="U562" s="70">
        <v>3251</v>
      </c>
      <c r="V562" s="70">
        <v>716</v>
      </c>
      <c r="W562" s="70">
        <v>1281</v>
      </c>
      <c r="X562" s="70">
        <v>2</v>
      </c>
      <c r="Y562" s="70">
        <v>0</v>
      </c>
      <c r="Z562" s="70">
        <v>0</v>
      </c>
      <c r="AA562" s="80">
        <v>0</v>
      </c>
      <c r="AB562" s="80">
        <v>0</v>
      </c>
      <c r="AC562" s="80">
        <v>1</v>
      </c>
      <c r="AD562" s="70">
        <v>262</v>
      </c>
      <c r="AE562" s="70">
        <v>525456</v>
      </c>
      <c r="AF562" s="70"/>
      <c r="AG562" s="86"/>
      <c r="AH562" s="89" t="s">
        <v>77</v>
      </c>
      <c r="AI562" s="124">
        <v>388797</v>
      </c>
      <c r="AJ562" s="70">
        <v>120</v>
      </c>
      <c r="AK562" s="70">
        <v>0</v>
      </c>
      <c r="AL562" s="70">
        <v>31221</v>
      </c>
      <c r="AM562" s="70"/>
      <c r="AN562" s="125"/>
      <c r="AO562" s="70">
        <v>3300471</v>
      </c>
      <c r="AP562" s="70">
        <v>106487</v>
      </c>
      <c r="AQ562" s="70">
        <v>56715</v>
      </c>
      <c r="AR562" s="70">
        <v>0</v>
      </c>
      <c r="AS562" s="70"/>
      <c r="AT562" s="70">
        <v>104101</v>
      </c>
      <c r="AU562" s="86"/>
      <c r="AV562" s="89"/>
      <c r="AW562" s="80">
        <v>0.92</v>
      </c>
      <c r="AX562" s="80">
        <v>0.08</v>
      </c>
      <c r="AY562" s="71" t="s">
        <v>50</v>
      </c>
      <c r="AZ562" s="92" t="s">
        <v>41</v>
      </c>
      <c r="BA562" s="89"/>
      <c r="BB562" s="79">
        <v>69.010000000000005</v>
      </c>
      <c r="BC562" s="76">
        <v>19007154</v>
      </c>
      <c r="BD562" s="76">
        <v>23767883</v>
      </c>
      <c r="BE562" s="76">
        <v>31419463</v>
      </c>
      <c r="BF562" s="76">
        <v>74194500</v>
      </c>
      <c r="BG562" s="71"/>
      <c r="BH562" s="78">
        <v>71.349999999999994</v>
      </c>
      <c r="BI562" s="141"/>
      <c r="BJ562" s="212" t="s">
        <v>42</v>
      </c>
    </row>
    <row r="563" spans="1:62" s="51" customFormat="1" ht="11.25" customHeight="1" x14ac:dyDescent="0.15">
      <c r="A563" s="321" t="s">
        <v>361</v>
      </c>
      <c r="B563" s="68"/>
      <c r="C563" s="68"/>
      <c r="D563" s="68"/>
      <c r="E563" s="68"/>
      <c r="F563" s="69"/>
      <c r="G563" s="68"/>
      <c r="H563" s="70"/>
      <c r="I563" s="70"/>
      <c r="J563" s="70"/>
      <c r="K563" s="70"/>
      <c r="L563" s="70"/>
      <c r="M563" s="70"/>
      <c r="N563" s="70"/>
      <c r="O563" s="70"/>
      <c r="P563" s="70"/>
      <c r="Q563" s="70"/>
      <c r="R563" s="70"/>
      <c r="S563" s="70"/>
      <c r="T563" s="70"/>
      <c r="U563" s="70"/>
      <c r="V563" s="70"/>
      <c r="W563" s="70"/>
      <c r="X563" s="70"/>
      <c r="Y563" s="70"/>
      <c r="Z563" s="70"/>
      <c r="AA563" s="147"/>
      <c r="AB563" s="147"/>
      <c r="AC563" s="147"/>
      <c r="AD563" s="70"/>
      <c r="AE563" s="70"/>
      <c r="AF563" s="70"/>
      <c r="AG563" s="86"/>
      <c r="AH563" s="89"/>
      <c r="AI563" s="124"/>
      <c r="AJ563" s="70"/>
      <c r="AK563" s="70"/>
      <c r="AL563" s="70"/>
      <c r="AM563" s="70"/>
      <c r="AN563" s="125"/>
      <c r="AO563" s="70"/>
      <c r="AP563" s="70"/>
      <c r="AQ563" s="70"/>
      <c r="AR563" s="70"/>
      <c r="AS563" s="70"/>
      <c r="AT563" s="70"/>
      <c r="AU563" s="86"/>
      <c r="AV563" s="89"/>
      <c r="AW563" s="147"/>
      <c r="AX563" s="147"/>
      <c r="AY563" s="71"/>
      <c r="AZ563" s="92"/>
      <c r="BA563" s="89"/>
      <c r="BB563" s="79"/>
      <c r="BC563" s="76"/>
      <c r="BD563" s="76"/>
      <c r="BE563" s="76"/>
      <c r="BF563" s="76"/>
      <c r="BG563" s="71"/>
      <c r="BH563" s="79"/>
      <c r="BI563" s="141"/>
      <c r="BJ563" s="212"/>
    </row>
    <row r="564" spans="1:62" s="51" customFormat="1" ht="11.25" customHeight="1" x14ac:dyDescent="0.15">
      <c r="A564" s="214"/>
      <c r="B564" s="325"/>
      <c r="C564" s="325"/>
      <c r="D564" s="325"/>
      <c r="E564" s="325"/>
      <c r="F564" s="60"/>
      <c r="G564" s="325"/>
      <c r="H564" s="127"/>
      <c r="I564" s="127"/>
      <c r="J564" s="127"/>
      <c r="K564" s="127"/>
      <c r="L564" s="127"/>
      <c r="M564" s="127"/>
      <c r="N564" s="127"/>
      <c r="O564" s="127"/>
      <c r="P564" s="127"/>
      <c r="Q564" s="127"/>
      <c r="R564" s="127"/>
      <c r="S564" s="127"/>
      <c r="T564" s="127"/>
      <c r="U564" s="127"/>
      <c r="V564" s="127"/>
      <c r="W564" s="127"/>
      <c r="X564" s="127"/>
      <c r="Y564" s="127"/>
      <c r="Z564" s="127"/>
      <c r="AA564" s="127"/>
      <c r="AB564" s="127"/>
      <c r="AC564" s="127"/>
      <c r="AD564" s="127"/>
      <c r="AE564" s="127"/>
      <c r="AF564" s="127"/>
      <c r="AG564" s="326"/>
      <c r="AH564" s="90"/>
      <c r="AI564" s="126"/>
      <c r="AJ564" s="127"/>
      <c r="AK564" s="127"/>
      <c r="AL564" s="127"/>
      <c r="AM564" s="127"/>
      <c r="AN564" s="128"/>
      <c r="AO564" s="127"/>
      <c r="AP564" s="127"/>
      <c r="AQ564" s="127"/>
      <c r="AR564" s="127"/>
      <c r="AS564" s="127"/>
      <c r="AT564" s="127"/>
      <c r="AU564" s="326"/>
      <c r="AV564" s="90"/>
      <c r="AW564" s="127"/>
      <c r="AX564" s="127"/>
      <c r="AY564" s="327"/>
      <c r="AZ564" s="328"/>
      <c r="BA564" s="90"/>
      <c r="BB564" s="329"/>
      <c r="BC564" s="329"/>
      <c r="BD564" s="329"/>
      <c r="BE564" s="329"/>
      <c r="BF564" s="329"/>
      <c r="BG564" s="327"/>
      <c r="BH564" s="77"/>
      <c r="BI564" s="127"/>
      <c r="BJ564" s="330"/>
    </row>
    <row r="565" spans="1:62" s="51" customFormat="1" ht="11.25" customHeight="1" x14ac:dyDescent="0.15">
      <c r="A565" s="57" t="s">
        <v>250</v>
      </c>
      <c r="B565" s="56"/>
      <c r="C565" s="56"/>
      <c r="D565" s="56"/>
      <c r="E565" s="56"/>
      <c r="F565" s="56"/>
      <c r="G565" s="56"/>
      <c r="H565" s="56"/>
      <c r="I565" s="56"/>
      <c r="J565" s="56"/>
      <c r="K565" s="56"/>
      <c r="L565" s="56"/>
      <c r="M565" s="56"/>
      <c r="N565" s="56"/>
      <c r="O565" s="56"/>
      <c r="P565" s="56"/>
      <c r="Q565" s="56"/>
      <c r="R565" s="56"/>
      <c r="S565" s="56"/>
      <c r="T565" s="56"/>
      <c r="U565" s="56"/>
    </row>
    <row r="566" spans="1:62" s="51" customFormat="1" ht="11.25" customHeight="1" x14ac:dyDescent="0.15">
      <c r="A566" s="58" t="s">
        <v>249</v>
      </c>
      <c r="B566" s="56"/>
      <c r="C566" s="56"/>
      <c r="D566" s="56"/>
      <c r="E566" s="56"/>
      <c r="F566" s="56"/>
      <c r="G566" s="56"/>
      <c r="H566" s="56"/>
      <c r="I566" s="56"/>
      <c r="J566" s="56"/>
      <c r="K566" s="56"/>
      <c r="L566" s="56"/>
      <c r="M566" s="56"/>
      <c r="N566" s="56"/>
      <c r="O566" s="56"/>
      <c r="P566" s="56"/>
      <c r="Q566" s="56"/>
      <c r="R566" s="56"/>
      <c r="S566" s="56"/>
      <c r="T566" s="56"/>
      <c r="U566" s="56"/>
    </row>
    <row r="567" spans="1:62" ht="11.25" customHeight="1" x14ac:dyDescent="0.2">
      <c r="A567" s="58" t="s">
        <v>251</v>
      </c>
      <c r="B567" s="28"/>
      <c r="C567" s="28"/>
      <c r="D567" s="31"/>
      <c r="E567" s="28"/>
      <c r="F567" s="28"/>
      <c r="G567" s="28"/>
      <c r="H567" s="28"/>
      <c r="I567" s="28"/>
      <c r="J567" s="28"/>
      <c r="K567" s="28"/>
      <c r="L567" s="28"/>
      <c r="M567" s="28"/>
      <c r="N567" s="28"/>
      <c r="O567" s="28"/>
      <c r="P567" s="28"/>
      <c r="Q567" s="28"/>
      <c r="R567" s="28"/>
      <c r="S567" s="28"/>
      <c r="T567" s="28"/>
      <c r="U567" s="28"/>
    </row>
    <row r="568" spans="1:62" ht="11.25" customHeight="1" x14ac:dyDescent="0.2">
      <c r="A568" s="58" t="s">
        <v>289</v>
      </c>
      <c r="B568" s="28"/>
      <c r="C568" s="28"/>
      <c r="D568" s="31"/>
      <c r="E568" s="28"/>
      <c r="F568" s="28"/>
      <c r="G568" s="28"/>
      <c r="H568" s="28"/>
      <c r="I568" s="28"/>
      <c r="J568" s="28"/>
      <c r="K568" s="28"/>
      <c r="L568" s="28"/>
      <c r="M568" s="28"/>
      <c r="N568" s="28"/>
      <c r="O568" s="28"/>
      <c r="P568" s="28"/>
      <c r="Q568" s="28"/>
      <c r="R568" s="28"/>
      <c r="S568" s="28"/>
      <c r="T568" s="28"/>
      <c r="U568" s="28"/>
    </row>
    <row r="569" spans="1:62" ht="11.25" customHeight="1" x14ac:dyDescent="0.2">
      <c r="A569" s="58" t="s">
        <v>288</v>
      </c>
      <c r="B569" s="28"/>
      <c r="C569" s="28"/>
      <c r="D569" s="31"/>
      <c r="E569" s="28"/>
      <c r="F569" s="28"/>
      <c r="G569" s="28"/>
      <c r="H569" s="28"/>
      <c r="I569" s="28"/>
      <c r="J569" s="28"/>
      <c r="K569" s="28"/>
      <c r="L569" s="28"/>
      <c r="M569" s="28"/>
      <c r="N569" s="28"/>
      <c r="O569" s="28"/>
      <c r="P569" s="28"/>
      <c r="Q569" s="28"/>
      <c r="R569" s="28"/>
      <c r="S569" s="28"/>
      <c r="T569" s="28"/>
      <c r="U569" s="28"/>
    </row>
    <row r="570" spans="1:62" ht="12.75" x14ac:dyDescent="0.2">
      <c r="A570" s="33"/>
      <c r="B570" s="28"/>
      <c r="C570" s="28"/>
      <c r="D570" s="31"/>
      <c r="E570" s="28"/>
      <c r="F570" s="28"/>
      <c r="G570" s="34"/>
      <c r="H570" s="34"/>
      <c r="I570" s="28"/>
      <c r="J570" s="28"/>
      <c r="K570" s="28"/>
      <c r="L570" s="28"/>
      <c r="M570" s="28"/>
      <c r="N570" s="28"/>
      <c r="O570" s="28"/>
      <c r="P570" s="28"/>
      <c r="Q570" s="28"/>
      <c r="R570" s="28"/>
      <c r="S570" s="28"/>
      <c r="T570" s="28"/>
      <c r="U570" s="28"/>
    </row>
    <row r="571" spans="1:62" ht="11.25" customHeight="1" x14ac:dyDescent="0.2">
      <c r="A571" s="28"/>
      <c r="B571" s="28"/>
      <c r="C571" s="28"/>
      <c r="D571" s="31"/>
      <c r="E571" s="28"/>
      <c r="F571" s="28"/>
      <c r="G571" s="28"/>
      <c r="H571" s="28"/>
      <c r="I571" s="28"/>
      <c r="J571" s="28"/>
      <c r="K571" s="28"/>
      <c r="L571" s="28"/>
      <c r="M571" s="28"/>
      <c r="N571" s="28"/>
      <c r="O571" s="28"/>
      <c r="P571" s="28"/>
      <c r="Q571" s="28"/>
      <c r="R571" s="28"/>
      <c r="S571" s="28"/>
      <c r="T571" s="28"/>
      <c r="U571" s="28"/>
    </row>
    <row r="572" spans="1:62" ht="11.25" customHeight="1" x14ac:dyDescent="0.2">
      <c r="A572" s="28"/>
      <c r="B572" s="28"/>
      <c r="C572" s="28"/>
      <c r="D572" s="31"/>
      <c r="E572" s="28"/>
      <c r="F572" s="28"/>
      <c r="G572" s="28"/>
      <c r="H572" s="28"/>
      <c r="I572" s="28"/>
      <c r="J572" s="28"/>
      <c r="K572" s="28"/>
      <c r="L572" s="28"/>
      <c r="M572" s="28"/>
      <c r="N572" s="28"/>
      <c r="O572" s="28"/>
      <c r="P572" s="28"/>
      <c r="Q572" s="28"/>
      <c r="R572" s="28"/>
      <c r="S572" s="28"/>
      <c r="T572" s="28"/>
      <c r="U572" s="28"/>
    </row>
    <row r="573" spans="1:62" ht="11.25" customHeight="1" x14ac:dyDescent="0.2">
      <c r="A573" s="28"/>
      <c r="B573" s="28"/>
      <c r="C573" s="28"/>
      <c r="D573" s="31"/>
      <c r="E573" s="28"/>
      <c r="F573" s="28"/>
      <c r="G573" s="28"/>
      <c r="H573" s="28"/>
      <c r="I573" s="28"/>
      <c r="J573" s="28"/>
      <c r="K573" s="28"/>
      <c r="L573" s="28"/>
      <c r="M573" s="28"/>
      <c r="N573" s="28"/>
      <c r="O573" s="28"/>
      <c r="P573" s="28"/>
      <c r="Q573" s="28"/>
      <c r="R573" s="28"/>
      <c r="S573" s="28"/>
      <c r="T573" s="28"/>
      <c r="U573" s="28"/>
    </row>
    <row r="574" spans="1:62" ht="11.25" customHeight="1" x14ac:dyDescent="0.2">
      <c r="A574" s="28"/>
      <c r="B574" s="28"/>
      <c r="C574" s="28"/>
      <c r="D574" s="31"/>
      <c r="E574" s="28"/>
      <c r="F574" s="28"/>
      <c r="G574" s="28"/>
      <c r="H574" s="28"/>
      <c r="I574" s="28"/>
      <c r="J574" s="28"/>
      <c r="K574" s="28"/>
      <c r="L574" s="28"/>
      <c r="M574" s="28"/>
      <c r="N574" s="28"/>
      <c r="O574" s="28"/>
      <c r="P574" s="28"/>
      <c r="Q574" s="28"/>
      <c r="R574" s="28"/>
      <c r="S574" s="28"/>
      <c r="T574" s="28"/>
      <c r="U574" s="28"/>
    </row>
    <row r="575" spans="1:62" ht="11.25" customHeight="1" x14ac:dyDescent="0.2">
      <c r="A575" s="28"/>
      <c r="B575" s="28"/>
      <c r="C575" s="28"/>
      <c r="D575" s="31"/>
      <c r="E575" s="28"/>
      <c r="F575" s="28"/>
      <c r="G575" s="28"/>
      <c r="H575" s="28"/>
      <c r="I575" s="28"/>
      <c r="J575" s="28"/>
      <c r="K575" s="28"/>
      <c r="L575" s="28"/>
      <c r="M575" s="28"/>
      <c r="N575" s="28"/>
      <c r="O575" s="28"/>
      <c r="P575" s="28"/>
      <c r="Q575" s="28"/>
      <c r="R575" s="28"/>
      <c r="S575" s="28"/>
      <c r="T575" s="28"/>
      <c r="U575" s="28"/>
    </row>
    <row r="576" spans="1:62" ht="11.25" customHeight="1" x14ac:dyDescent="0.2">
      <c r="A576" s="28"/>
      <c r="B576" s="28"/>
      <c r="C576" s="28"/>
      <c r="D576" s="31"/>
      <c r="E576" s="28"/>
      <c r="F576" s="28"/>
      <c r="G576" s="28"/>
      <c r="H576" s="28"/>
      <c r="I576" s="28"/>
      <c r="J576" s="28"/>
      <c r="K576" s="28"/>
      <c r="L576" s="28"/>
      <c r="M576" s="28"/>
      <c r="N576" s="28"/>
      <c r="O576" s="28"/>
      <c r="P576" s="28"/>
      <c r="Q576" s="28"/>
      <c r="R576" s="28"/>
      <c r="S576" s="28"/>
      <c r="T576" s="28"/>
      <c r="U576" s="28"/>
    </row>
    <row r="577" spans="1:21" ht="11.25" customHeight="1" x14ac:dyDescent="0.2">
      <c r="A577" s="28"/>
      <c r="B577" s="28"/>
      <c r="C577" s="28"/>
      <c r="D577" s="31"/>
      <c r="E577" s="28"/>
      <c r="F577" s="28"/>
      <c r="G577" s="28"/>
      <c r="H577" s="28"/>
      <c r="I577" s="28"/>
      <c r="J577" s="28"/>
      <c r="K577" s="28"/>
      <c r="L577" s="28"/>
      <c r="M577" s="28"/>
      <c r="N577" s="28"/>
      <c r="O577" s="28"/>
      <c r="P577" s="28"/>
      <c r="Q577" s="28"/>
      <c r="R577" s="28"/>
      <c r="S577" s="28"/>
      <c r="T577" s="28"/>
      <c r="U577" s="28"/>
    </row>
    <row r="578" spans="1:21" ht="11.25" customHeight="1" x14ac:dyDescent="0.2">
      <c r="A578" s="28"/>
      <c r="B578" s="28"/>
      <c r="C578" s="28"/>
      <c r="D578" s="31"/>
      <c r="E578" s="28"/>
      <c r="F578" s="28"/>
      <c r="G578" s="28"/>
      <c r="H578" s="28"/>
      <c r="I578" s="28"/>
      <c r="J578" s="28"/>
      <c r="K578" s="28"/>
      <c r="L578" s="28"/>
      <c r="M578" s="28"/>
      <c r="N578" s="28"/>
      <c r="O578" s="28"/>
      <c r="P578" s="28"/>
      <c r="Q578" s="28"/>
      <c r="R578" s="28"/>
      <c r="S578" s="28"/>
      <c r="T578" s="28"/>
      <c r="U578" s="28"/>
    </row>
    <row r="579" spans="1:21" ht="11.25" customHeight="1" x14ac:dyDescent="0.2">
      <c r="A579" s="28"/>
      <c r="B579" s="28"/>
      <c r="C579" s="28"/>
      <c r="D579" s="31"/>
      <c r="E579" s="28"/>
      <c r="F579" s="28"/>
      <c r="G579" s="28"/>
      <c r="H579" s="28"/>
      <c r="I579" s="28"/>
      <c r="J579" s="28"/>
      <c r="K579" s="28"/>
      <c r="L579" s="28"/>
      <c r="M579" s="28"/>
      <c r="N579" s="28"/>
      <c r="O579" s="28"/>
      <c r="P579" s="28"/>
      <c r="Q579" s="28"/>
      <c r="R579" s="28"/>
      <c r="S579" s="28"/>
      <c r="T579" s="28"/>
      <c r="U579" s="28"/>
    </row>
    <row r="580" spans="1:21" ht="11.25" customHeight="1" x14ac:dyDescent="0.2">
      <c r="A580" s="28"/>
      <c r="B580" s="28"/>
      <c r="C580" s="28"/>
      <c r="D580" s="31"/>
      <c r="E580" s="28"/>
      <c r="F580" s="28"/>
      <c r="G580" s="28"/>
      <c r="H580" s="28"/>
      <c r="I580" s="28"/>
      <c r="J580" s="28"/>
      <c r="K580" s="28"/>
      <c r="L580" s="28"/>
      <c r="M580" s="28"/>
      <c r="N580" s="28"/>
      <c r="O580" s="28"/>
      <c r="P580" s="28"/>
      <c r="Q580" s="28"/>
      <c r="R580" s="28"/>
      <c r="S580" s="28"/>
      <c r="T580" s="28"/>
      <c r="U580" s="28"/>
    </row>
    <row r="581" spans="1:21" ht="11.25" customHeight="1" x14ac:dyDescent="0.2">
      <c r="A581" s="28"/>
      <c r="B581" s="28"/>
      <c r="C581" s="28"/>
      <c r="D581" s="31"/>
      <c r="E581" s="28"/>
      <c r="F581" s="28"/>
      <c r="G581" s="28"/>
      <c r="H581" s="28"/>
      <c r="I581" s="28"/>
      <c r="J581" s="28"/>
      <c r="K581" s="28"/>
      <c r="L581" s="28"/>
      <c r="M581" s="28"/>
      <c r="N581" s="28"/>
      <c r="O581" s="28"/>
      <c r="P581" s="28"/>
      <c r="Q581" s="28"/>
      <c r="R581" s="28"/>
      <c r="S581" s="28"/>
      <c r="T581" s="28"/>
      <c r="U581" s="28"/>
    </row>
    <row r="582" spans="1:21" ht="11.25" customHeight="1" x14ac:dyDescent="0.2">
      <c r="A582" s="28"/>
      <c r="B582" s="28"/>
      <c r="C582" s="28"/>
      <c r="D582" s="31"/>
      <c r="E582" s="28"/>
      <c r="F582" s="28"/>
      <c r="G582" s="28"/>
      <c r="H582" s="28"/>
      <c r="I582" s="28"/>
      <c r="J582" s="28"/>
      <c r="K582" s="28"/>
      <c r="L582" s="28"/>
      <c r="M582" s="28"/>
      <c r="N582" s="28"/>
      <c r="O582" s="28"/>
      <c r="P582" s="28"/>
      <c r="Q582" s="28"/>
      <c r="R582" s="28"/>
      <c r="S582" s="28"/>
      <c r="T582" s="28"/>
      <c r="U582" s="28"/>
    </row>
    <row r="583" spans="1:21" ht="11.25" customHeight="1" x14ac:dyDescent="0.2">
      <c r="A583" s="28"/>
      <c r="B583" s="28"/>
      <c r="C583" s="28"/>
      <c r="D583" s="31"/>
      <c r="E583" s="28"/>
      <c r="F583" s="28"/>
      <c r="G583" s="28"/>
      <c r="H583" s="28"/>
      <c r="I583" s="28"/>
      <c r="J583" s="28"/>
      <c r="K583" s="28"/>
      <c r="L583" s="28"/>
      <c r="M583" s="28"/>
      <c r="N583" s="28"/>
      <c r="O583" s="28"/>
      <c r="P583" s="28"/>
      <c r="Q583" s="28"/>
      <c r="R583" s="28"/>
      <c r="S583" s="28"/>
      <c r="T583" s="28"/>
      <c r="U583" s="28"/>
    </row>
    <row r="584" spans="1:21" ht="11.25" customHeight="1" x14ac:dyDescent="0.2">
      <c r="A584" s="28"/>
      <c r="B584" s="28"/>
      <c r="C584" s="28"/>
      <c r="D584" s="31"/>
      <c r="E584" s="28"/>
      <c r="F584" s="28"/>
      <c r="G584" s="28"/>
      <c r="H584" s="28"/>
      <c r="I584" s="28"/>
      <c r="J584" s="28"/>
      <c r="K584" s="28"/>
      <c r="L584" s="28"/>
      <c r="M584" s="28"/>
      <c r="N584" s="28"/>
      <c r="O584" s="28"/>
      <c r="P584" s="28"/>
      <c r="Q584" s="28"/>
      <c r="R584" s="28"/>
      <c r="S584" s="28"/>
      <c r="T584" s="28"/>
      <c r="U584" s="28"/>
    </row>
    <row r="585" spans="1:21" ht="11.25" customHeight="1" x14ac:dyDescent="0.2">
      <c r="A585" s="28"/>
      <c r="B585" s="28"/>
      <c r="C585" s="28"/>
      <c r="D585" s="31"/>
      <c r="E585" s="28"/>
      <c r="F585" s="28"/>
      <c r="G585" s="28"/>
      <c r="H585" s="28"/>
      <c r="I585" s="28"/>
      <c r="J585" s="28"/>
      <c r="K585" s="28"/>
      <c r="L585" s="28"/>
      <c r="M585" s="28"/>
      <c r="N585" s="28"/>
      <c r="O585" s="28"/>
      <c r="P585" s="28"/>
      <c r="Q585" s="28"/>
      <c r="R585" s="28"/>
      <c r="S585" s="28"/>
      <c r="T585" s="28"/>
      <c r="U585" s="28"/>
    </row>
    <row r="586" spans="1:21" ht="11.25" customHeight="1" x14ac:dyDescent="0.2">
      <c r="A586" s="28"/>
      <c r="B586" s="28"/>
      <c r="C586" s="28"/>
      <c r="D586" s="31"/>
      <c r="E586" s="28"/>
      <c r="F586" s="28"/>
      <c r="G586" s="28"/>
      <c r="H586" s="28"/>
      <c r="I586" s="28"/>
      <c r="J586" s="28"/>
      <c r="K586" s="28"/>
      <c r="L586" s="28"/>
      <c r="M586" s="28"/>
      <c r="N586" s="28"/>
      <c r="O586" s="28"/>
      <c r="P586" s="28"/>
      <c r="Q586" s="28"/>
      <c r="R586" s="28"/>
      <c r="S586" s="28"/>
      <c r="T586" s="28"/>
      <c r="U586" s="28"/>
    </row>
    <row r="587" spans="1:21" ht="11.25" customHeight="1" x14ac:dyDescent="0.2">
      <c r="A587" s="28"/>
      <c r="B587" s="28"/>
      <c r="C587" s="28"/>
      <c r="D587" s="31"/>
      <c r="E587" s="28"/>
      <c r="F587" s="28"/>
      <c r="G587" s="28"/>
      <c r="H587" s="28"/>
      <c r="I587" s="28"/>
      <c r="J587" s="28"/>
      <c r="K587" s="28"/>
      <c r="L587" s="28"/>
      <c r="M587" s="28"/>
      <c r="N587" s="28"/>
      <c r="O587" s="28"/>
      <c r="P587" s="28"/>
      <c r="Q587" s="28"/>
      <c r="R587" s="28"/>
      <c r="S587" s="28"/>
      <c r="T587" s="28"/>
      <c r="U587" s="28"/>
    </row>
    <row r="588" spans="1:21" ht="11.25" customHeight="1" x14ac:dyDescent="0.2">
      <c r="A588" s="28"/>
      <c r="B588" s="28"/>
      <c r="C588" s="28"/>
      <c r="D588" s="31"/>
      <c r="E588" s="28"/>
      <c r="F588" s="28"/>
      <c r="G588" s="28"/>
      <c r="H588" s="28"/>
      <c r="I588" s="28"/>
      <c r="J588" s="28"/>
      <c r="K588" s="28"/>
      <c r="L588" s="28"/>
      <c r="M588" s="28"/>
      <c r="N588" s="28"/>
      <c r="O588" s="28"/>
      <c r="P588" s="28"/>
      <c r="Q588" s="28"/>
      <c r="R588" s="28"/>
      <c r="S588" s="28"/>
      <c r="T588" s="28"/>
      <c r="U588" s="28"/>
    </row>
    <row r="589" spans="1:21" ht="11.25" customHeight="1" x14ac:dyDescent="0.2">
      <c r="A589" s="28"/>
      <c r="B589" s="28"/>
      <c r="C589" s="28"/>
      <c r="D589" s="31"/>
      <c r="E589" s="28"/>
      <c r="F589" s="28"/>
      <c r="G589" s="28"/>
      <c r="H589" s="28"/>
      <c r="I589" s="28"/>
      <c r="J589" s="28"/>
      <c r="K589" s="28"/>
      <c r="L589" s="28"/>
      <c r="M589" s="28"/>
      <c r="N589" s="28"/>
      <c r="O589" s="28"/>
      <c r="P589" s="28"/>
      <c r="Q589" s="28"/>
      <c r="R589" s="28"/>
      <c r="S589" s="28"/>
      <c r="T589" s="28"/>
      <c r="U589" s="28"/>
    </row>
    <row r="590" spans="1:21" ht="11.25" customHeight="1" x14ac:dyDescent="0.2">
      <c r="A590" s="28"/>
      <c r="B590" s="28"/>
      <c r="C590" s="28"/>
      <c r="D590" s="31"/>
      <c r="E590" s="28"/>
      <c r="F590" s="28"/>
      <c r="G590" s="28"/>
      <c r="H590" s="28"/>
      <c r="I590" s="28"/>
      <c r="J590" s="28"/>
      <c r="K590" s="28"/>
      <c r="L590" s="28"/>
      <c r="M590" s="28"/>
      <c r="N590" s="28"/>
      <c r="O590" s="28"/>
      <c r="P590" s="28"/>
      <c r="Q590" s="28"/>
      <c r="R590" s="28"/>
      <c r="S590" s="28"/>
      <c r="T590" s="28"/>
      <c r="U590" s="28"/>
    </row>
    <row r="591" spans="1:21" ht="11.25" customHeight="1" x14ac:dyDescent="0.2">
      <c r="A591" s="28"/>
      <c r="B591" s="28"/>
      <c r="C591" s="28"/>
      <c r="D591" s="31"/>
      <c r="E591" s="28"/>
      <c r="F591" s="28"/>
      <c r="G591" s="28"/>
      <c r="H591" s="28"/>
      <c r="I591" s="28"/>
      <c r="J591" s="28"/>
      <c r="K591" s="28"/>
      <c r="L591" s="28"/>
      <c r="M591" s="28"/>
      <c r="N591" s="28"/>
      <c r="O591" s="28"/>
      <c r="P591" s="28"/>
      <c r="Q591" s="28"/>
      <c r="R591" s="28"/>
      <c r="S591" s="28"/>
      <c r="T591" s="28"/>
      <c r="U591" s="28"/>
    </row>
    <row r="592" spans="1:21" ht="11.25" customHeight="1" x14ac:dyDescent="0.2">
      <c r="A592" s="28"/>
      <c r="B592" s="28"/>
      <c r="C592" s="28"/>
      <c r="D592" s="31"/>
      <c r="E592" s="28"/>
      <c r="F592" s="28"/>
      <c r="G592" s="28"/>
      <c r="H592" s="28"/>
      <c r="I592" s="28"/>
      <c r="J592" s="28"/>
      <c r="K592" s="28"/>
      <c r="L592" s="28"/>
      <c r="M592" s="28"/>
      <c r="N592" s="28"/>
      <c r="O592" s="28"/>
      <c r="P592" s="28"/>
      <c r="Q592" s="28"/>
      <c r="R592" s="28"/>
      <c r="S592" s="28"/>
      <c r="T592" s="28"/>
      <c r="U592" s="28"/>
    </row>
    <row r="593" spans="1:21" ht="11.25" customHeight="1" x14ac:dyDescent="0.2">
      <c r="A593" s="28"/>
      <c r="B593" s="28"/>
      <c r="C593" s="28"/>
      <c r="D593" s="31"/>
      <c r="E593" s="28"/>
      <c r="F593" s="28"/>
      <c r="G593" s="28"/>
      <c r="H593" s="28"/>
      <c r="I593" s="28"/>
      <c r="J593" s="28"/>
      <c r="K593" s="28"/>
      <c r="L593" s="28"/>
      <c r="M593" s="28"/>
      <c r="N593" s="28"/>
      <c r="O593" s="28"/>
      <c r="P593" s="28"/>
      <c r="Q593" s="28"/>
      <c r="R593" s="28"/>
      <c r="S593" s="28"/>
      <c r="T593" s="28"/>
      <c r="U593" s="28"/>
    </row>
    <row r="594" spans="1:21" ht="11.25" customHeight="1" x14ac:dyDescent="0.2">
      <c r="A594" s="28"/>
      <c r="B594" s="28"/>
      <c r="C594" s="28"/>
      <c r="D594" s="31"/>
      <c r="E594" s="28"/>
      <c r="F594" s="28"/>
      <c r="G594" s="28"/>
      <c r="H594" s="28"/>
      <c r="I594" s="28"/>
      <c r="J594" s="28"/>
      <c r="K594" s="28"/>
      <c r="L594" s="28"/>
      <c r="M594" s="28"/>
      <c r="N594" s="28"/>
      <c r="O594" s="28"/>
      <c r="P594" s="28"/>
      <c r="Q594" s="28"/>
      <c r="R594" s="28"/>
      <c r="S594" s="28"/>
      <c r="T594" s="28"/>
      <c r="U594" s="28"/>
    </row>
    <row r="595" spans="1:21" ht="11.25" customHeight="1" x14ac:dyDescent="0.2">
      <c r="A595" s="28"/>
      <c r="B595" s="28"/>
      <c r="C595" s="28"/>
      <c r="D595" s="31"/>
      <c r="E595" s="28"/>
      <c r="F595" s="28"/>
      <c r="G595" s="28"/>
      <c r="H595" s="28"/>
      <c r="I595" s="28"/>
      <c r="J595" s="28"/>
      <c r="K595" s="28"/>
      <c r="L595" s="28"/>
      <c r="M595" s="28"/>
      <c r="N595" s="28"/>
      <c r="O595" s="28"/>
      <c r="P595" s="28"/>
      <c r="Q595" s="28"/>
      <c r="R595" s="28"/>
      <c r="S595" s="28"/>
      <c r="T595" s="28"/>
      <c r="U595" s="28"/>
    </row>
    <row r="596" spans="1:21" ht="11.25" customHeight="1" x14ac:dyDescent="0.2">
      <c r="A596" s="28"/>
      <c r="B596" s="28"/>
      <c r="C596" s="28"/>
      <c r="D596" s="31"/>
      <c r="E596" s="28"/>
      <c r="F596" s="28"/>
      <c r="G596" s="28"/>
      <c r="H596" s="28"/>
      <c r="I596" s="28"/>
      <c r="J596" s="28"/>
      <c r="K596" s="28"/>
      <c r="L596" s="28"/>
      <c r="M596" s="28"/>
      <c r="N596" s="28"/>
      <c r="O596" s="28"/>
      <c r="P596" s="28"/>
      <c r="Q596" s="28"/>
      <c r="R596" s="28"/>
      <c r="S596" s="28"/>
      <c r="T596" s="28"/>
      <c r="U596" s="28"/>
    </row>
    <row r="597" spans="1:21" ht="11.25" customHeight="1" x14ac:dyDescent="0.2">
      <c r="A597" s="28"/>
      <c r="B597" s="28"/>
      <c r="C597" s="28"/>
      <c r="D597" s="31"/>
      <c r="E597" s="28"/>
      <c r="F597" s="28"/>
      <c r="G597" s="28"/>
      <c r="H597" s="28"/>
      <c r="I597" s="28"/>
      <c r="J597" s="28"/>
      <c r="K597" s="28"/>
      <c r="L597" s="28"/>
      <c r="M597" s="28"/>
      <c r="N597" s="28"/>
      <c r="O597" s="28"/>
      <c r="P597" s="28"/>
      <c r="Q597" s="28"/>
      <c r="R597" s="28"/>
      <c r="S597" s="28"/>
      <c r="T597" s="28"/>
      <c r="U597" s="28"/>
    </row>
    <row r="598" spans="1:21" ht="11.25" customHeight="1" x14ac:dyDescent="0.2">
      <c r="A598" s="28"/>
      <c r="B598" s="28"/>
      <c r="C598" s="28"/>
      <c r="D598" s="31"/>
      <c r="E598" s="28"/>
      <c r="F598" s="28"/>
      <c r="G598" s="28"/>
      <c r="H598" s="28"/>
      <c r="I598" s="28"/>
      <c r="J598" s="28"/>
      <c r="K598" s="28"/>
      <c r="L598" s="28"/>
      <c r="M598" s="28"/>
      <c r="N598" s="28"/>
      <c r="O598" s="28"/>
      <c r="P598" s="28"/>
      <c r="Q598" s="28"/>
      <c r="R598" s="28"/>
      <c r="S598" s="28"/>
      <c r="T598" s="28"/>
      <c r="U598" s="28"/>
    </row>
    <row r="599" spans="1:21" ht="11.25" customHeight="1" x14ac:dyDescent="0.2">
      <c r="A599" s="28"/>
      <c r="B599" s="28"/>
      <c r="C599" s="28"/>
      <c r="D599" s="31"/>
      <c r="E599" s="28"/>
      <c r="F599" s="28"/>
      <c r="G599" s="28"/>
      <c r="H599" s="28"/>
      <c r="I599" s="28"/>
      <c r="J599" s="28"/>
      <c r="K599" s="28"/>
      <c r="L599" s="28"/>
      <c r="M599" s="28"/>
      <c r="N599" s="28"/>
      <c r="O599" s="28"/>
      <c r="P599" s="28"/>
      <c r="Q599" s="28"/>
      <c r="R599" s="28"/>
      <c r="S599" s="28"/>
      <c r="T599" s="28"/>
      <c r="U599" s="28"/>
    </row>
    <row r="600" spans="1:21" ht="11.25" customHeight="1" x14ac:dyDescent="0.2">
      <c r="A600" s="28"/>
      <c r="B600" s="28"/>
      <c r="C600" s="28"/>
      <c r="D600" s="31"/>
      <c r="E600" s="28"/>
      <c r="F600" s="28"/>
      <c r="G600" s="28"/>
      <c r="H600" s="28"/>
      <c r="I600" s="28"/>
      <c r="J600" s="28"/>
      <c r="K600" s="28"/>
      <c r="L600" s="28"/>
      <c r="M600" s="28"/>
      <c r="N600" s="28"/>
      <c r="O600" s="28"/>
      <c r="P600" s="28"/>
      <c r="Q600" s="28"/>
      <c r="R600" s="28"/>
      <c r="S600" s="28"/>
      <c r="T600" s="28"/>
      <c r="U600" s="28"/>
    </row>
    <row r="601" spans="1:21" ht="11.25" customHeight="1" x14ac:dyDescent="0.2">
      <c r="A601" s="28"/>
      <c r="B601" s="28"/>
      <c r="C601" s="28"/>
      <c r="D601" s="31"/>
      <c r="E601" s="28"/>
      <c r="F601" s="28"/>
      <c r="G601" s="28"/>
      <c r="H601" s="28"/>
      <c r="I601" s="28"/>
      <c r="J601" s="28"/>
      <c r="K601" s="28"/>
      <c r="L601" s="28"/>
      <c r="M601" s="28"/>
      <c r="N601" s="28"/>
      <c r="O601" s="28"/>
      <c r="P601" s="28"/>
      <c r="Q601" s="28"/>
      <c r="R601" s="28"/>
      <c r="S601" s="28"/>
      <c r="T601" s="28"/>
      <c r="U601" s="28"/>
    </row>
    <row r="602" spans="1:21" ht="11.25" customHeight="1" x14ac:dyDescent="0.2">
      <c r="A602" s="28"/>
      <c r="B602" s="28"/>
      <c r="C602" s="28"/>
      <c r="D602" s="31"/>
      <c r="E602" s="28"/>
      <c r="F602" s="28"/>
      <c r="G602" s="28"/>
      <c r="H602" s="28"/>
      <c r="I602" s="28"/>
      <c r="J602" s="28"/>
      <c r="K602" s="28"/>
      <c r="L602" s="28"/>
      <c r="M602" s="28"/>
      <c r="N602" s="28"/>
      <c r="O602" s="28"/>
      <c r="P602" s="28"/>
      <c r="Q602" s="28"/>
      <c r="R602" s="28"/>
      <c r="S602" s="28"/>
      <c r="T602" s="28"/>
      <c r="U602" s="28"/>
    </row>
    <row r="603" spans="1:21" ht="11.25" customHeight="1" x14ac:dyDescent="0.2">
      <c r="A603" s="28"/>
      <c r="B603" s="28"/>
      <c r="C603" s="28"/>
      <c r="D603" s="31"/>
      <c r="E603" s="28"/>
      <c r="F603" s="28"/>
      <c r="G603" s="28"/>
      <c r="H603" s="28"/>
      <c r="I603" s="28"/>
      <c r="J603" s="28"/>
      <c r="K603" s="28"/>
      <c r="L603" s="28"/>
      <c r="M603" s="28"/>
      <c r="N603" s="28"/>
      <c r="O603" s="28"/>
      <c r="P603" s="28"/>
      <c r="Q603" s="28"/>
      <c r="R603" s="28"/>
      <c r="S603" s="28"/>
      <c r="T603" s="28"/>
      <c r="U603" s="28"/>
    </row>
    <row r="604" spans="1:21" ht="11.25" customHeight="1" x14ac:dyDescent="0.2">
      <c r="A604" s="28"/>
      <c r="B604" s="28"/>
      <c r="C604" s="28"/>
      <c r="D604" s="31"/>
      <c r="E604" s="28"/>
      <c r="F604" s="28"/>
      <c r="G604" s="28"/>
      <c r="H604" s="28"/>
      <c r="I604" s="28"/>
      <c r="J604" s="28"/>
      <c r="K604" s="28"/>
      <c r="L604" s="28"/>
      <c r="M604" s="28"/>
      <c r="N604" s="28"/>
      <c r="O604" s="28"/>
      <c r="P604" s="28"/>
      <c r="Q604" s="28"/>
      <c r="R604" s="28"/>
      <c r="S604" s="28"/>
      <c r="T604" s="28"/>
      <c r="U604" s="28"/>
    </row>
    <row r="605" spans="1:21" ht="11.25" customHeight="1" x14ac:dyDescent="0.2">
      <c r="A605" s="28"/>
      <c r="B605" s="28"/>
      <c r="C605" s="28"/>
      <c r="D605" s="31"/>
      <c r="E605" s="28"/>
      <c r="F605" s="28"/>
      <c r="G605" s="28"/>
      <c r="H605" s="28"/>
      <c r="I605" s="28"/>
      <c r="J605" s="28"/>
      <c r="K605" s="28"/>
      <c r="L605" s="28"/>
      <c r="M605" s="28"/>
      <c r="N605" s="28"/>
      <c r="O605" s="28"/>
      <c r="P605" s="28"/>
      <c r="Q605" s="28"/>
      <c r="R605" s="28"/>
      <c r="S605" s="28"/>
      <c r="T605" s="28"/>
      <c r="U605" s="28"/>
    </row>
    <row r="606" spans="1:21" ht="11.25" customHeight="1" x14ac:dyDescent="0.2">
      <c r="A606" s="28"/>
      <c r="B606" s="28"/>
      <c r="C606" s="28"/>
      <c r="D606" s="31"/>
      <c r="E606" s="28"/>
      <c r="F606" s="28"/>
      <c r="G606" s="28"/>
      <c r="H606" s="28"/>
      <c r="I606" s="28"/>
      <c r="J606" s="28"/>
      <c r="K606" s="28"/>
      <c r="L606" s="28"/>
      <c r="M606" s="28"/>
      <c r="N606" s="28"/>
      <c r="O606" s="28"/>
      <c r="P606" s="28"/>
      <c r="Q606" s="28"/>
      <c r="R606" s="28"/>
      <c r="S606" s="28"/>
      <c r="T606" s="28"/>
      <c r="U606" s="28"/>
    </row>
    <row r="607" spans="1:21" ht="11.25" customHeight="1" x14ac:dyDescent="0.2">
      <c r="A607" s="28"/>
      <c r="B607" s="28"/>
      <c r="C607" s="28"/>
      <c r="D607" s="31"/>
      <c r="E607" s="28"/>
      <c r="F607" s="28"/>
      <c r="G607" s="28"/>
      <c r="H607" s="28"/>
      <c r="I607" s="28"/>
      <c r="J607" s="28"/>
      <c r="K607" s="28"/>
      <c r="L607" s="28"/>
      <c r="M607" s="28"/>
      <c r="N607" s="28"/>
      <c r="O607" s="28"/>
      <c r="P607" s="28"/>
      <c r="Q607" s="28"/>
      <c r="R607" s="28"/>
      <c r="S607" s="28"/>
      <c r="T607" s="28"/>
      <c r="U607" s="28"/>
    </row>
    <row r="608" spans="1:21" ht="11.25" customHeight="1" x14ac:dyDescent="0.2">
      <c r="A608" s="28"/>
      <c r="B608" s="28"/>
      <c r="C608" s="28"/>
      <c r="D608" s="31"/>
      <c r="E608" s="28"/>
      <c r="F608" s="28"/>
      <c r="G608" s="28"/>
      <c r="H608" s="28"/>
      <c r="I608" s="28"/>
      <c r="J608" s="28"/>
      <c r="K608" s="28"/>
      <c r="L608" s="28"/>
      <c r="M608" s="28"/>
      <c r="N608" s="28"/>
      <c r="O608" s="28"/>
      <c r="P608" s="28"/>
      <c r="Q608" s="28"/>
      <c r="R608" s="28"/>
      <c r="S608" s="28"/>
      <c r="T608" s="28"/>
      <c r="U608" s="28"/>
    </row>
    <row r="609" spans="1:21" ht="11.25" customHeight="1" x14ac:dyDescent="0.2">
      <c r="A609" s="28"/>
      <c r="B609" s="28"/>
      <c r="C609" s="28"/>
      <c r="D609" s="31"/>
      <c r="E609" s="28"/>
      <c r="F609" s="28"/>
      <c r="G609" s="28"/>
      <c r="H609" s="28"/>
      <c r="I609" s="28"/>
      <c r="J609" s="28"/>
      <c r="K609" s="28"/>
      <c r="L609" s="28"/>
      <c r="M609" s="28"/>
      <c r="N609" s="28"/>
      <c r="O609" s="28"/>
      <c r="P609" s="28"/>
      <c r="Q609" s="28"/>
      <c r="R609" s="28"/>
      <c r="S609" s="28"/>
      <c r="T609" s="28"/>
      <c r="U609" s="28"/>
    </row>
    <row r="610" spans="1:21" ht="11.25" customHeight="1" x14ac:dyDescent="0.2">
      <c r="A610" s="28"/>
      <c r="B610" s="28"/>
      <c r="C610" s="28"/>
      <c r="D610" s="31"/>
      <c r="E610" s="28"/>
      <c r="F610" s="28"/>
      <c r="G610" s="28"/>
      <c r="H610" s="28"/>
      <c r="I610" s="28"/>
      <c r="J610" s="28"/>
      <c r="K610" s="28"/>
      <c r="L610" s="28"/>
      <c r="M610" s="28"/>
      <c r="N610" s="28"/>
      <c r="O610" s="28"/>
      <c r="P610" s="28"/>
      <c r="Q610" s="28"/>
      <c r="R610" s="28"/>
      <c r="S610" s="28"/>
      <c r="T610" s="28"/>
      <c r="U610" s="28"/>
    </row>
    <row r="611" spans="1:21" ht="11.25" customHeight="1" x14ac:dyDescent="0.2">
      <c r="A611" s="28"/>
      <c r="B611" s="28"/>
      <c r="C611" s="28"/>
      <c r="D611" s="31"/>
      <c r="E611" s="28"/>
      <c r="F611" s="28"/>
      <c r="G611" s="28"/>
      <c r="H611" s="28"/>
      <c r="I611" s="28"/>
      <c r="J611" s="28"/>
      <c r="K611" s="28"/>
      <c r="L611" s="28"/>
      <c r="M611" s="28"/>
      <c r="N611" s="28"/>
      <c r="O611" s="28"/>
      <c r="P611" s="28"/>
      <c r="Q611" s="28"/>
      <c r="R611" s="28"/>
      <c r="S611" s="28"/>
      <c r="T611" s="28"/>
      <c r="U611" s="28"/>
    </row>
    <row r="612" spans="1:21" ht="11.25" customHeight="1" x14ac:dyDescent="0.2">
      <c r="A612" s="28"/>
      <c r="B612" s="28"/>
      <c r="C612" s="28"/>
      <c r="D612" s="31"/>
      <c r="E612" s="28"/>
      <c r="F612" s="28"/>
      <c r="G612" s="28"/>
      <c r="H612" s="28"/>
      <c r="I612" s="28"/>
      <c r="J612" s="28"/>
      <c r="K612" s="28"/>
      <c r="L612" s="28"/>
      <c r="M612" s="28"/>
      <c r="N612" s="28"/>
      <c r="O612" s="28"/>
      <c r="P612" s="28"/>
      <c r="Q612" s="28"/>
      <c r="R612" s="28"/>
      <c r="S612" s="28"/>
      <c r="T612" s="28"/>
      <c r="U612" s="28"/>
    </row>
    <row r="613" spans="1:21" ht="11.25" customHeight="1" x14ac:dyDescent="0.2">
      <c r="A613" s="28"/>
      <c r="B613" s="28"/>
      <c r="C613" s="28"/>
      <c r="D613" s="31"/>
      <c r="E613" s="28"/>
      <c r="F613" s="28"/>
      <c r="G613" s="28"/>
      <c r="H613" s="28"/>
      <c r="I613" s="28"/>
      <c r="J613" s="28"/>
      <c r="K613" s="28"/>
      <c r="L613" s="28"/>
      <c r="M613" s="28"/>
      <c r="N613" s="28"/>
      <c r="O613" s="28"/>
      <c r="P613" s="28"/>
      <c r="Q613" s="28"/>
      <c r="R613" s="28"/>
      <c r="S613" s="28"/>
      <c r="T613" s="28"/>
      <c r="U613" s="28"/>
    </row>
    <row r="614" spans="1:21" ht="11.25" customHeight="1" x14ac:dyDescent="0.2">
      <c r="A614" s="28"/>
      <c r="B614" s="28"/>
      <c r="C614" s="28"/>
      <c r="D614" s="31"/>
      <c r="E614" s="28"/>
      <c r="F614" s="28"/>
      <c r="G614" s="28"/>
      <c r="H614" s="28"/>
      <c r="I614" s="28"/>
      <c r="J614" s="28"/>
      <c r="K614" s="28"/>
      <c r="L614" s="28"/>
      <c r="M614" s="28"/>
      <c r="N614" s="28"/>
      <c r="O614" s="28"/>
      <c r="P614" s="28"/>
      <c r="Q614" s="28"/>
      <c r="R614" s="28"/>
      <c r="S614" s="28"/>
      <c r="T614" s="28"/>
      <c r="U614" s="28"/>
    </row>
    <row r="615" spans="1:21" ht="11.25" customHeight="1" x14ac:dyDescent="0.2">
      <c r="A615" s="28"/>
      <c r="B615" s="28"/>
      <c r="C615" s="28"/>
      <c r="D615" s="31"/>
      <c r="E615" s="28"/>
      <c r="F615" s="28"/>
      <c r="G615" s="28"/>
      <c r="H615" s="28"/>
      <c r="I615" s="28"/>
      <c r="J615" s="28"/>
      <c r="K615" s="28"/>
      <c r="L615" s="28"/>
      <c r="M615" s="28"/>
      <c r="N615" s="28"/>
      <c r="O615" s="28"/>
      <c r="P615" s="28"/>
      <c r="Q615" s="28"/>
      <c r="R615" s="28"/>
      <c r="S615" s="28"/>
      <c r="T615" s="28"/>
      <c r="U615" s="28"/>
    </row>
    <row r="616" spans="1:21" ht="11.25" customHeight="1" x14ac:dyDescent="0.2">
      <c r="A616" s="28"/>
      <c r="B616" s="28"/>
      <c r="C616" s="28"/>
      <c r="D616" s="31"/>
      <c r="E616" s="28"/>
      <c r="F616" s="28"/>
      <c r="G616" s="28"/>
      <c r="H616" s="28"/>
      <c r="I616" s="28"/>
      <c r="J616" s="28"/>
      <c r="K616" s="28"/>
      <c r="L616" s="28"/>
      <c r="M616" s="28"/>
      <c r="N616" s="28"/>
      <c r="O616" s="28"/>
      <c r="P616" s="28"/>
      <c r="Q616" s="28"/>
      <c r="R616" s="28"/>
      <c r="S616" s="28"/>
      <c r="T616" s="28"/>
      <c r="U616" s="28"/>
    </row>
    <row r="617" spans="1:21" ht="11.25" customHeight="1" x14ac:dyDescent="0.2">
      <c r="A617" s="28"/>
      <c r="B617" s="28"/>
      <c r="C617" s="28"/>
      <c r="D617" s="31"/>
      <c r="E617" s="28"/>
      <c r="F617" s="28"/>
      <c r="G617" s="28"/>
      <c r="H617" s="28"/>
      <c r="I617" s="28"/>
      <c r="J617" s="28"/>
      <c r="K617" s="28"/>
      <c r="L617" s="28"/>
      <c r="M617" s="28"/>
      <c r="N617" s="28"/>
      <c r="O617" s="28"/>
      <c r="P617" s="28"/>
      <c r="Q617" s="28"/>
      <c r="R617" s="28"/>
      <c r="S617" s="28"/>
      <c r="T617" s="28"/>
      <c r="U617" s="28"/>
    </row>
    <row r="618" spans="1:21" ht="11.25" customHeight="1" x14ac:dyDescent="0.2">
      <c r="A618" s="28"/>
      <c r="B618" s="28"/>
      <c r="C618" s="28"/>
      <c r="D618" s="31"/>
      <c r="E618" s="28"/>
      <c r="F618" s="28"/>
      <c r="G618" s="28"/>
      <c r="H618" s="28"/>
      <c r="I618" s="28"/>
      <c r="J618" s="28"/>
      <c r="K618" s="28"/>
      <c r="L618" s="28"/>
      <c r="M618" s="28"/>
      <c r="N618" s="28"/>
      <c r="O618" s="28"/>
      <c r="P618" s="28"/>
      <c r="Q618" s="28"/>
      <c r="R618" s="28"/>
      <c r="S618" s="28"/>
      <c r="T618" s="28"/>
      <c r="U618" s="28"/>
    </row>
    <row r="619" spans="1:21" ht="11.25" customHeight="1" x14ac:dyDescent="0.2">
      <c r="A619" s="28"/>
      <c r="B619" s="28"/>
      <c r="C619" s="28"/>
      <c r="D619" s="31"/>
      <c r="E619" s="28"/>
      <c r="F619" s="28"/>
      <c r="G619" s="28"/>
      <c r="H619" s="28"/>
      <c r="I619" s="28"/>
      <c r="J619" s="28"/>
      <c r="K619" s="28"/>
      <c r="L619" s="28"/>
      <c r="M619" s="28"/>
      <c r="N619" s="28"/>
      <c r="O619" s="28"/>
      <c r="P619" s="28"/>
      <c r="Q619" s="28"/>
      <c r="R619" s="28"/>
      <c r="S619" s="28"/>
      <c r="T619" s="28"/>
      <c r="U619" s="28"/>
    </row>
    <row r="620" spans="1:21" ht="11.25" customHeight="1" x14ac:dyDescent="0.2">
      <c r="A620" s="28"/>
      <c r="B620" s="28"/>
      <c r="C620" s="28"/>
      <c r="D620" s="31"/>
      <c r="E620" s="28"/>
      <c r="F620" s="28"/>
      <c r="G620" s="28"/>
      <c r="H620" s="28"/>
      <c r="I620" s="28"/>
      <c r="J620" s="28"/>
      <c r="K620" s="28"/>
      <c r="L620" s="28"/>
      <c r="M620" s="28"/>
      <c r="N620" s="28"/>
      <c r="O620" s="28"/>
      <c r="P620" s="28"/>
      <c r="Q620" s="28"/>
      <c r="R620" s="28"/>
      <c r="S620" s="28"/>
      <c r="T620" s="28"/>
      <c r="U620" s="28"/>
    </row>
    <row r="621" spans="1:21" ht="11.25" customHeight="1" x14ac:dyDescent="0.2">
      <c r="A621" s="28"/>
      <c r="B621" s="28"/>
      <c r="C621" s="28"/>
      <c r="D621" s="31"/>
      <c r="E621" s="28"/>
      <c r="F621" s="28"/>
      <c r="G621" s="28"/>
      <c r="H621" s="28"/>
      <c r="I621" s="28"/>
      <c r="J621" s="28"/>
      <c r="K621" s="28"/>
      <c r="L621" s="28"/>
      <c r="M621" s="28"/>
      <c r="N621" s="28"/>
      <c r="O621" s="28"/>
      <c r="P621" s="28"/>
      <c r="Q621" s="28"/>
      <c r="R621" s="28"/>
      <c r="S621" s="28"/>
      <c r="T621" s="28"/>
      <c r="U621" s="28"/>
    </row>
    <row r="622" spans="1:21" ht="11.25" customHeight="1" x14ac:dyDescent="0.2">
      <c r="A622" s="28"/>
      <c r="B622" s="28"/>
      <c r="C622" s="28"/>
      <c r="D622" s="31"/>
      <c r="E622" s="28"/>
      <c r="F622" s="28"/>
      <c r="G622" s="28"/>
      <c r="H622" s="28"/>
      <c r="I622" s="28"/>
      <c r="J622" s="28"/>
      <c r="K622" s="28"/>
      <c r="L622" s="28"/>
      <c r="M622" s="28"/>
      <c r="N622" s="28"/>
      <c r="O622" s="28"/>
      <c r="P622" s="28"/>
      <c r="Q622" s="28"/>
      <c r="R622" s="28"/>
      <c r="S622" s="28"/>
      <c r="T622" s="28"/>
      <c r="U622" s="28"/>
    </row>
    <row r="623" spans="1:21" ht="11.25" customHeight="1" x14ac:dyDescent="0.2">
      <c r="A623" s="28"/>
      <c r="B623" s="28"/>
      <c r="C623" s="28"/>
      <c r="D623" s="31"/>
      <c r="E623" s="28"/>
      <c r="F623" s="28"/>
      <c r="G623" s="28"/>
      <c r="H623" s="28"/>
      <c r="I623" s="28"/>
      <c r="J623" s="28"/>
      <c r="K623" s="28"/>
      <c r="L623" s="28"/>
      <c r="M623" s="28"/>
      <c r="N623" s="28"/>
      <c r="O623" s="28"/>
      <c r="P623" s="28"/>
      <c r="Q623" s="28"/>
      <c r="R623" s="28"/>
      <c r="S623" s="28"/>
      <c r="T623" s="28"/>
      <c r="U623" s="28"/>
    </row>
    <row r="624" spans="1:21" ht="11.25" customHeight="1" x14ac:dyDescent="0.2">
      <c r="A624" s="28"/>
      <c r="B624" s="28"/>
      <c r="C624" s="28"/>
      <c r="D624" s="31"/>
      <c r="E624" s="28"/>
      <c r="F624" s="28"/>
      <c r="G624" s="28"/>
      <c r="H624" s="28"/>
      <c r="I624" s="28"/>
      <c r="J624" s="28"/>
      <c r="K624" s="28"/>
      <c r="L624" s="28"/>
      <c r="M624" s="28"/>
      <c r="N624" s="28"/>
      <c r="O624" s="28"/>
      <c r="P624" s="28"/>
      <c r="Q624" s="28"/>
      <c r="R624" s="28"/>
      <c r="S624" s="28"/>
      <c r="T624" s="28"/>
      <c r="U624" s="28"/>
    </row>
    <row r="625" spans="1:21" ht="11.25" customHeight="1" x14ac:dyDescent="0.2">
      <c r="A625" s="28"/>
      <c r="B625" s="28"/>
      <c r="C625" s="28"/>
      <c r="D625" s="31"/>
      <c r="E625" s="28"/>
      <c r="F625" s="28"/>
      <c r="G625" s="28"/>
      <c r="H625" s="28"/>
      <c r="I625" s="28"/>
      <c r="J625" s="28"/>
      <c r="K625" s="28"/>
      <c r="L625" s="28"/>
      <c r="M625" s="28"/>
      <c r="N625" s="28"/>
      <c r="O625" s="28"/>
      <c r="P625" s="28"/>
      <c r="Q625" s="28"/>
      <c r="R625" s="28"/>
      <c r="S625" s="28"/>
      <c r="T625" s="28"/>
      <c r="U625" s="28"/>
    </row>
    <row r="626" spans="1:21" ht="11.25" customHeight="1" x14ac:dyDescent="0.2">
      <c r="A626" s="28"/>
      <c r="B626" s="28"/>
      <c r="C626" s="28"/>
      <c r="D626" s="31"/>
      <c r="E626" s="28"/>
      <c r="F626" s="28"/>
      <c r="G626" s="28"/>
      <c r="H626" s="28"/>
      <c r="I626" s="28"/>
      <c r="J626" s="28"/>
      <c r="K626" s="28"/>
      <c r="L626" s="28"/>
      <c r="M626" s="28"/>
      <c r="N626" s="28"/>
      <c r="O626" s="28"/>
      <c r="P626" s="28"/>
      <c r="Q626" s="28"/>
      <c r="R626" s="28"/>
      <c r="S626" s="28"/>
      <c r="T626" s="28"/>
      <c r="U626" s="28"/>
    </row>
    <row r="627" spans="1:21" ht="11.25" customHeight="1" x14ac:dyDescent="0.2">
      <c r="A627" s="28"/>
      <c r="B627" s="28"/>
      <c r="C627" s="28"/>
      <c r="D627" s="31"/>
      <c r="E627" s="28"/>
      <c r="F627" s="28"/>
      <c r="G627" s="28"/>
      <c r="H627" s="28"/>
      <c r="I627" s="28"/>
      <c r="J627" s="28"/>
      <c r="K627" s="28"/>
      <c r="L627" s="28"/>
      <c r="M627" s="28"/>
      <c r="N627" s="28"/>
      <c r="O627" s="28"/>
      <c r="P627" s="28"/>
      <c r="Q627" s="28"/>
      <c r="R627" s="28"/>
      <c r="S627" s="28"/>
      <c r="T627" s="28"/>
      <c r="U627" s="28"/>
    </row>
    <row r="628" spans="1:21" ht="11.25" customHeight="1" x14ac:dyDescent="0.2">
      <c r="A628" s="28"/>
      <c r="B628" s="28"/>
      <c r="C628" s="28"/>
      <c r="D628" s="31"/>
      <c r="E628" s="28"/>
      <c r="F628" s="28"/>
      <c r="G628" s="28"/>
      <c r="H628" s="28"/>
      <c r="I628" s="28"/>
      <c r="J628" s="28"/>
      <c r="K628" s="28"/>
      <c r="L628" s="28"/>
      <c r="M628" s="28"/>
      <c r="N628" s="28"/>
      <c r="O628" s="28"/>
      <c r="P628" s="28"/>
      <c r="Q628" s="28"/>
      <c r="R628" s="28"/>
      <c r="S628" s="28"/>
      <c r="T628" s="28"/>
      <c r="U628" s="28"/>
    </row>
    <row r="629" spans="1:21" ht="11.25" customHeight="1" x14ac:dyDescent="0.2">
      <c r="A629" s="28"/>
      <c r="B629" s="28"/>
      <c r="C629" s="28"/>
      <c r="D629" s="31"/>
      <c r="E629" s="28"/>
      <c r="F629" s="28"/>
      <c r="G629" s="28"/>
      <c r="H629" s="28"/>
      <c r="I629" s="28"/>
      <c r="J629" s="28"/>
      <c r="K629" s="28"/>
      <c r="L629" s="28"/>
      <c r="M629" s="28"/>
      <c r="N629" s="28"/>
      <c r="O629" s="28"/>
      <c r="P629" s="28"/>
      <c r="Q629" s="28"/>
      <c r="R629" s="28"/>
      <c r="S629" s="28"/>
      <c r="T629" s="28"/>
      <c r="U629" s="28"/>
    </row>
    <row r="630" spans="1:21" ht="11.25" customHeight="1" x14ac:dyDescent="0.2">
      <c r="A630" s="28"/>
      <c r="B630" s="28"/>
      <c r="C630" s="28"/>
      <c r="D630" s="31"/>
      <c r="E630" s="28"/>
      <c r="F630" s="28"/>
      <c r="G630" s="28"/>
      <c r="H630" s="28"/>
      <c r="I630" s="28"/>
      <c r="J630" s="28"/>
      <c r="K630" s="28"/>
      <c r="L630" s="28"/>
      <c r="M630" s="28"/>
      <c r="N630" s="28"/>
      <c r="O630" s="28"/>
      <c r="P630" s="28"/>
      <c r="Q630" s="28"/>
      <c r="R630" s="28"/>
      <c r="S630" s="28"/>
      <c r="T630" s="28"/>
      <c r="U630" s="28"/>
    </row>
    <row r="631" spans="1:21" ht="11.25" customHeight="1" x14ac:dyDescent="0.2">
      <c r="A631" s="28"/>
      <c r="B631" s="28"/>
      <c r="C631" s="28"/>
      <c r="D631" s="31"/>
      <c r="E631" s="28"/>
      <c r="F631" s="28"/>
      <c r="G631" s="28"/>
      <c r="H631" s="28"/>
      <c r="I631" s="28"/>
      <c r="J631" s="28"/>
      <c r="K631" s="28"/>
      <c r="L631" s="28"/>
      <c r="M631" s="28"/>
      <c r="N631" s="28"/>
      <c r="O631" s="28"/>
      <c r="P631" s="28"/>
      <c r="Q631" s="28"/>
      <c r="R631" s="28"/>
      <c r="S631" s="28"/>
      <c r="T631" s="28"/>
      <c r="U631" s="28"/>
    </row>
    <row r="632" spans="1:21" ht="11.25" customHeight="1" x14ac:dyDescent="0.2">
      <c r="A632" s="28"/>
      <c r="B632" s="28"/>
      <c r="C632" s="28"/>
      <c r="D632" s="31"/>
      <c r="E632" s="28"/>
      <c r="F632" s="28"/>
      <c r="G632" s="28"/>
      <c r="H632" s="28"/>
      <c r="I632" s="28"/>
      <c r="J632" s="28"/>
      <c r="K632" s="28"/>
      <c r="L632" s="28"/>
      <c r="M632" s="28"/>
      <c r="N632" s="28"/>
      <c r="O632" s="28"/>
      <c r="P632" s="28"/>
      <c r="Q632" s="28"/>
      <c r="R632" s="28"/>
      <c r="S632" s="28"/>
      <c r="T632" s="28"/>
      <c r="U632" s="28"/>
    </row>
    <row r="633" spans="1:21" ht="11.25" customHeight="1" x14ac:dyDescent="0.2">
      <c r="A633" s="28"/>
      <c r="B633" s="28"/>
      <c r="C633" s="28"/>
      <c r="D633" s="31"/>
      <c r="E633" s="28"/>
      <c r="F633" s="28"/>
      <c r="G633" s="28"/>
      <c r="H633" s="28"/>
      <c r="I633" s="28"/>
      <c r="J633" s="28"/>
      <c r="K633" s="28"/>
      <c r="L633" s="28"/>
      <c r="M633" s="28"/>
      <c r="N633" s="28"/>
      <c r="O633" s="28"/>
      <c r="P633" s="28"/>
      <c r="Q633" s="28"/>
      <c r="R633" s="28"/>
      <c r="S633" s="28"/>
      <c r="T633" s="28"/>
      <c r="U633" s="28"/>
    </row>
    <row r="634" spans="1:21" ht="11.25" customHeight="1" x14ac:dyDescent="0.2">
      <c r="A634" s="28"/>
      <c r="B634" s="28"/>
      <c r="C634" s="28"/>
      <c r="D634" s="31"/>
      <c r="E634" s="28"/>
      <c r="F634" s="28"/>
      <c r="G634" s="28"/>
      <c r="H634" s="28"/>
      <c r="I634" s="28"/>
      <c r="J634" s="28"/>
      <c r="K634" s="28"/>
      <c r="L634" s="28"/>
      <c r="M634" s="28"/>
      <c r="N634" s="28"/>
      <c r="O634" s="28"/>
      <c r="P634" s="28"/>
      <c r="Q634" s="28"/>
      <c r="R634" s="28"/>
      <c r="S634" s="28"/>
      <c r="T634" s="28"/>
      <c r="U634" s="28"/>
    </row>
    <row r="635" spans="1:21" ht="11.25" customHeight="1" x14ac:dyDescent="0.2">
      <c r="A635" s="28"/>
      <c r="B635" s="28"/>
      <c r="C635" s="28"/>
      <c r="D635" s="31"/>
      <c r="E635" s="28"/>
      <c r="F635" s="28"/>
      <c r="G635" s="28"/>
      <c r="H635" s="28"/>
      <c r="I635" s="28"/>
      <c r="J635" s="28"/>
      <c r="K635" s="28"/>
      <c r="L635" s="28"/>
      <c r="M635" s="28"/>
      <c r="N635" s="28"/>
      <c r="O635" s="28"/>
      <c r="P635" s="28"/>
      <c r="Q635" s="28"/>
      <c r="R635" s="28"/>
      <c r="S635" s="28"/>
      <c r="T635" s="28"/>
      <c r="U635" s="28"/>
    </row>
    <row r="636" spans="1:21" ht="11.25" customHeight="1" x14ac:dyDescent="0.2">
      <c r="A636" s="28"/>
      <c r="B636" s="28"/>
      <c r="C636" s="28"/>
      <c r="D636" s="31"/>
      <c r="E636" s="28"/>
      <c r="F636" s="28"/>
      <c r="G636" s="28"/>
      <c r="H636" s="28"/>
      <c r="I636" s="28"/>
      <c r="J636" s="28"/>
      <c r="K636" s="28"/>
      <c r="L636" s="28"/>
      <c r="M636" s="28"/>
      <c r="N636" s="28"/>
      <c r="O636" s="28"/>
      <c r="P636" s="28"/>
      <c r="Q636" s="28"/>
      <c r="R636" s="28"/>
      <c r="S636" s="28"/>
      <c r="T636" s="28"/>
      <c r="U636" s="28"/>
    </row>
    <row r="637" spans="1:21" ht="11.25" customHeight="1" x14ac:dyDescent="0.2">
      <c r="A637" s="28"/>
      <c r="B637" s="28"/>
      <c r="C637" s="28"/>
      <c r="D637" s="31"/>
      <c r="E637" s="28"/>
      <c r="F637" s="28"/>
      <c r="G637" s="28"/>
      <c r="H637" s="28"/>
      <c r="I637" s="28"/>
      <c r="J637" s="28"/>
      <c r="K637" s="28"/>
      <c r="L637" s="28"/>
      <c r="M637" s="28"/>
      <c r="N637" s="28"/>
      <c r="O637" s="28"/>
      <c r="P637" s="28"/>
      <c r="Q637" s="28"/>
      <c r="R637" s="28"/>
      <c r="S637" s="28"/>
      <c r="T637" s="28"/>
      <c r="U637" s="28"/>
    </row>
    <row r="638" spans="1:21" ht="11.25" customHeight="1" x14ac:dyDescent="0.2">
      <c r="A638" s="28"/>
      <c r="B638" s="28"/>
      <c r="C638" s="28"/>
      <c r="D638" s="31"/>
      <c r="E638" s="28"/>
      <c r="F638" s="28"/>
      <c r="G638" s="28"/>
      <c r="H638" s="28"/>
      <c r="I638" s="28"/>
      <c r="J638" s="28"/>
      <c r="K638" s="28"/>
      <c r="L638" s="28"/>
      <c r="M638" s="28"/>
      <c r="N638" s="28"/>
      <c r="O638" s="28"/>
      <c r="P638" s="28"/>
      <c r="Q638" s="28"/>
      <c r="R638" s="28"/>
      <c r="S638" s="28"/>
      <c r="T638" s="28"/>
      <c r="U638" s="28"/>
    </row>
    <row r="639" spans="1:21" ht="11.25" customHeight="1" x14ac:dyDescent="0.2">
      <c r="A639" s="28"/>
      <c r="B639" s="28"/>
      <c r="C639" s="28"/>
      <c r="D639" s="31"/>
      <c r="E639" s="28"/>
      <c r="F639" s="28"/>
      <c r="G639" s="28"/>
      <c r="H639" s="28"/>
      <c r="I639" s="28"/>
      <c r="J639" s="28"/>
      <c r="K639" s="28"/>
      <c r="L639" s="28"/>
      <c r="M639" s="28"/>
      <c r="N639" s="28"/>
      <c r="O639" s="28"/>
      <c r="P639" s="28"/>
      <c r="Q639" s="28"/>
      <c r="R639" s="28"/>
      <c r="S639" s="28"/>
      <c r="T639" s="28"/>
      <c r="U639" s="28"/>
    </row>
    <row r="640" spans="1:21" ht="11.25" customHeight="1" x14ac:dyDescent="0.2">
      <c r="A640" s="28"/>
      <c r="B640" s="28"/>
      <c r="C640" s="28"/>
      <c r="D640" s="31"/>
      <c r="E640" s="28"/>
      <c r="F640" s="28"/>
      <c r="G640" s="28"/>
      <c r="H640" s="28"/>
      <c r="I640" s="28"/>
      <c r="J640" s="28"/>
      <c r="K640" s="28"/>
      <c r="L640" s="28"/>
      <c r="M640" s="28"/>
      <c r="N640" s="28"/>
      <c r="O640" s="28"/>
      <c r="P640" s="28"/>
      <c r="Q640" s="28"/>
      <c r="R640" s="28"/>
      <c r="S640" s="28"/>
      <c r="T640" s="28"/>
      <c r="U640" s="28"/>
    </row>
    <row r="641" spans="1:21" ht="11.25" customHeight="1" x14ac:dyDescent="0.2">
      <c r="A641" s="28"/>
      <c r="B641" s="28"/>
      <c r="C641" s="28"/>
      <c r="D641" s="31"/>
      <c r="E641" s="28"/>
      <c r="F641" s="28"/>
      <c r="G641" s="28"/>
      <c r="H641" s="28"/>
      <c r="I641" s="28"/>
      <c r="J641" s="28"/>
      <c r="K641" s="28"/>
      <c r="L641" s="28"/>
      <c r="M641" s="28"/>
      <c r="N641" s="28"/>
      <c r="O641" s="28"/>
      <c r="P641" s="28"/>
      <c r="Q641" s="28"/>
      <c r="R641" s="28"/>
      <c r="S641" s="28"/>
      <c r="T641" s="28"/>
      <c r="U641" s="28"/>
    </row>
    <row r="642" spans="1:21" ht="11.25" customHeight="1" x14ac:dyDescent="0.2">
      <c r="A642" s="28"/>
      <c r="B642" s="28"/>
      <c r="C642" s="28"/>
      <c r="D642" s="31"/>
      <c r="E642" s="28"/>
      <c r="F642" s="28"/>
      <c r="G642" s="28"/>
      <c r="H642" s="28"/>
      <c r="I642" s="28"/>
      <c r="J642" s="28"/>
      <c r="K642" s="28"/>
      <c r="L642" s="28"/>
      <c r="M642" s="28"/>
      <c r="N642" s="28"/>
      <c r="O642" s="28"/>
      <c r="P642" s="28"/>
      <c r="Q642" s="28"/>
      <c r="R642" s="28"/>
      <c r="S642" s="28"/>
      <c r="T642" s="28"/>
      <c r="U642" s="28"/>
    </row>
    <row r="643" spans="1:21" ht="11.25" customHeight="1" x14ac:dyDescent="0.2">
      <c r="A643" s="28"/>
      <c r="B643" s="28"/>
      <c r="C643" s="28"/>
      <c r="D643" s="31"/>
      <c r="E643" s="28"/>
      <c r="F643" s="28"/>
      <c r="G643" s="28"/>
      <c r="H643" s="28"/>
      <c r="I643" s="28"/>
      <c r="J643" s="28"/>
      <c r="K643" s="28"/>
      <c r="L643" s="28"/>
      <c r="M643" s="28"/>
      <c r="N643" s="28"/>
      <c r="O643" s="28"/>
      <c r="P643" s="28"/>
      <c r="Q643" s="28"/>
      <c r="R643" s="28"/>
      <c r="S643" s="28"/>
      <c r="T643" s="28"/>
      <c r="U643" s="28"/>
    </row>
    <row r="644" spans="1:21" ht="11.25" customHeight="1" x14ac:dyDescent="0.2">
      <c r="A644" s="28"/>
      <c r="B644" s="28"/>
      <c r="C644" s="28"/>
      <c r="D644" s="31"/>
      <c r="E644" s="28"/>
      <c r="F644" s="28"/>
      <c r="G644" s="28"/>
      <c r="H644" s="28"/>
      <c r="I644" s="28"/>
      <c r="J644" s="28"/>
      <c r="K644" s="28"/>
      <c r="L644" s="28"/>
      <c r="M644" s="28"/>
      <c r="N644" s="28"/>
      <c r="O644" s="28"/>
      <c r="P644" s="28"/>
      <c r="Q644" s="28"/>
      <c r="R644" s="28"/>
      <c r="S644" s="28"/>
      <c r="T644" s="28"/>
      <c r="U644" s="28"/>
    </row>
    <row r="645" spans="1:21" ht="11.25" customHeight="1" x14ac:dyDescent="0.2">
      <c r="A645" s="28"/>
      <c r="B645" s="28"/>
      <c r="C645" s="28"/>
      <c r="D645" s="31"/>
      <c r="E645" s="28"/>
      <c r="F645" s="28"/>
      <c r="G645" s="28"/>
      <c r="H645" s="28"/>
      <c r="I645" s="28"/>
      <c r="J645" s="28"/>
      <c r="K645" s="28"/>
      <c r="L645" s="28"/>
      <c r="M645" s="28"/>
      <c r="N645" s="28"/>
      <c r="O645" s="28"/>
      <c r="P645" s="28"/>
      <c r="Q645" s="28"/>
      <c r="R645" s="28"/>
      <c r="S645" s="28"/>
      <c r="T645" s="28"/>
      <c r="U645" s="28"/>
    </row>
    <row r="646" spans="1:21" ht="11.25" customHeight="1" x14ac:dyDescent="0.2">
      <c r="A646" s="28"/>
      <c r="B646" s="28"/>
      <c r="C646" s="28"/>
      <c r="D646" s="31"/>
      <c r="E646" s="28"/>
      <c r="F646" s="28"/>
      <c r="G646" s="28"/>
      <c r="H646" s="28"/>
      <c r="I646" s="28"/>
      <c r="J646" s="28"/>
      <c r="K646" s="28"/>
      <c r="L646" s="28"/>
      <c r="M646" s="28"/>
      <c r="N646" s="28"/>
      <c r="O646" s="28"/>
      <c r="P646" s="28"/>
      <c r="Q646" s="28"/>
      <c r="R646" s="28"/>
      <c r="S646" s="28"/>
      <c r="T646" s="28"/>
      <c r="U646" s="28"/>
    </row>
    <row r="647" spans="1:21" ht="11.25" customHeight="1" x14ac:dyDescent="0.2">
      <c r="A647" s="28"/>
      <c r="B647" s="28"/>
      <c r="C647" s="28"/>
      <c r="D647" s="31"/>
      <c r="E647" s="28"/>
      <c r="F647" s="28"/>
      <c r="G647" s="28"/>
      <c r="H647" s="28"/>
      <c r="I647" s="28"/>
      <c r="J647" s="28"/>
      <c r="K647" s="28"/>
      <c r="L647" s="28"/>
      <c r="M647" s="28"/>
      <c r="N647" s="28"/>
      <c r="O647" s="28"/>
      <c r="P647" s="28"/>
      <c r="Q647" s="28"/>
      <c r="R647" s="28"/>
      <c r="S647" s="28"/>
      <c r="T647" s="28"/>
      <c r="U647" s="28"/>
    </row>
    <row r="648" spans="1:21" ht="11.25" customHeight="1" x14ac:dyDescent="0.2">
      <c r="A648" s="28"/>
      <c r="B648" s="28"/>
      <c r="C648" s="28"/>
      <c r="D648" s="31"/>
      <c r="E648" s="28"/>
      <c r="F648" s="28"/>
      <c r="G648" s="28"/>
      <c r="H648" s="28"/>
      <c r="I648" s="28"/>
      <c r="J648" s="28"/>
      <c r="K648" s="28"/>
      <c r="L648" s="28"/>
      <c r="M648" s="28"/>
      <c r="N648" s="28"/>
      <c r="O648" s="28"/>
      <c r="P648" s="28"/>
      <c r="Q648" s="28"/>
      <c r="R648" s="28"/>
      <c r="S648" s="28"/>
      <c r="T648" s="28"/>
      <c r="U648" s="28"/>
    </row>
    <row r="649" spans="1:21" ht="11.25" customHeight="1" x14ac:dyDescent="0.2">
      <c r="A649" s="28"/>
      <c r="B649" s="28"/>
      <c r="C649" s="28"/>
      <c r="D649" s="31"/>
      <c r="E649" s="28"/>
      <c r="F649" s="28"/>
      <c r="G649" s="28"/>
      <c r="H649" s="28"/>
      <c r="I649" s="28"/>
      <c r="J649" s="28"/>
      <c r="K649" s="28"/>
      <c r="L649" s="28"/>
      <c r="M649" s="28"/>
      <c r="N649" s="28"/>
      <c r="O649" s="28"/>
      <c r="P649" s="28"/>
      <c r="Q649" s="28"/>
      <c r="R649" s="28"/>
      <c r="S649" s="28"/>
      <c r="T649" s="28"/>
      <c r="U649" s="28"/>
    </row>
    <row r="650" spans="1:21" ht="11.25" customHeight="1" x14ac:dyDescent="0.2">
      <c r="A650" s="28"/>
      <c r="B650" s="28"/>
      <c r="C650" s="28"/>
      <c r="D650" s="31"/>
      <c r="E650" s="28"/>
      <c r="F650" s="28"/>
      <c r="G650" s="28"/>
      <c r="H650" s="28"/>
      <c r="I650" s="28"/>
      <c r="J650" s="28"/>
      <c r="K650" s="28"/>
      <c r="L650" s="28"/>
      <c r="M650" s="28"/>
      <c r="N650" s="28"/>
      <c r="O650" s="28"/>
      <c r="P650" s="28"/>
      <c r="Q650" s="28"/>
      <c r="R650" s="28"/>
      <c r="S650" s="28"/>
      <c r="T650" s="28"/>
      <c r="U650" s="28"/>
    </row>
    <row r="651" spans="1:21" ht="11.25" customHeight="1" x14ac:dyDescent="0.2">
      <c r="A651" s="28"/>
      <c r="B651" s="28"/>
      <c r="C651" s="28"/>
      <c r="D651" s="31"/>
      <c r="E651" s="28"/>
      <c r="F651" s="28"/>
      <c r="G651" s="28"/>
      <c r="H651" s="28"/>
      <c r="I651" s="28"/>
      <c r="J651" s="28"/>
      <c r="K651" s="28"/>
      <c r="L651" s="28"/>
      <c r="M651" s="28"/>
      <c r="N651" s="28"/>
      <c r="O651" s="28"/>
      <c r="P651" s="28"/>
      <c r="Q651" s="28"/>
      <c r="R651" s="28"/>
      <c r="S651" s="28"/>
      <c r="T651" s="28"/>
      <c r="U651" s="28"/>
    </row>
    <row r="652" spans="1:21" ht="11.25" customHeight="1" x14ac:dyDescent="0.2">
      <c r="A652" s="28"/>
      <c r="B652" s="28"/>
      <c r="C652" s="28"/>
      <c r="D652" s="31"/>
      <c r="E652" s="28"/>
      <c r="F652" s="28"/>
      <c r="G652" s="28"/>
      <c r="H652" s="28"/>
      <c r="I652" s="28"/>
      <c r="J652" s="28"/>
      <c r="K652" s="28"/>
      <c r="L652" s="28"/>
      <c r="M652" s="28"/>
      <c r="N652" s="28"/>
      <c r="O652" s="28"/>
      <c r="P652" s="28"/>
      <c r="Q652" s="28"/>
      <c r="R652" s="28"/>
      <c r="S652" s="28"/>
      <c r="T652" s="28"/>
      <c r="U652" s="28"/>
    </row>
    <row r="653" spans="1:21" ht="11.25" customHeight="1" x14ac:dyDescent="0.2">
      <c r="A653" s="28"/>
      <c r="B653" s="28"/>
      <c r="C653" s="28"/>
      <c r="D653" s="31"/>
      <c r="E653" s="28"/>
      <c r="F653" s="28"/>
      <c r="G653" s="28"/>
      <c r="H653" s="28"/>
      <c r="I653" s="28"/>
      <c r="J653" s="28"/>
      <c r="K653" s="28"/>
      <c r="L653" s="28"/>
      <c r="M653" s="28"/>
      <c r="N653" s="28"/>
      <c r="O653" s="28"/>
      <c r="P653" s="28"/>
      <c r="Q653" s="28"/>
      <c r="R653" s="28"/>
      <c r="S653" s="28"/>
      <c r="T653" s="28"/>
      <c r="U653" s="28"/>
    </row>
    <row r="654" spans="1:21" ht="11.25" customHeight="1" x14ac:dyDescent="0.2">
      <c r="A654" s="28"/>
      <c r="B654" s="28"/>
      <c r="C654" s="28"/>
      <c r="D654" s="31"/>
      <c r="E654" s="28"/>
      <c r="F654" s="28"/>
      <c r="G654" s="28"/>
      <c r="H654" s="28"/>
      <c r="I654" s="28"/>
      <c r="J654" s="28"/>
      <c r="K654" s="28"/>
      <c r="L654" s="28"/>
      <c r="M654" s="28"/>
      <c r="N654" s="28"/>
      <c r="O654" s="28"/>
      <c r="P654" s="28"/>
      <c r="Q654" s="28"/>
      <c r="R654" s="28"/>
      <c r="S654" s="28"/>
      <c r="T654" s="28"/>
      <c r="U654" s="28"/>
    </row>
    <row r="655" spans="1:21" ht="11.25" customHeight="1" x14ac:dyDescent="0.2">
      <c r="A655" s="28"/>
      <c r="B655" s="28"/>
      <c r="C655" s="28"/>
      <c r="D655" s="31"/>
      <c r="E655" s="28"/>
      <c r="F655" s="28"/>
      <c r="G655" s="28"/>
      <c r="H655" s="28"/>
      <c r="I655" s="28"/>
      <c r="J655" s="28"/>
      <c r="K655" s="28"/>
      <c r="L655" s="28"/>
      <c r="M655" s="28"/>
      <c r="N655" s="28"/>
      <c r="O655" s="28"/>
      <c r="P655" s="28"/>
      <c r="Q655" s="28"/>
      <c r="R655" s="28"/>
      <c r="S655" s="28"/>
      <c r="T655" s="28"/>
      <c r="U655" s="28"/>
    </row>
    <row r="656" spans="1:21" ht="11.25" customHeight="1" x14ac:dyDescent="0.2">
      <c r="A656" s="28"/>
      <c r="B656" s="28"/>
      <c r="C656" s="28"/>
      <c r="D656" s="31"/>
      <c r="E656" s="28"/>
      <c r="F656" s="28"/>
      <c r="G656" s="28"/>
      <c r="H656" s="28"/>
      <c r="I656" s="28"/>
      <c r="J656" s="28"/>
      <c r="K656" s="28"/>
      <c r="L656" s="28"/>
      <c r="M656" s="28"/>
      <c r="N656" s="28"/>
      <c r="O656" s="28"/>
      <c r="P656" s="28"/>
      <c r="Q656" s="28"/>
      <c r="R656" s="28"/>
      <c r="S656" s="28"/>
      <c r="T656" s="28"/>
      <c r="U656" s="28"/>
    </row>
    <row r="657" spans="1:21" ht="11.25" customHeight="1" x14ac:dyDescent="0.2">
      <c r="A657" s="28"/>
      <c r="B657" s="28"/>
      <c r="C657" s="28"/>
      <c r="D657" s="31"/>
      <c r="E657" s="28"/>
      <c r="F657" s="28"/>
      <c r="G657" s="28"/>
      <c r="H657" s="28"/>
      <c r="I657" s="28"/>
      <c r="J657" s="28"/>
      <c r="K657" s="28"/>
      <c r="L657" s="28"/>
      <c r="M657" s="28"/>
      <c r="N657" s="28"/>
      <c r="O657" s="28"/>
      <c r="P657" s="28"/>
      <c r="Q657" s="28"/>
      <c r="R657" s="28"/>
      <c r="S657" s="28"/>
      <c r="T657" s="28"/>
      <c r="U657" s="28"/>
    </row>
    <row r="658" spans="1:21" ht="11.25" customHeight="1" x14ac:dyDescent="0.2">
      <c r="A658" s="28"/>
      <c r="B658" s="28"/>
      <c r="C658" s="28"/>
      <c r="D658" s="31"/>
      <c r="E658" s="28"/>
      <c r="F658" s="28"/>
      <c r="G658" s="28"/>
      <c r="H658" s="28"/>
      <c r="I658" s="28"/>
      <c r="J658" s="28"/>
      <c r="K658" s="28"/>
      <c r="L658" s="28"/>
      <c r="M658" s="28"/>
      <c r="N658" s="28"/>
      <c r="O658" s="28"/>
      <c r="P658" s="28"/>
      <c r="Q658" s="28"/>
      <c r="R658" s="28"/>
      <c r="S658" s="28"/>
      <c r="T658" s="28"/>
      <c r="U658" s="28"/>
    </row>
    <row r="659" spans="1:21" ht="11.25" customHeight="1" x14ac:dyDescent="0.2">
      <c r="A659" s="28"/>
      <c r="B659" s="28"/>
      <c r="C659" s="28"/>
      <c r="D659" s="31"/>
      <c r="E659" s="28"/>
      <c r="F659" s="28"/>
      <c r="G659" s="28"/>
      <c r="H659" s="28"/>
      <c r="I659" s="28"/>
      <c r="J659" s="28"/>
      <c r="K659" s="28"/>
      <c r="L659" s="28"/>
      <c r="M659" s="28"/>
      <c r="N659" s="28"/>
      <c r="O659" s="28"/>
      <c r="P659" s="28"/>
      <c r="Q659" s="28"/>
      <c r="R659" s="28"/>
      <c r="S659" s="28"/>
      <c r="T659" s="28"/>
      <c r="U659" s="28"/>
    </row>
    <row r="660" spans="1:21" ht="11.25" customHeight="1" x14ac:dyDescent="0.2">
      <c r="A660" s="28"/>
      <c r="B660" s="28"/>
      <c r="C660" s="28"/>
      <c r="D660" s="31"/>
      <c r="E660" s="28"/>
      <c r="F660" s="28"/>
      <c r="G660" s="28"/>
      <c r="H660" s="28"/>
      <c r="I660" s="28"/>
      <c r="J660" s="28"/>
      <c r="K660" s="28"/>
      <c r="L660" s="28"/>
      <c r="M660" s="28"/>
      <c r="N660" s="28"/>
      <c r="O660" s="28"/>
      <c r="P660" s="28"/>
      <c r="Q660" s="28"/>
      <c r="R660" s="28"/>
      <c r="S660" s="28"/>
      <c r="T660" s="28"/>
      <c r="U660" s="28"/>
    </row>
    <row r="661" spans="1:21" ht="11.25" customHeight="1" x14ac:dyDescent="0.2">
      <c r="A661" s="28"/>
      <c r="B661" s="28"/>
      <c r="C661" s="28"/>
      <c r="D661" s="31"/>
      <c r="E661" s="28"/>
      <c r="F661" s="28"/>
      <c r="G661" s="28"/>
      <c r="H661" s="28"/>
      <c r="I661" s="28"/>
      <c r="J661" s="28"/>
      <c r="K661" s="28"/>
      <c r="L661" s="28"/>
      <c r="M661" s="28"/>
      <c r="N661" s="28"/>
      <c r="O661" s="28"/>
      <c r="P661" s="28"/>
      <c r="Q661" s="28"/>
      <c r="R661" s="28"/>
      <c r="S661" s="28"/>
      <c r="T661" s="28"/>
      <c r="U661" s="28"/>
    </row>
    <row r="662" spans="1:21" ht="11.25" customHeight="1" x14ac:dyDescent="0.2">
      <c r="A662" s="28"/>
      <c r="B662" s="28"/>
      <c r="C662" s="28"/>
      <c r="D662" s="31"/>
      <c r="E662" s="28"/>
      <c r="F662" s="28"/>
      <c r="G662" s="28"/>
      <c r="H662" s="28"/>
      <c r="I662" s="28"/>
      <c r="J662" s="28"/>
      <c r="K662" s="28"/>
      <c r="L662" s="28"/>
      <c r="M662" s="28"/>
      <c r="N662" s="28"/>
      <c r="O662" s="28"/>
      <c r="P662" s="28"/>
      <c r="Q662" s="28"/>
      <c r="R662" s="28"/>
      <c r="S662" s="28"/>
      <c r="T662" s="28"/>
      <c r="U662" s="28"/>
    </row>
    <row r="663" spans="1:21" ht="11.25" customHeight="1" x14ac:dyDescent="0.2">
      <c r="A663" s="28"/>
      <c r="B663" s="28"/>
      <c r="C663" s="28"/>
      <c r="D663" s="31"/>
      <c r="E663" s="28"/>
      <c r="F663" s="28"/>
      <c r="G663" s="28"/>
      <c r="H663" s="28"/>
      <c r="I663" s="28"/>
      <c r="J663" s="28"/>
      <c r="K663" s="28"/>
      <c r="L663" s="28"/>
      <c r="M663" s="28"/>
      <c r="N663" s="28"/>
      <c r="O663" s="28"/>
      <c r="P663" s="28"/>
      <c r="Q663" s="28"/>
      <c r="R663" s="28"/>
      <c r="S663" s="28"/>
      <c r="T663" s="28"/>
      <c r="U663" s="28"/>
    </row>
    <row r="664" spans="1:21" ht="11.25" customHeight="1" x14ac:dyDescent="0.2">
      <c r="A664" s="28"/>
      <c r="B664" s="28"/>
      <c r="C664" s="28"/>
      <c r="D664" s="31"/>
      <c r="E664" s="28"/>
      <c r="F664" s="28"/>
      <c r="G664" s="28"/>
      <c r="H664" s="28"/>
      <c r="I664" s="28"/>
      <c r="J664" s="28"/>
      <c r="K664" s="28"/>
      <c r="L664" s="28"/>
      <c r="M664" s="28"/>
      <c r="N664" s="28"/>
      <c r="O664" s="28"/>
      <c r="P664" s="28"/>
      <c r="Q664" s="28"/>
      <c r="R664" s="28"/>
      <c r="S664" s="28"/>
      <c r="T664" s="28"/>
      <c r="U664" s="28"/>
    </row>
    <row r="665" spans="1:21" ht="11.25" customHeight="1" x14ac:dyDescent="0.2">
      <c r="A665" s="28"/>
      <c r="B665" s="28"/>
      <c r="C665" s="28"/>
      <c r="D665" s="31"/>
      <c r="E665" s="28"/>
      <c r="F665" s="28"/>
      <c r="G665" s="28"/>
      <c r="H665" s="28"/>
      <c r="I665" s="28"/>
      <c r="J665" s="28"/>
      <c r="K665" s="28"/>
      <c r="L665" s="28"/>
      <c r="M665" s="28"/>
      <c r="N665" s="28"/>
      <c r="O665" s="28"/>
      <c r="P665" s="28"/>
      <c r="Q665" s="28"/>
      <c r="R665" s="28"/>
      <c r="S665" s="28"/>
      <c r="T665" s="28"/>
      <c r="U665" s="28"/>
    </row>
    <row r="666" spans="1:21" ht="11.25" customHeight="1" x14ac:dyDescent="0.2">
      <c r="A666" s="28"/>
      <c r="B666" s="28"/>
      <c r="C666" s="28"/>
      <c r="D666" s="31"/>
      <c r="E666" s="28"/>
      <c r="F666" s="28"/>
      <c r="G666" s="28"/>
      <c r="H666" s="28"/>
      <c r="I666" s="28"/>
      <c r="J666" s="28"/>
      <c r="K666" s="28"/>
      <c r="L666" s="28"/>
      <c r="M666" s="28"/>
      <c r="N666" s="28"/>
      <c r="O666" s="28"/>
      <c r="P666" s="28"/>
      <c r="Q666" s="28"/>
      <c r="R666" s="28"/>
      <c r="S666" s="28"/>
      <c r="T666" s="28"/>
      <c r="U666" s="28"/>
    </row>
    <row r="667" spans="1:21" ht="11.25" customHeight="1" x14ac:dyDescent="0.2">
      <c r="A667" s="28"/>
      <c r="B667" s="28"/>
      <c r="C667" s="28"/>
      <c r="D667" s="31"/>
      <c r="E667" s="28"/>
      <c r="F667" s="28"/>
      <c r="G667" s="28"/>
      <c r="H667" s="28"/>
      <c r="I667" s="28"/>
      <c r="J667" s="28"/>
      <c r="K667" s="28"/>
      <c r="L667" s="28"/>
      <c r="M667" s="28"/>
      <c r="N667" s="28"/>
      <c r="O667" s="28"/>
      <c r="P667" s="28"/>
      <c r="Q667" s="28"/>
      <c r="R667" s="28"/>
      <c r="S667" s="28"/>
      <c r="T667" s="28"/>
      <c r="U667" s="28"/>
    </row>
    <row r="668" spans="1:21" ht="11.25" customHeight="1" x14ac:dyDescent="0.2">
      <c r="A668" s="28"/>
      <c r="B668" s="28"/>
      <c r="C668" s="28"/>
      <c r="D668" s="31"/>
      <c r="E668" s="28"/>
      <c r="F668" s="28"/>
      <c r="G668" s="28"/>
      <c r="H668" s="28"/>
      <c r="I668" s="28"/>
      <c r="J668" s="28"/>
      <c r="K668" s="28"/>
      <c r="L668" s="28"/>
      <c r="M668" s="28"/>
      <c r="N668" s="28"/>
      <c r="O668" s="28"/>
      <c r="P668" s="28"/>
      <c r="Q668" s="28"/>
      <c r="R668" s="28"/>
      <c r="S668" s="28"/>
      <c r="T668" s="28"/>
      <c r="U668" s="28"/>
    </row>
    <row r="669" spans="1:21" ht="11.25" customHeight="1" x14ac:dyDescent="0.2">
      <c r="A669" s="28"/>
      <c r="B669" s="28"/>
      <c r="C669" s="28"/>
      <c r="D669" s="31"/>
      <c r="E669" s="28"/>
      <c r="F669" s="28"/>
      <c r="G669" s="28"/>
      <c r="H669" s="28"/>
      <c r="I669" s="28"/>
      <c r="J669" s="28"/>
      <c r="K669" s="28"/>
      <c r="L669" s="28"/>
      <c r="M669" s="28"/>
      <c r="N669" s="28"/>
      <c r="O669" s="28"/>
      <c r="P669" s="28"/>
      <c r="Q669" s="28"/>
      <c r="R669" s="28"/>
      <c r="S669" s="28"/>
      <c r="T669" s="28"/>
      <c r="U669" s="28"/>
    </row>
    <row r="670" spans="1:21" ht="11.25" customHeight="1" x14ac:dyDescent="0.2">
      <c r="A670" s="28"/>
      <c r="B670" s="28"/>
      <c r="C670" s="28"/>
      <c r="D670" s="31"/>
      <c r="E670" s="28"/>
      <c r="F670" s="28"/>
      <c r="G670" s="28"/>
      <c r="H670" s="28"/>
      <c r="I670" s="28"/>
      <c r="J670" s="28"/>
      <c r="K670" s="28"/>
      <c r="L670" s="28"/>
      <c r="M670" s="28"/>
      <c r="N670" s="28"/>
      <c r="O670" s="28"/>
      <c r="P670" s="28"/>
      <c r="Q670" s="28"/>
      <c r="R670" s="28"/>
      <c r="S670" s="28"/>
      <c r="T670" s="28"/>
      <c r="U670" s="28"/>
    </row>
    <row r="671" spans="1:21" ht="11.25" customHeight="1" x14ac:dyDescent="0.2">
      <c r="A671" s="28"/>
      <c r="B671" s="28"/>
      <c r="C671" s="28"/>
      <c r="D671" s="31"/>
      <c r="E671" s="28"/>
      <c r="F671" s="28"/>
      <c r="G671" s="28"/>
      <c r="H671" s="28"/>
      <c r="I671" s="28"/>
      <c r="J671" s="28"/>
      <c r="K671" s="28"/>
      <c r="L671" s="28"/>
      <c r="M671" s="28"/>
      <c r="N671" s="28"/>
      <c r="O671" s="28"/>
      <c r="P671" s="28"/>
      <c r="Q671" s="28"/>
      <c r="R671" s="28"/>
      <c r="S671" s="28"/>
      <c r="T671" s="28"/>
      <c r="U671" s="28"/>
    </row>
    <row r="672" spans="1:21" ht="11.25" customHeight="1" x14ac:dyDescent="0.2">
      <c r="A672" s="28"/>
      <c r="B672" s="28"/>
      <c r="C672" s="28"/>
      <c r="D672" s="31"/>
      <c r="E672" s="28"/>
      <c r="F672" s="28"/>
      <c r="G672" s="28"/>
      <c r="H672" s="28"/>
      <c r="I672" s="28"/>
      <c r="J672" s="28"/>
      <c r="K672" s="28"/>
      <c r="L672" s="28"/>
      <c r="M672" s="28"/>
      <c r="N672" s="28"/>
      <c r="O672" s="28"/>
      <c r="P672" s="28"/>
      <c r="Q672" s="28"/>
      <c r="R672" s="28"/>
      <c r="S672" s="28"/>
      <c r="T672" s="28"/>
      <c r="U672" s="28"/>
    </row>
    <row r="673" spans="1:21" ht="11.25" customHeight="1" x14ac:dyDescent="0.2">
      <c r="A673" s="28"/>
      <c r="B673" s="28"/>
      <c r="C673" s="28"/>
      <c r="D673" s="31"/>
      <c r="E673" s="28"/>
      <c r="F673" s="28"/>
      <c r="G673" s="28"/>
      <c r="H673" s="28"/>
      <c r="I673" s="28"/>
      <c r="J673" s="28"/>
      <c r="K673" s="28"/>
      <c r="L673" s="28"/>
      <c r="M673" s="28"/>
      <c r="N673" s="28"/>
      <c r="O673" s="28"/>
      <c r="P673" s="28"/>
      <c r="Q673" s="28"/>
      <c r="R673" s="28"/>
      <c r="S673" s="28"/>
      <c r="T673" s="28"/>
      <c r="U673" s="28"/>
    </row>
    <row r="674" spans="1:21" ht="11.25" customHeight="1" x14ac:dyDescent="0.2">
      <c r="A674" s="28"/>
      <c r="B674" s="28"/>
      <c r="C674" s="28"/>
      <c r="D674" s="31"/>
      <c r="E674" s="28"/>
      <c r="F674" s="28"/>
      <c r="G674" s="28"/>
      <c r="H674" s="28"/>
      <c r="I674" s="28"/>
      <c r="J674" s="28"/>
      <c r="K674" s="28"/>
      <c r="L674" s="28"/>
      <c r="M674" s="28"/>
      <c r="N674" s="28"/>
      <c r="O674" s="28"/>
      <c r="P674" s="28"/>
      <c r="Q674" s="28"/>
      <c r="R674" s="28"/>
      <c r="S674" s="28"/>
      <c r="T674" s="28"/>
      <c r="U674" s="28"/>
    </row>
    <row r="675" spans="1:21" ht="11.25" customHeight="1" x14ac:dyDescent="0.2">
      <c r="A675" s="28"/>
      <c r="B675" s="28"/>
      <c r="C675" s="28"/>
      <c r="D675" s="31"/>
      <c r="E675" s="28"/>
      <c r="F675" s="28"/>
      <c r="G675" s="28"/>
      <c r="H675" s="28"/>
      <c r="I675" s="28"/>
      <c r="J675" s="28"/>
      <c r="K675" s="28"/>
      <c r="L675" s="28"/>
      <c r="M675" s="28"/>
      <c r="N675" s="28"/>
      <c r="O675" s="28"/>
      <c r="P675" s="28"/>
      <c r="Q675" s="28"/>
      <c r="R675" s="28"/>
      <c r="S675" s="28"/>
      <c r="T675" s="28"/>
      <c r="U675" s="28"/>
    </row>
    <row r="676" spans="1:21" ht="11.25" customHeight="1" x14ac:dyDescent="0.2">
      <c r="A676" s="28"/>
      <c r="B676" s="28"/>
      <c r="C676" s="28"/>
      <c r="D676" s="31"/>
      <c r="E676" s="28"/>
      <c r="F676" s="28"/>
      <c r="G676" s="28"/>
      <c r="H676" s="28"/>
      <c r="I676" s="28"/>
      <c r="J676" s="28"/>
      <c r="K676" s="28"/>
      <c r="L676" s="28"/>
      <c r="M676" s="28"/>
      <c r="N676" s="28"/>
      <c r="O676" s="28"/>
      <c r="P676" s="28"/>
      <c r="Q676" s="28"/>
      <c r="R676" s="28"/>
      <c r="S676" s="28"/>
      <c r="T676" s="28"/>
      <c r="U676" s="28"/>
    </row>
    <row r="677" spans="1:21" ht="11.25" customHeight="1" x14ac:dyDescent="0.2">
      <c r="A677" s="28"/>
      <c r="B677" s="28"/>
      <c r="C677" s="28"/>
      <c r="D677" s="31"/>
      <c r="E677" s="28"/>
      <c r="F677" s="28"/>
      <c r="G677" s="28"/>
      <c r="H677" s="28"/>
      <c r="I677" s="28"/>
      <c r="J677" s="28"/>
      <c r="K677" s="28"/>
      <c r="L677" s="28"/>
      <c r="M677" s="28"/>
      <c r="N677" s="28"/>
      <c r="O677" s="28"/>
      <c r="P677" s="28"/>
      <c r="Q677" s="28"/>
      <c r="R677" s="28"/>
      <c r="S677" s="28"/>
      <c r="T677" s="28"/>
      <c r="U677" s="28"/>
    </row>
    <row r="678" spans="1:21" ht="11.25" customHeight="1" x14ac:dyDescent="0.2">
      <c r="A678" s="28"/>
      <c r="B678" s="28"/>
      <c r="C678" s="28"/>
      <c r="D678" s="31"/>
      <c r="E678" s="28"/>
      <c r="F678" s="28"/>
      <c r="G678" s="28"/>
      <c r="H678" s="28"/>
      <c r="I678" s="28"/>
      <c r="J678" s="28"/>
      <c r="K678" s="28"/>
      <c r="L678" s="28"/>
      <c r="M678" s="28"/>
      <c r="N678" s="28"/>
      <c r="O678" s="28"/>
      <c r="P678" s="28"/>
      <c r="Q678" s="28"/>
      <c r="R678" s="28"/>
      <c r="S678" s="28"/>
      <c r="T678" s="28"/>
      <c r="U678" s="28"/>
    </row>
    <row r="679" spans="1:21" ht="11.25" customHeight="1" x14ac:dyDescent="0.2">
      <c r="A679" s="28"/>
      <c r="B679" s="28"/>
      <c r="C679" s="28"/>
      <c r="D679" s="31"/>
      <c r="E679" s="28"/>
      <c r="F679" s="28"/>
      <c r="G679" s="28"/>
      <c r="H679" s="28"/>
      <c r="I679" s="28"/>
      <c r="J679" s="28"/>
      <c r="K679" s="28"/>
      <c r="L679" s="28"/>
      <c r="M679" s="28"/>
      <c r="N679" s="28"/>
      <c r="O679" s="28"/>
      <c r="P679" s="28"/>
      <c r="Q679" s="28"/>
      <c r="R679" s="28"/>
      <c r="S679" s="28"/>
      <c r="T679" s="28"/>
      <c r="U679" s="28"/>
    </row>
    <row r="680" spans="1:21" ht="11.25" customHeight="1" x14ac:dyDescent="0.2">
      <c r="A680" s="28"/>
      <c r="B680" s="28"/>
      <c r="C680" s="28"/>
      <c r="D680" s="31"/>
      <c r="E680" s="28"/>
      <c r="F680" s="28"/>
      <c r="G680" s="28"/>
      <c r="H680" s="28"/>
      <c r="I680" s="28"/>
      <c r="J680" s="28"/>
      <c r="K680" s="28"/>
      <c r="L680" s="28"/>
      <c r="M680" s="28"/>
      <c r="N680" s="28"/>
      <c r="O680" s="28"/>
      <c r="P680" s="28"/>
      <c r="Q680" s="28"/>
      <c r="R680" s="28"/>
      <c r="S680" s="28"/>
      <c r="T680" s="28"/>
      <c r="U680" s="28"/>
    </row>
    <row r="681" spans="1:21" ht="11.25" customHeight="1" x14ac:dyDescent="0.2">
      <c r="A681" s="28"/>
      <c r="B681" s="28"/>
      <c r="C681" s="28"/>
      <c r="D681" s="31"/>
      <c r="E681" s="28"/>
      <c r="F681" s="28"/>
      <c r="G681" s="28"/>
      <c r="H681" s="28"/>
      <c r="I681" s="28"/>
      <c r="J681" s="28"/>
      <c r="K681" s="28"/>
      <c r="L681" s="28"/>
      <c r="M681" s="28"/>
      <c r="N681" s="28"/>
      <c r="O681" s="28"/>
      <c r="P681" s="28"/>
      <c r="Q681" s="28"/>
      <c r="R681" s="28"/>
      <c r="S681" s="28"/>
      <c r="T681" s="28"/>
      <c r="U681" s="28"/>
    </row>
    <row r="682" spans="1:21" ht="11.25" customHeight="1" x14ac:dyDescent="0.2">
      <c r="A682" s="28"/>
      <c r="B682" s="28"/>
      <c r="C682" s="28"/>
      <c r="D682" s="31"/>
      <c r="E682" s="28"/>
      <c r="F682" s="28"/>
      <c r="G682" s="28"/>
      <c r="H682" s="28"/>
      <c r="I682" s="28"/>
      <c r="J682" s="28"/>
      <c r="K682" s="28"/>
      <c r="L682" s="28"/>
      <c r="M682" s="28"/>
      <c r="N682" s="28"/>
      <c r="O682" s="28"/>
      <c r="P682" s="28"/>
      <c r="Q682" s="28"/>
      <c r="R682" s="28"/>
      <c r="S682" s="28"/>
      <c r="T682" s="28"/>
      <c r="U682" s="28"/>
    </row>
    <row r="683" spans="1:21" ht="11.25" customHeight="1" x14ac:dyDescent="0.2">
      <c r="A683" s="28"/>
      <c r="B683" s="28"/>
      <c r="C683" s="28"/>
      <c r="D683" s="31"/>
      <c r="E683" s="28"/>
      <c r="F683" s="28"/>
      <c r="G683" s="28"/>
      <c r="H683" s="28"/>
      <c r="I683" s="28"/>
      <c r="J683" s="28"/>
      <c r="K683" s="28"/>
      <c r="L683" s="28"/>
      <c r="M683" s="28"/>
      <c r="N683" s="28"/>
      <c r="O683" s="28"/>
      <c r="P683" s="28"/>
      <c r="Q683" s="28"/>
      <c r="R683" s="28"/>
      <c r="S683" s="28"/>
      <c r="T683" s="28"/>
      <c r="U683" s="28"/>
    </row>
    <row r="684" spans="1:21" ht="11.25" customHeight="1" x14ac:dyDescent="0.2">
      <c r="A684" s="28"/>
      <c r="B684" s="28"/>
      <c r="C684" s="28"/>
      <c r="D684" s="31"/>
      <c r="E684" s="28"/>
      <c r="F684" s="28"/>
      <c r="G684" s="28"/>
      <c r="H684" s="28"/>
      <c r="I684" s="28"/>
      <c r="J684" s="28"/>
      <c r="K684" s="28"/>
      <c r="L684" s="28"/>
      <c r="M684" s="28"/>
      <c r="N684" s="28"/>
      <c r="O684" s="28"/>
      <c r="P684" s="28"/>
      <c r="Q684" s="28"/>
      <c r="R684" s="28"/>
      <c r="S684" s="28"/>
      <c r="T684" s="28"/>
      <c r="U684" s="28"/>
    </row>
    <row r="685" spans="1:21" ht="11.25" customHeight="1" x14ac:dyDescent="0.2">
      <c r="A685" s="28"/>
      <c r="B685" s="28"/>
      <c r="C685" s="28"/>
      <c r="D685" s="31"/>
      <c r="E685" s="28"/>
      <c r="F685" s="28"/>
      <c r="G685" s="28"/>
      <c r="H685" s="28"/>
      <c r="I685" s="28"/>
      <c r="J685" s="28"/>
      <c r="K685" s="28"/>
      <c r="L685" s="28"/>
      <c r="M685" s="28"/>
      <c r="N685" s="28"/>
      <c r="O685" s="28"/>
      <c r="P685" s="28"/>
      <c r="Q685" s="28"/>
      <c r="R685" s="28"/>
      <c r="S685" s="28"/>
      <c r="T685" s="28"/>
      <c r="U685" s="28"/>
    </row>
    <row r="686" spans="1:21" ht="11.25" customHeight="1" x14ac:dyDescent="0.2">
      <c r="A686" s="28"/>
      <c r="B686" s="28"/>
      <c r="C686" s="28"/>
      <c r="D686" s="31"/>
      <c r="E686" s="28"/>
      <c r="F686" s="28"/>
      <c r="G686" s="28"/>
      <c r="H686" s="28"/>
      <c r="I686" s="28"/>
      <c r="J686" s="28"/>
      <c r="K686" s="28"/>
      <c r="L686" s="28"/>
      <c r="M686" s="28"/>
      <c r="N686" s="28"/>
      <c r="O686" s="28"/>
      <c r="P686" s="28"/>
      <c r="Q686" s="28"/>
      <c r="R686" s="28"/>
      <c r="S686" s="28"/>
      <c r="T686" s="28"/>
      <c r="U686" s="28"/>
    </row>
    <row r="687" spans="1:21" ht="11.25" customHeight="1" x14ac:dyDescent="0.2">
      <c r="A687" s="28"/>
      <c r="B687" s="28"/>
      <c r="C687" s="28"/>
      <c r="D687" s="31"/>
      <c r="E687" s="28"/>
      <c r="F687" s="28"/>
      <c r="G687" s="28"/>
      <c r="H687" s="28"/>
      <c r="I687" s="28"/>
      <c r="J687" s="28"/>
      <c r="K687" s="28"/>
      <c r="L687" s="28"/>
      <c r="M687" s="28"/>
      <c r="N687" s="28"/>
      <c r="O687" s="28"/>
      <c r="P687" s="28"/>
      <c r="Q687" s="28"/>
      <c r="R687" s="28"/>
      <c r="S687" s="28"/>
      <c r="T687" s="28"/>
      <c r="U687" s="28"/>
    </row>
    <row r="688" spans="1:21" ht="11.25" customHeight="1" x14ac:dyDescent="0.2">
      <c r="A688" s="28"/>
      <c r="B688" s="28"/>
      <c r="C688" s="28"/>
      <c r="D688" s="31"/>
      <c r="E688" s="28"/>
      <c r="F688" s="28"/>
      <c r="G688" s="28"/>
      <c r="H688" s="28"/>
      <c r="I688" s="28"/>
      <c r="J688" s="28"/>
      <c r="K688" s="28"/>
      <c r="L688" s="28"/>
      <c r="M688" s="28"/>
      <c r="N688" s="28"/>
      <c r="O688" s="28"/>
      <c r="P688" s="28"/>
      <c r="Q688" s="28"/>
      <c r="R688" s="28"/>
      <c r="S688" s="28"/>
      <c r="T688" s="28"/>
      <c r="U688" s="28"/>
    </row>
    <row r="689" spans="1:21" ht="11.25" customHeight="1" x14ac:dyDescent="0.2">
      <c r="A689" s="28"/>
      <c r="B689" s="28"/>
      <c r="C689" s="28"/>
      <c r="D689" s="31"/>
      <c r="E689" s="28"/>
      <c r="F689" s="28"/>
      <c r="G689" s="28"/>
      <c r="H689" s="28"/>
      <c r="I689" s="28"/>
      <c r="J689" s="28"/>
      <c r="K689" s="28"/>
      <c r="L689" s="28"/>
      <c r="M689" s="28"/>
      <c r="N689" s="28"/>
      <c r="O689" s="28"/>
      <c r="P689" s="28"/>
      <c r="Q689" s="28"/>
      <c r="R689" s="28"/>
      <c r="S689" s="28"/>
      <c r="T689" s="28"/>
      <c r="U689" s="28"/>
    </row>
    <row r="690" spans="1:21" ht="11.25" customHeight="1" x14ac:dyDescent="0.2">
      <c r="A690" s="28"/>
      <c r="B690" s="28"/>
      <c r="C690" s="28"/>
      <c r="D690" s="31"/>
      <c r="E690" s="28"/>
      <c r="F690" s="28"/>
      <c r="G690" s="28"/>
      <c r="H690" s="28"/>
      <c r="I690" s="28"/>
      <c r="J690" s="28"/>
      <c r="K690" s="28"/>
      <c r="L690" s="28"/>
      <c r="M690" s="28"/>
      <c r="N690" s="28"/>
      <c r="O690" s="28"/>
      <c r="P690" s="28"/>
      <c r="Q690" s="28"/>
      <c r="R690" s="28"/>
      <c r="S690" s="28"/>
      <c r="T690" s="28"/>
      <c r="U690" s="28"/>
    </row>
    <row r="691" spans="1:21" ht="11.25" customHeight="1" x14ac:dyDescent="0.2">
      <c r="A691" s="28"/>
      <c r="B691" s="28"/>
      <c r="C691" s="28"/>
      <c r="D691" s="31"/>
      <c r="E691" s="28"/>
      <c r="F691" s="28"/>
      <c r="G691" s="28"/>
      <c r="H691" s="28"/>
      <c r="I691" s="28"/>
      <c r="J691" s="28"/>
      <c r="K691" s="28"/>
      <c r="L691" s="28"/>
      <c r="M691" s="28"/>
      <c r="N691" s="28"/>
      <c r="O691" s="28"/>
      <c r="P691" s="28"/>
      <c r="Q691" s="28"/>
      <c r="R691" s="28"/>
      <c r="S691" s="28"/>
      <c r="T691" s="28"/>
      <c r="U691" s="28"/>
    </row>
    <row r="692" spans="1:21" ht="11.25" customHeight="1" x14ac:dyDescent="0.2">
      <c r="A692" s="28"/>
      <c r="B692" s="28"/>
      <c r="C692" s="28"/>
      <c r="D692" s="31"/>
      <c r="E692" s="28"/>
      <c r="F692" s="28"/>
      <c r="G692" s="28"/>
      <c r="H692" s="28"/>
      <c r="I692" s="28"/>
      <c r="J692" s="28"/>
      <c r="K692" s="28"/>
      <c r="L692" s="28"/>
      <c r="M692" s="28"/>
      <c r="N692" s="28"/>
      <c r="O692" s="28"/>
      <c r="P692" s="28"/>
      <c r="Q692" s="28"/>
      <c r="R692" s="28"/>
      <c r="S692" s="28"/>
      <c r="T692" s="28"/>
      <c r="U692" s="28"/>
    </row>
    <row r="693" spans="1:21" ht="11.25" customHeight="1" x14ac:dyDescent="0.2">
      <c r="A693" s="28"/>
      <c r="B693" s="28"/>
      <c r="C693" s="28"/>
      <c r="D693" s="31"/>
      <c r="E693" s="28"/>
      <c r="F693" s="28"/>
      <c r="G693" s="28"/>
      <c r="H693" s="28"/>
      <c r="I693" s="28"/>
      <c r="J693" s="28"/>
      <c r="K693" s="28"/>
      <c r="L693" s="28"/>
      <c r="M693" s="28"/>
      <c r="N693" s="28"/>
      <c r="O693" s="28"/>
      <c r="P693" s="28"/>
      <c r="Q693" s="28"/>
      <c r="R693" s="28"/>
      <c r="S693" s="28"/>
      <c r="T693" s="28"/>
      <c r="U693" s="28"/>
    </row>
    <row r="694" spans="1:21" ht="11.25" customHeight="1" x14ac:dyDescent="0.2">
      <c r="A694" s="28"/>
      <c r="B694" s="28"/>
      <c r="C694" s="28"/>
      <c r="D694" s="31"/>
      <c r="E694" s="28"/>
      <c r="F694" s="28"/>
      <c r="G694" s="28"/>
      <c r="H694" s="28"/>
      <c r="I694" s="28"/>
      <c r="J694" s="28"/>
      <c r="K694" s="28"/>
      <c r="L694" s="28"/>
      <c r="M694" s="28"/>
      <c r="N694" s="28"/>
      <c r="O694" s="28"/>
      <c r="P694" s="28"/>
      <c r="Q694" s="28"/>
      <c r="R694" s="28"/>
      <c r="S694" s="28"/>
      <c r="T694" s="28"/>
      <c r="U694" s="28"/>
    </row>
    <row r="695" spans="1:21" ht="11.25" customHeight="1" x14ac:dyDescent="0.2">
      <c r="A695" s="28"/>
      <c r="B695" s="28"/>
      <c r="C695" s="28"/>
      <c r="D695" s="31"/>
      <c r="E695" s="28"/>
      <c r="F695" s="28"/>
      <c r="G695" s="28"/>
      <c r="H695" s="28"/>
      <c r="I695" s="28"/>
      <c r="J695" s="28"/>
      <c r="K695" s="28"/>
      <c r="L695" s="28"/>
      <c r="M695" s="28"/>
      <c r="N695" s="28"/>
      <c r="O695" s="28"/>
      <c r="P695" s="28"/>
      <c r="Q695" s="28"/>
      <c r="R695" s="28"/>
      <c r="S695" s="28"/>
      <c r="T695" s="28"/>
      <c r="U695" s="28"/>
    </row>
    <row r="696" spans="1:21" ht="11.25" customHeight="1" x14ac:dyDescent="0.2">
      <c r="A696" s="28"/>
      <c r="B696" s="28"/>
      <c r="C696" s="28"/>
      <c r="D696" s="31"/>
      <c r="E696" s="28"/>
      <c r="F696" s="28"/>
      <c r="G696" s="28"/>
      <c r="H696" s="28"/>
      <c r="I696" s="28"/>
      <c r="J696" s="28"/>
      <c r="K696" s="28"/>
      <c r="L696" s="28"/>
      <c r="M696" s="28"/>
      <c r="N696" s="28"/>
      <c r="O696" s="28"/>
      <c r="P696" s="28"/>
      <c r="Q696" s="28"/>
      <c r="R696" s="28"/>
      <c r="S696" s="28"/>
      <c r="T696" s="28"/>
      <c r="U696" s="28"/>
    </row>
    <row r="697" spans="1:21" ht="11.25" customHeight="1" x14ac:dyDescent="0.2">
      <c r="A697" s="28"/>
      <c r="B697" s="28"/>
      <c r="C697" s="28"/>
      <c r="D697" s="31"/>
      <c r="E697" s="28"/>
      <c r="F697" s="28"/>
      <c r="G697" s="28"/>
      <c r="H697" s="28"/>
      <c r="I697" s="28"/>
      <c r="J697" s="28"/>
      <c r="K697" s="28"/>
      <c r="L697" s="28"/>
      <c r="M697" s="28"/>
      <c r="N697" s="28"/>
      <c r="O697" s="28"/>
      <c r="P697" s="28"/>
      <c r="Q697" s="28"/>
      <c r="R697" s="28"/>
      <c r="S697" s="28"/>
      <c r="T697" s="28"/>
      <c r="U697" s="28"/>
    </row>
    <row r="698" spans="1:21" ht="11.25" customHeight="1" x14ac:dyDescent="0.2">
      <c r="A698" s="28"/>
      <c r="B698" s="28"/>
      <c r="C698" s="28"/>
      <c r="D698" s="31"/>
      <c r="E698" s="28"/>
      <c r="F698" s="28"/>
      <c r="G698" s="28"/>
      <c r="H698" s="28"/>
      <c r="I698" s="28"/>
      <c r="J698" s="28"/>
      <c r="K698" s="28"/>
      <c r="L698" s="28"/>
      <c r="M698" s="28"/>
      <c r="N698" s="28"/>
      <c r="O698" s="28"/>
      <c r="P698" s="28"/>
      <c r="Q698" s="28"/>
      <c r="R698" s="28"/>
      <c r="S698" s="28"/>
      <c r="T698" s="28"/>
      <c r="U698" s="28"/>
    </row>
    <row r="699" spans="1:21" ht="11.25" customHeight="1" x14ac:dyDescent="0.2">
      <c r="A699" s="28"/>
      <c r="B699" s="28"/>
      <c r="C699" s="28"/>
      <c r="D699" s="31"/>
      <c r="E699" s="28"/>
      <c r="F699" s="28"/>
      <c r="G699" s="28"/>
      <c r="H699" s="28"/>
      <c r="I699" s="28"/>
      <c r="J699" s="28"/>
      <c r="K699" s="28"/>
      <c r="L699" s="28"/>
      <c r="M699" s="28"/>
      <c r="N699" s="28"/>
      <c r="O699" s="28"/>
      <c r="P699" s="28"/>
      <c r="Q699" s="28"/>
      <c r="R699" s="28"/>
      <c r="S699" s="28"/>
      <c r="T699" s="28"/>
      <c r="U699" s="28"/>
    </row>
    <row r="700" spans="1:21" ht="11.25" customHeight="1" x14ac:dyDescent="0.2">
      <c r="A700" s="28"/>
      <c r="B700" s="28"/>
      <c r="C700" s="28"/>
      <c r="D700" s="31"/>
      <c r="E700" s="28"/>
      <c r="F700" s="28"/>
      <c r="G700" s="28"/>
      <c r="H700" s="28"/>
      <c r="I700" s="28"/>
      <c r="J700" s="28"/>
      <c r="K700" s="28"/>
      <c r="L700" s="28"/>
      <c r="M700" s="28"/>
      <c r="N700" s="28"/>
      <c r="O700" s="28"/>
      <c r="P700" s="28"/>
      <c r="Q700" s="28"/>
      <c r="R700" s="28"/>
      <c r="S700" s="28"/>
      <c r="T700" s="28"/>
      <c r="U700" s="28"/>
    </row>
    <row r="701" spans="1:21" ht="11.25" customHeight="1" x14ac:dyDescent="0.2">
      <c r="A701" s="28"/>
      <c r="B701" s="28"/>
      <c r="C701" s="28"/>
      <c r="D701" s="31"/>
      <c r="E701" s="28"/>
      <c r="F701" s="28"/>
      <c r="G701" s="28"/>
      <c r="H701" s="28"/>
      <c r="I701" s="28"/>
      <c r="J701" s="28"/>
      <c r="K701" s="28"/>
      <c r="L701" s="28"/>
      <c r="M701" s="28"/>
      <c r="N701" s="28"/>
      <c r="O701" s="28"/>
      <c r="P701" s="28"/>
      <c r="Q701" s="28"/>
      <c r="R701" s="28"/>
      <c r="S701" s="28"/>
      <c r="T701" s="28"/>
      <c r="U701" s="28"/>
    </row>
    <row r="702" spans="1:21" ht="11.25" customHeight="1" x14ac:dyDescent="0.2">
      <c r="A702" s="28"/>
      <c r="B702" s="28"/>
      <c r="C702" s="28"/>
      <c r="D702" s="31"/>
      <c r="E702" s="28"/>
      <c r="F702" s="28"/>
      <c r="G702" s="28"/>
      <c r="H702" s="28"/>
      <c r="I702" s="28"/>
      <c r="J702" s="28"/>
      <c r="K702" s="28"/>
      <c r="L702" s="28"/>
      <c r="M702" s="28"/>
      <c r="N702" s="28"/>
      <c r="O702" s="28"/>
      <c r="P702" s="28"/>
      <c r="Q702" s="28"/>
      <c r="R702" s="28"/>
      <c r="S702" s="28"/>
      <c r="T702" s="28"/>
      <c r="U702" s="28"/>
    </row>
    <row r="703" spans="1:21" ht="11.25" customHeight="1" x14ac:dyDescent="0.2">
      <c r="A703" s="28"/>
      <c r="B703" s="28"/>
      <c r="C703" s="28"/>
      <c r="D703" s="31"/>
      <c r="E703" s="28"/>
      <c r="F703" s="28"/>
      <c r="G703" s="28"/>
      <c r="H703" s="28"/>
      <c r="I703" s="28"/>
      <c r="J703" s="28"/>
      <c r="K703" s="28"/>
      <c r="L703" s="28"/>
      <c r="M703" s="28"/>
      <c r="N703" s="28"/>
      <c r="O703" s="28"/>
      <c r="P703" s="28"/>
      <c r="Q703" s="28"/>
      <c r="R703" s="28"/>
      <c r="S703" s="28"/>
      <c r="T703" s="28"/>
      <c r="U703" s="28"/>
    </row>
    <row r="704" spans="1:21" ht="11.25" customHeight="1" x14ac:dyDescent="0.2">
      <c r="A704" s="28"/>
      <c r="B704" s="28"/>
      <c r="C704" s="28"/>
      <c r="D704" s="31"/>
      <c r="E704" s="28"/>
      <c r="F704" s="28"/>
      <c r="G704" s="28"/>
      <c r="H704" s="28"/>
      <c r="I704" s="28"/>
      <c r="J704" s="28"/>
      <c r="K704" s="28"/>
      <c r="L704" s="28"/>
      <c r="M704" s="28"/>
      <c r="N704" s="28"/>
      <c r="O704" s="28"/>
      <c r="P704" s="28"/>
      <c r="Q704" s="28"/>
      <c r="R704" s="28"/>
      <c r="S704" s="28"/>
      <c r="T704" s="28"/>
      <c r="U704" s="28"/>
    </row>
    <row r="705" spans="1:21" ht="11.25" customHeight="1" x14ac:dyDescent="0.2">
      <c r="A705" s="28"/>
      <c r="B705" s="28"/>
      <c r="C705" s="28"/>
      <c r="D705" s="31"/>
      <c r="E705" s="28"/>
      <c r="F705" s="28"/>
      <c r="G705" s="28"/>
      <c r="H705" s="28"/>
      <c r="I705" s="28"/>
      <c r="J705" s="28"/>
      <c r="K705" s="28"/>
      <c r="L705" s="28"/>
      <c r="M705" s="28"/>
      <c r="N705" s="28"/>
      <c r="O705" s="28"/>
      <c r="P705" s="28"/>
      <c r="Q705" s="28"/>
      <c r="R705" s="28"/>
      <c r="S705" s="28"/>
      <c r="T705" s="28"/>
      <c r="U705" s="28"/>
    </row>
    <row r="706" spans="1:21" ht="11.25" customHeight="1" x14ac:dyDescent="0.2">
      <c r="A706" s="28"/>
      <c r="B706" s="28"/>
      <c r="C706" s="28"/>
      <c r="D706" s="31"/>
      <c r="E706" s="28"/>
      <c r="F706" s="28"/>
      <c r="G706" s="28"/>
      <c r="H706" s="28"/>
      <c r="I706" s="28"/>
      <c r="J706" s="28"/>
      <c r="K706" s="28"/>
      <c r="L706" s="28"/>
      <c r="M706" s="28"/>
      <c r="N706" s="28"/>
      <c r="O706" s="28"/>
      <c r="P706" s="28"/>
      <c r="Q706" s="28"/>
      <c r="R706" s="28"/>
      <c r="S706" s="28"/>
      <c r="T706" s="28"/>
      <c r="U706" s="28"/>
    </row>
    <row r="707" spans="1:21" ht="11.25" customHeight="1" x14ac:dyDescent="0.2">
      <c r="A707" s="28"/>
      <c r="B707" s="28"/>
      <c r="C707" s="28"/>
      <c r="D707" s="31"/>
      <c r="E707" s="28"/>
      <c r="F707" s="28"/>
      <c r="G707" s="28"/>
      <c r="H707" s="28"/>
      <c r="I707" s="28"/>
      <c r="J707" s="28"/>
      <c r="K707" s="28"/>
      <c r="L707" s="28"/>
      <c r="M707" s="28"/>
      <c r="N707" s="28"/>
      <c r="O707" s="28"/>
      <c r="P707" s="28"/>
      <c r="Q707" s="28"/>
      <c r="R707" s="28"/>
      <c r="S707" s="28"/>
      <c r="T707" s="28"/>
      <c r="U707" s="28"/>
    </row>
    <row r="708" spans="1:21" ht="11.25" customHeight="1" x14ac:dyDescent="0.2">
      <c r="A708" s="28"/>
      <c r="B708" s="28"/>
      <c r="C708" s="28"/>
      <c r="D708" s="31"/>
      <c r="E708" s="28"/>
      <c r="F708" s="28"/>
      <c r="G708" s="28"/>
      <c r="H708" s="28"/>
      <c r="I708" s="28"/>
      <c r="J708" s="28"/>
      <c r="K708" s="28"/>
      <c r="L708" s="28"/>
      <c r="M708" s="28"/>
      <c r="N708" s="28"/>
      <c r="O708" s="28"/>
      <c r="P708" s="28"/>
      <c r="Q708" s="28"/>
      <c r="R708" s="28"/>
      <c r="S708" s="28"/>
      <c r="T708" s="28"/>
      <c r="U708" s="28"/>
    </row>
    <row r="709" spans="1:21" ht="11.25" customHeight="1" x14ac:dyDescent="0.2">
      <c r="A709" s="28"/>
      <c r="B709" s="28"/>
      <c r="C709" s="28"/>
      <c r="D709" s="31"/>
      <c r="E709" s="28"/>
      <c r="F709" s="28"/>
      <c r="G709" s="28"/>
      <c r="H709" s="28"/>
      <c r="I709" s="28"/>
      <c r="J709" s="28"/>
      <c r="K709" s="28"/>
      <c r="L709" s="28"/>
      <c r="M709" s="28"/>
      <c r="N709" s="28"/>
      <c r="O709" s="28"/>
      <c r="P709" s="28"/>
      <c r="Q709" s="28"/>
      <c r="R709" s="28"/>
      <c r="S709" s="28"/>
      <c r="T709" s="28"/>
      <c r="U709" s="28"/>
    </row>
    <row r="710" spans="1:21" ht="11.25" customHeight="1" x14ac:dyDescent="0.2">
      <c r="A710" s="28"/>
      <c r="B710" s="28"/>
      <c r="C710" s="28"/>
      <c r="D710" s="31"/>
      <c r="E710" s="28"/>
      <c r="F710" s="28"/>
      <c r="G710" s="28"/>
      <c r="H710" s="28"/>
      <c r="I710" s="28"/>
      <c r="J710" s="28"/>
      <c r="K710" s="28"/>
      <c r="L710" s="28"/>
      <c r="M710" s="28"/>
      <c r="N710" s="28"/>
      <c r="O710" s="28"/>
      <c r="P710" s="28"/>
      <c r="Q710" s="28"/>
      <c r="R710" s="28"/>
      <c r="S710" s="28"/>
      <c r="T710" s="28"/>
      <c r="U710" s="28"/>
    </row>
    <row r="711" spans="1:21" ht="11.25" customHeight="1" x14ac:dyDescent="0.2">
      <c r="A711" s="28"/>
      <c r="B711" s="28"/>
      <c r="C711" s="28"/>
      <c r="D711" s="31"/>
      <c r="E711" s="28"/>
      <c r="F711" s="28"/>
      <c r="G711" s="28"/>
      <c r="H711" s="28"/>
      <c r="I711" s="28"/>
      <c r="J711" s="28"/>
      <c r="K711" s="28"/>
      <c r="L711" s="28"/>
      <c r="M711" s="28"/>
      <c r="N711" s="28"/>
      <c r="O711" s="28"/>
      <c r="P711" s="28"/>
      <c r="Q711" s="28"/>
      <c r="R711" s="28"/>
      <c r="S711" s="28"/>
      <c r="T711" s="28"/>
      <c r="U711" s="28"/>
    </row>
    <row r="712" spans="1:21" ht="11.25" customHeight="1" x14ac:dyDescent="0.2">
      <c r="A712" s="28"/>
      <c r="B712" s="28"/>
      <c r="C712" s="28"/>
      <c r="D712" s="31"/>
      <c r="E712" s="28"/>
      <c r="F712" s="28"/>
      <c r="G712" s="28"/>
      <c r="H712" s="28"/>
      <c r="I712" s="28"/>
      <c r="J712" s="28"/>
      <c r="K712" s="28"/>
      <c r="L712" s="28"/>
      <c r="M712" s="28"/>
      <c r="N712" s="28"/>
      <c r="O712" s="28"/>
      <c r="P712" s="28"/>
      <c r="Q712" s="28"/>
      <c r="R712" s="28"/>
      <c r="S712" s="28"/>
      <c r="T712" s="28"/>
      <c r="U712" s="28"/>
    </row>
    <row r="713" spans="1:21" ht="11.25" customHeight="1" x14ac:dyDescent="0.2">
      <c r="A713" s="28"/>
      <c r="B713" s="28"/>
      <c r="C713" s="28"/>
      <c r="D713" s="31"/>
      <c r="E713" s="28"/>
      <c r="F713" s="28"/>
      <c r="G713" s="28"/>
      <c r="H713" s="28"/>
      <c r="I713" s="28"/>
      <c r="J713" s="28"/>
      <c r="K713" s="28"/>
      <c r="L713" s="28"/>
      <c r="M713" s="28"/>
      <c r="N713" s="28"/>
      <c r="O713" s="28"/>
      <c r="P713" s="28"/>
      <c r="Q713" s="28"/>
      <c r="R713" s="28"/>
      <c r="S713" s="28"/>
      <c r="T713" s="28"/>
      <c r="U713" s="28"/>
    </row>
    <row r="714" spans="1:21" ht="11.25" customHeight="1" x14ac:dyDescent="0.2">
      <c r="A714" s="28"/>
      <c r="B714" s="28"/>
      <c r="C714" s="28"/>
      <c r="D714" s="31"/>
      <c r="E714" s="28"/>
      <c r="F714" s="28"/>
      <c r="G714" s="28"/>
      <c r="H714" s="28"/>
      <c r="I714" s="28"/>
      <c r="J714" s="28"/>
      <c r="K714" s="28"/>
      <c r="L714" s="28"/>
      <c r="M714" s="28"/>
      <c r="N714" s="28"/>
      <c r="O714" s="28"/>
      <c r="P714" s="28"/>
      <c r="Q714" s="28"/>
      <c r="R714" s="28"/>
      <c r="S714" s="28"/>
      <c r="T714" s="28"/>
      <c r="U714" s="28"/>
    </row>
    <row r="715" spans="1:21" ht="11.25" customHeight="1" x14ac:dyDescent="0.2">
      <c r="A715" s="28"/>
      <c r="B715" s="28"/>
      <c r="C715" s="28"/>
      <c r="D715" s="31"/>
      <c r="E715" s="28"/>
      <c r="F715" s="28"/>
      <c r="G715" s="28"/>
      <c r="H715" s="28"/>
      <c r="I715" s="28"/>
      <c r="J715" s="28"/>
      <c r="K715" s="28"/>
      <c r="L715" s="28"/>
      <c r="M715" s="28"/>
      <c r="N715" s="28"/>
      <c r="O715" s="28"/>
      <c r="P715" s="28"/>
      <c r="Q715" s="28"/>
      <c r="R715" s="28"/>
      <c r="S715" s="28"/>
      <c r="T715" s="28"/>
      <c r="U715" s="28"/>
    </row>
    <row r="716" spans="1:21" ht="11.25" customHeight="1" x14ac:dyDescent="0.2">
      <c r="A716" s="28"/>
      <c r="B716" s="28"/>
      <c r="C716" s="28"/>
      <c r="D716" s="31"/>
      <c r="E716" s="28"/>
      <c r="F716" s="28"/>
      <c r="G716" s="28"/>
      <c r="H716" s="28"/>
      <c r="I716" s="28"/>
      <c r="J716" s="28"/>
      <c r="K716" s="28"/>
      <c r="L716" s="28"/>
      <c r="M716" s="28"/>
      <c r="N716" s="28"/>
      <c r="O716" s="28"/>
      <c r="P716" s="28"/>
      <c r="Q716" s="28"/>
      <c r="R716" s="28"/>
      <c r="S716" s="28"/>
      <c r="T716" s="28"/>
      <c r="U716" s="28"/>
    </row>
    <row r="717" spans="1:21" ht="11.25" customHeight="1" x14ac:dyDescent="0.2">
      <c r="A717" s="28"/>
      <c r="B717" s="28"/>
      <c r="C717" s="28"/>
      <c r="D717" s="31"/>
      <c r="E717" s="28"/>
      <c r="F717" s="28"/>
      <c r="G717" s="28"/>
      <c r="H717" s="28"/>
      <c r="I717" s="28"/>
      <c r="J717" s="28"/>
      <c r="K717" s="28"/>
      <c r="L717" s="28"/>
      <c r="M717" s="28"/>
      <c r="N717" s="28"/>
      <c r="O717" s="28"/>
      <c r="P717" s="28"/>
      <c r="Q717" s="28"/>
      <c r="R717" s="28"/>
      <c r="S717" s="28"/>
      <c r="T717" s="28"/>
      <c r="U717" s="28"/>
    </row>
    <row r="718" spans="1:21" ht="11.25" customHeight="1" x14ac:dyDescent="0.2">
      <c r="A718" s="28"/>
      <c r="B718" s="28"/>
      <c r="C718" s="28"/>
      <c r="D718" s="31"/>
      <c r="E718" s="28"/>
      <c r="F718" s="28"/>
      <c r="G718" s="28"/>
      <c r="H718" s="28"/>
      <c r="I718" s="28"/>
      <c r="J718" s="28"/>
      <c r="K718" s="28"/>
      <c r="L718" s="28"/>
      <c r="M718" s="28"/>
      <c r="N718" s="28"/>
      <c r="O718" s="28"/>
      <c r="P718" s="28"/>
      <c r="Q718" s="28"/>
      <c r="R718" s="28"/>
      <c r="S718" s="28"/>
      <c r="T718" s="28"/>
      <c r="U718" s="28"/>
    </row>
    <row r="719" spans="1:21" ht="11.25" customHeight="1" x14ac:dyDescent="0.2">
      <c r="A719" s="28"/>
      <c r="B719" s="28"/>
      <c r="C719" s="28"/>
      <c r="D719" s="31"/>
      <c r="E719" s="28"/>
      <c r="F719" s="28"/>
      <c r="G719" s="28"/>
      <c r="H719" s="28"/>
      <c r="I719" s="28"/>
      <c r="J719" s="28"/>
      <c r="K719" s="28"/>
      <c r="L719" s="28"/>
      <c r="M719" s="28"/>
      <c r="N719" s="28"/>
      <c r="O719" s="28"/>
      <c r="P719" s="28"/>
      <c r="Q719" s="28"/>
      <c r="R719" s="28"/>
      <c r="S719" s="28"/>
      <c r="T719" s="28"/>
      <c r="U719" s="28"/>
    </row>
    <row r="720" spans="1:21" ht="11.25" customHeight="1" x14ac:dyDescent="0.2">
      <c r="A720" s="28"/>
      <c r="B720" s="28"/>
      <c r="C720" s="28"/>
      <c r="D720" s="31"/>
      <c r="E720" s="28"/>
      <c r="F720" s="28"/>
      <c r="G720" s="28"/>
      <c r="H720" s="28"/>
      <c r="I720" s="28"/>
      <c r="J720" s="28"/>
      <c r="K720" s="28"/>
      <c r="L720" s="28"/>
      <c r="M720" s="28"/>
      <c r="N720" s="28"/>
      <c r="O720" s="28"/>
      <c r="P720" s="28"/>
      <c r="Q720" s="28"/>
      <c r="R720" s="28"/>
      <c r="S720" s="28"/>
      <c r="T720" s="28"/>
      <c r="U720" s="28"/>
    </row>
    <row r="721" spans="1:21" ht="11.25" customHeight="1" x14ac:dyDescent="0.2">
      <c r="A721" s="28"/>
      <c r="B721" s="28"/>
      <c r="C721" s="28"/>
      <c r="D721" s="31"/>
      <c r="E721" s="28"/>
      <c r="F721" s="28"/>
      <c r="G721" s="28"/>
      <c r="H721" s="28"/>
      <c r="I721" s="28"/>
      <c r="J721" s="28"/>
      <c r="K721" s="28"/>
      <c r="L721" s="28"/>
      <c r="M721" s="28"/>
      <c r="N721" s="28"/>
      <c r="O721" s="28"/>
      <c r="P721" s="28"/>
      <c r="Q721" s="28"/>
      <c r="R721" s="28"/>
      <c r="S721" s="28"/>
      <c r="T721" s="28"/>
      <c r="U721" s="28"/>
    </row>
    <row r="722" spans="1:21" ht="11.25" customHeight="1" x14ac:dyDescent="0.2">
      <c r="A722" s="28"/>
      <c r="B722" s="28"/>
      <c r="C722" s="28"/>
      <c r="D722" s="31"/>
      <c r="E722" s="28"/>
      <c r="F722" s="28"/>
      <c r="G722" s="28"/>
      <c r="H722" s="28"/>
      <c r="I722" s="28"/>
      <c r="J722" s="28"/>
      <c r="K722" s="28"/>
      <c r="L722" s="28"/>
      <c r="M722" s="28"/>
      <c r="N722" s="28"/>
      <c r="O722" s="28"/>
      <c r="P722" s="28"/>
      <c r="Q722" s="28"/>
      <c r="R722" s="28"/>
      <c r="S722" s="28"/>
      <c r="T722" s="28"/>
      <c r="U722" s="28"/>
    </row>
    <row r="723" spans="1:21" ht="11.25" customHeight="1" x14ac:dyDescent="0.2">
      <c r="A723" s="28"/>
      <c r="B723" s="28"/>
      <c r="C723" s="28"/>
      <c r="D723" s="31"/>
      <c r="E723" s="28"/>
      <c r="F723" s="28"/>
      <c r="G723" s="28"/>
      <c r="H723" s="28"/>
      <c r="I723" s="28"/>
      <c r="J723" s="28"/>
      <c r="K723" s="28"/>
      <c r="L723" s="28"/>
      <c r="M723" s="28"/>
      <c r="N723" s="28"/>
      <c r="O723" s="28"/>
      <c r="P723" s="28"/>
      <c r="Q723" s="28"/>
      <c r="R723" s="28"/>
      <c r="S723" s="28"/>
      <c r="T723" s="28"/>
      <c r="U723" s="28"/>
    </row>
    <row r="724" spans="1:21" ht="11.25" customHeight="1" x14ac:dyDescent="0.2">
      <c r="A724" s="28"/>
      <c r="B724" s="28"/>
      <c r="C724" s="28"/>
      <c r="D724" s="31"/>
      <c r="E724" s="28"/>
      <c r="F724" s="28"/>
      <c r="G724" s="28"/>
      <c r="H724" s="28"/>
      <c r="I724" s="28"/>
      <c r="J724" s="28"/>
      <c r="K724" s="28"/>
      <c r="L724" s="28"/>
      <c r="M724" s="28"/>
      <c r="N724" s="28"/>
      <c r="O724" s="28"/>
      <c r="P724" s="28"/>
      <c r="Q724" s="28"/>
      <c r="R724" s="28"/>
      <c r="S724" s="28"/>
      <c r="T724" s="28"/>
      <c r="U724" s="28"/>
    </row>
    <row r="725" spans="1:21" ht="11.25" customHeight="1" x14ac:dyDescent="0.2">
      <c r="A725" s="28"/>
      <c r="B725" s="28"/>
      <c r="C725" s="28"/>
      <c r="D725" s="31"/>
      <c r="E725" s="28"/>
      <c r="F725" s="28"/>
      <c r="G725" s="28"/>
      <c r="H725" s="28"/>
      <c r="I725" s="28"/>
      <c r="J725" s="28"/>
      <c r="K725" s="28"/>
      <c r="L725" s="28"/>
      <c r="M725" s="28"/>
      <c r="N725" s="28"/>
      <c r="O725" s="28"/>
      <c r="P725" s="28"/>
      <c r="Q725" s="28"/>
      <c r="R725" s="28"/>
      <c r="S725" s="28"/>
      <c r="T725" s="28"/>
      <c r="U725" s="28"/>
    </row>
    <row r="726" spans="1:21" ht="11.25" customHeight="1" x14ac:dyDescent="0.2">
      <c r="A726" s="28"/>
      <c r="B726" s="28"/>
      <c r="C726" s="28"/>
      <c r="D726" s="31"/>
      <c r="E726" s="28"/>
      <c r="F726" s="28"/>
      <c r="G726" s="28"/>
      <c r="H726" s="28"/>
      <c r="I726" s="28"/>
      <c r="J726" s="28"/>
      <c r="K726" s="28"/>
      <c r="L726" s="28"/>
      <c r="M726" s="28"/>
      <c r="N726" s="28"/>
      <c r="O726" s="28"/>
      <c r="P726" s="28"/>
      <c r="Q726" s="28"/>
      <c r="R726" s="28"/>
      <c r="S726" s="28"/>
      <c r="T726" s="28"/>
      <c r="U726" s="28"/>
    </row>
    <row r="727" spans="1:21" ht="11.25" customHeight="1" x14ac:dyDescent="0.2">
      <c r="A727" s="28"/>
      <c r="B727" s="28"/>
      <c r="C727" s="28"/>
      <c r="D727" s="31"/>
      <c r="E727" s="28"/>
      <c r="F727" s="28"/>
      <c r="G727" s="28"/>
      <c r="H727" s="28"/>
      <c r="I727" s="28"/>
      <c r="J727" s="28"/>
      <c r="K727" s="28"/>
      <c r="L727" s="28"/>
      <c r="M727" s="28"/>
      <c r="N727" s="28"/>
      <c r="O727" s="28"/>
      <c r="P727" s="28"/>
      <c r="Q727" s="28"/>
      <c r="R727" s="28"/>
      <c r="S727" s="28"/>
      <c r="T727" s="28"/>
      <c r="U727" s="28"/>
    </row>
    <row r="728" spans="1:21" ht="11.25" customHeight="1" x14ac:dyDescent="0.2">
      <c r="A728" s="28"/>
      <c r="B728" s="28"/>
      <c r="C728" s="28"/>
      <c r="D728" s="31"/>
      <c r="E728" s="28"/>
      <c r="F728" s="28"/>
      <c r="G728" s="28"/>
      <c r="H728" s="28"/>
      <c r="I728" s="28"/>
      <c r="J728" s="28"/>
      <c r="K728" s="28"/>
      <c r="L728" s="28"/>
      <c r="M728" s="28"/>
      <c r="N728" s="28"/>
      <c r="O728" s="28"/>
      <c r="P728" s="28"/>
      <c r="Q728" s="28"/>
      <c r="R728" s="28"/>
      <c r="S728" s="28"/>
      <c r="T728" s="28"/>
      <c r="U728" s="28"/>
    </row>
    <row r="729" spans="1:21" ht="11.25" customHeight="1" x14ac:dyDescent="0.2">
      <c r="A729" s="28"/>
      <c r="B729" s="28"/>
      <c r="C729" s="28"/>
      <c r="D729" s="31"/>
      <c r="E729" s="28"/>
      <c r="F729" s="28"/>
      <c r="G729" s="28"/>
      <c r="H729" s="28"/>
      <c r="I729" s="28"/>
      <c r="J729" s="28"/>
      <c r="K729" s="28"/>
      <c r="L729" s="28"/>
      <c r="M729" s="28"/>
      <c r="N729" s="28"/>
      <c r="O729" s="28"/>
      <c r="P729" s="28"/>
      <c r="Q729" s="28"/>
      <c r="R729" s="28"/>
      <c r="S729" s="28"/>
      <c r="T729" s="28"/>
      <c r="U729" s="28"/>
    </row>
    <row r="730" spans="1:21" ht="11.25" customHeight="1" x14ac:dyDescent="0.2">
      <c r="A730" s="28"/>
      <c r="B730" s="28"/>
      <c r="C730" s="28"/>
      <c r="D730" s="31"/>
      <c r="E730" s="28"/>
      <c r="F730" s="28"/>
      <c r="G730" s="28"/>
      <c r="H730" s="28"/>
      <c r="I730" s="28"/>
      <c r="J730" s="28"/>
      <c r="K730" s="28"/>
      <c r="L730" s="28"/>
      <c r="M730" s="28"/>
      <c r="N730" s="28"/>
      <c r="O730" s="28"/>
      <c r="P730" s="28"/>
      <c r="Q730" s="28"/>
      <c r="R730" s="28"/>
      <c r="S730" s="28"/>
      <c r="T730" s="28"/>
      <c r="U730" s="28"/>
    </row>
    <row r="731" spans="1:21" ht="11.25" customHeight="1" x14ac:dyDescent="0.2">
      <c r="A731" s="28"/>
      <c r="B731" s="28"/>
      <c r="C731" s="28"/>
      <c r="D731" s="31"/>
      <c r="E731" s="28"/>
      <c r="F731" s="28"/>
      <c r="G731" s="28"/>
      <c r="H731" s="28"/>
      <c r="I731" s="28"/>
      <c r="J731" s="28"/>
      <c r="K731" s="28"/>
      <c r="L731" s="28"/>
      <c r="M731" s="28"/>
      <c r="N731" s="28"/>
      <c r="O731" s="28"/>
      <c r="P731" s="28"/>
      <c r="Q731" s="28"/>
      <c r="R731" s="28"/>
      <c r="S731" s="28"/>
      <c r="T731" s="28"/>
      <c r="U731" s="28"/>
    </row>
    <row r="732" spans="1:21" ht="11.25" customHeight="1" x14ac:dyDescent="0.2">
      <c r="A732" s="28"/>
      <c r="B732" s="28"/>
      <c r="C732" s="28"/>
      <c r="D732" s="31"/>
      <c r="E732" s="28"/>
      <c r="F732" s="28"/>
      <c r="G732" s="28"/>
      <c r="H732" s="28"/>
      <c r="I732" s="28"/>
      <c r="J732" s="28"/>
      <c r="K732" s="28"/>
      <c r="L732" s="28"/>
      <c r="M732" s="28"/>
      <c r="N732" s="28"/>
      <c r="O732" s="28"/>
      <c r="P732" s="28"/>
      <c r="Q732" s="28"/>
      <c r="R732" s="28"/>
      <c r="S732" s="28"/>
      <c r="T732" s="28"/>
      <c r="U732" s="28"/>
    </row>
    <row r="733" spans="1:21" ht="11.25" customHeight="1" x14ac:dyDescent="0.2">
      <c r="A733" s="28"/>
      <c r="B733" s="28"/>
      <c r="C733" s="28"/>
      <c r="D733" s="31"/>
      <c r="E733" s="28"/>
      <c r="F733" s="28"/>
      <c r="G733" s="28"/>
      <c r="H733" s="28"/>
      <c r="I733" s="28"/>
      <c r="J733" s="28"/>
      <c r="K733" s="28"/>
      <c r="L733" s="28"/>
      <c r="M733" s="28"/>
      <c r="N733" s="28"/>
      <c r="O733" s="28"/>
      <c r="P733" s="28"/>
      <c r="Q733" s="28"/>
      <c r="R733" s="28"/>
      <c r="S733" s="28"/>
      <c r="T733" s="28"/>
      <c r="U733" s="28"/>
    </row>
    <row r="734" spans="1:21" ht="11.25" customHeight="1" x14ac:dyDescent="0.2">
      <c r="A734" s="28"/>
      <c r="B734" s="28"/>
      <c r="C734" s="28"/>
      <c r="D734" s="31"/>
      <c r="E734" s="28"/>
      <c r="F734" s="28"/>
      <c r="G734" s="28"/>
      <c r="H734" s="28"/>
      <c r="I734" s="28"/>
      <c r="J734" s="28"/>
      <c r="K734" s="28"/>
      <c r="L734" s="28"/>
      <c r="M734" s="28"/>
      <c r="N734" s="28"/>
      <c r="O734" s="28"/>
      <c r="P734" s="28"/>
      <c r="Q734" s="28"/>
      <c r="R734" s="28"/>
      <c r="S734" s="28"/>
      <c r="T734" s="28"/>
      <c r="U734" s="28"/>
    </row>
    <row r="735" spans="1:21" ht="11.25" customHeight="1" x14ac:dyDescent="0.2">
      <c r="A735" s="28"/>
      <c r="B735" s="28"/>
      <c r="C735" s="28"/>
      <c r="D735" s="31"/>
      <c r="E735" s="28"/>
      <c r="F735" s="28"/>
      <c r="G735" s="28"/>
      <c r="H735" s="28"/>
      <c r="I735" s="28"/>
      <c r="J735" s="28"/>
      <c r="K735" s="28"/>
      <c r="L735" s="28"/>
      <c r="M735" s="28"/>
      <c r="N735" s="28"/>
      <c r="O735" s="28"/>
      <c r="P735" s="28"/>
      <c r="Q735" s="28"/>
      <c r="R735" s="28"/>
      <c r="S735" s="28"/>
      <c r="T735" s="28"/>
      <c r="U735" s="28"/>
    </row>
    <row r="736" spans="1:21" ht="11.25" customHeight="1" x14ac:dyDescent="0.2">
      <c r="A736" s="28"/>
      <c r="B736" s="28"/>
      <c r="C736" s="28"/>
      <c r="D736" s="31"/>
      <c r="E736" s="28"/>
      <c r="F736" s="28"/>
      <c r="G736" s="28"/>
      <c r="H736" s="28"/>
      <c r="I736" s="28"/>
      <c r="J736" s="28"/>
      <c r="K736" s="28"/>
      <c r="L736" s="28"/>
      <c r="M736" s="28"/>
      <c r="N736" s="28"/>
      <c r="O736" s="28"/>
      <c r="P736" s="28"/>
      <c r="Q736" s="28"/>
      <c r="R736" s="28"/>
      <c r="S736" s="28"/>
      <c r="T736" s="28"/>
      <c r="U736" s="28"/>
    </row>
    <row r="737" spans="1:21" ht="11.25" customHeight="1" x14ac:dyDescent="0.2">
      <c r="A737" s="28"/>
      <c r="B737" s="28"/>
      <c r="C737" s="28"/>
      <c r="D737" s="31"/>
      <c r="E737" s="28"/>
      <c r="F737" s="28"/>
      <c r="G737" s="28"/>
      <c r="H737" s="28"/>
      <c r="I737" s="28"/>
      <c r="J737" s="28"/>
      <c r="K737" s="28"/>
      <c r="L737" s="28"/>
      <c r="M737" s="28"/>
      <c r="N737" s="28"/>
      <c r="O737" s="28"/>
      <c r="P737" s="28"/>
      <c r="Q737" s="28"/>
      <c r="R737" s="28"/>
      <c r="S737" s="28"/>
      <c r="T737" s="28"/>
      <c r="U737" s="28"/>
    </row>
    <row r="738" spans="1:21" ht="11.25" customHeight="1" x14ac:dyDescent="0.2">
      <c r="A738" s="28"/>
      <c r="B738" s="28"/>
      <c r="C738" s="28"/>
      <c r="D738" s="31"/>
      <c r="E738" s="28"/>
      <c r="F738" s="28"/>
      <c r="G738" s="28"/>
      <c r="H738" s="28"/>
      <c r="I738" s="28"/>
      <c r="J738" s="28"/>
      <c r="K738" s="28"/>
      <c r="L738" s="28"/>
      <c r="M738" s="28"/>
      <c r="N738" s="28"/>
      <c r="O738" s="28"/>
      <c r="P738" s="28"/>
      <c r="Q738" s="28"/>
      <c r="R738" s="28"/>
      <c r="S738" s="28"/>
      <c r="T738" s="28"/>
      <c r="U738" s="28"/>
    </row>
    <row r="739" spans="1:21" ht="11.25" customHeight="1" x14ac:dyDescent="0.2">
      <c r="A739" s="28"/>
      <c r="B739" s="28"/>
      <c r="C739" s="28"/>
      <c r="D739" s="31"/>
      <c r="E739" s="28"/>
      <c r="F739" s="28"/>
      <c r="G739" s="28"/>
      <c r="H739" s="28"/>
      <c r="I739" s="28"/>
      <c r="J739" s="28"/>
      <c r="K739" s="28"/>
      <c r="L739" s="28"/>
      <c r="M739" s="28"/>
      <c r="N739" s="28"/>
      <c r="O739" s="28"/>
      <c r="P739" s="28"/>
      <c r="Q739" s="28"/>
      <c r="R739" s="28"/>
      <c r="S739" s="28"/>
      <c r="T739" s="28"/>
      <c r="U739" s="28"/>
    </row>
    <row r="740" spans="1:21" ht="11.25" customHeight="1" x14ac:dyDescent="0.2">
      <c r="A740" s="28"/>
      <c r="B740" s="28"/>
      <c r="C740" s="28"/>
      <c r="D740" s="31"/>
      <c r="E740" s="28"/>
      <c r="F740" s="28"/>
      <c r="G740" s="28"/>
      <c r="H740" s="28"/>
      <c r="I740" s="28"/>
      <c r="J740" s="28"/>
      <c r="K740" s="28"/>
      <c r="L740" s="28"/>
      <c r="M740" s="28"/>
      <c r="N740" s="28"/>
      <c r="O740" s="28"/>
      <c r="P740" s="28"/>
      <c r="Q740" s="28"/>
      <c r="R740" s="28"/>
      <c r="S740" s="28"/>
      <c r="T740" s="28"/>
      <c r="U740" s="28"/>
    </row>
    <row r="741" spans="1:21" ht="11.25" customHeight="1" x14ac:dyDescent="0.2">
      <c r="A741" s="28"/>
      <c r="B741" s="28"/>
      <c r="C741" s="28"/>
      <c r="D741" s="31"/>
      <c r="E741" s="28"/>
      <c r="F741" s="28"/>
      <c r="G741" s="28"/>
      <c r="H741" s="28"/>
      <c r="I741" s="28"/>
      <c r="J741" s="28"/>
      <c r="K741" s="28"/>
      <c r="L741" s="28"/>
      <c r="M741" s="28"/>
      <c r="N741" s="28"/>
      <c r="O741" s="28"/>
      <c r="P741" s="28"/>
      <c r="Q741" s="28"/>
      <c r="R741" s="28"/>
      <c r="S741" s="28"/>
      <c r="T741" s="28"/>
      <c r="U741" s="28"/>
    </row>
    <row r="742" spans="1:21" ht="11.25" customHeight="1" x14ac:dyDescent="0.2">
      <c r="A742" s="28"/>
      <c r="B742" s="28"/>
      <c r="C742" s="28"/>
      <c r="D742" s="31"/>
      <c r="E742" s="28"/>
      <c r="F742" s="28"/>
      <c r="G742" s="28"/>
      <c r="H742" s="28"/>
      <c r="I742" s="28"/>
      <c r="J742" s="28"/>
      <c r="K742" s="28"/>
      <c r="L742" s="28"/>
      <c r="M742" s="28"/>
      <c r="N742" s="28"/>
      <c r="O742" s="28"/>
      <c r="P742" s="28"/>
      <c r="Q742" s="28"/>
      <c r="R742" s="28"/>
      <c r="S742" s="28"/>
      <c r="T742" s="28"/>
      <c r="U742" s="28"/>
    </row>
    <row r="743" spans="1:21" ht="11.25" customHeight="1" x14ac:dyDescent="0.2">
      <c r="A743" s="28"/>
      <c r="B743" s="28"/>
      <c r="C743" s="28"/>
      <c r="D743" s="31"/>
      <c r="E743" s="28"/>
      <c r="F743" s="28"/>
      <c r="G743" s="28"/>
      <c r="H743" s="28"/>
      <c r="I743" s="28"/>
      <c r="J743" s="28"/>
      <c r="K743" s="28"/>
      <c r="L743" s="28"/>
      <c r="M743" s="28"/>
      <c r="N743" s="28"/>
      <c r="O743" s="28"/>
      <c r="P743" s="28"/>
      <c r="Q743" s="28"/>
      <c r="R743" s="28"/>
      <c r="S743" s="28"/>
      <c r="T743" s="28"/>
      <c r="U743" s="28"/>
    </row>
    <row r="744" spans="1:21" ht="11.25" customHeight="1" x14ac:dyDescent="0.2">
      <c r="A744" s="28"/>
      <c r="B744" s="28"/>
      <c r="C744" s="28"/>
      <c r="D744" s="31"/>
      <c r="E744" s="28"/>
      <c r="F744" s="28"/>
      <c r="G744" s="28"/>
      <c r="H744" s="28"/>
      <c r="I744" s="28"/>
      <c r="J744" s="28"/>
      <c r="K744" s="28"/>
      <c r="L744" s="28"/>
      <c r="M744" s="28"/>
      <c r="N744" s="28"/>
      <c r="O744" s="28"/>
      <c r="P744" s="28"/>
      <c r="Q744" s="28"/>
      <c r="R744" s="28"/>
      <c r="S744" s="28"/>
      <c r="T744" s="28"/>
      <c r="U744" s="28"/>
    </row>
    <row r="745" spans="1:21" ht="11.25" customHeight="1" x14ac:dyDescent="0.2">
      <c r="A745" s="28"/>
      <c r="B745" s="28"/>
      <c r="C745" s="28"/>
      <c r="D745" s="31"/>
      <c r="E745" s="28"/>
      <c r="F745" s="28"/>
      <c r="G745" s="28"/>
      <c r="H745" s="28"/>
      <c r="I745" s="28"/>
      <c r="J745" s="28"/>
      <c r="K745" s="28"/>
      <c r="L745" s="28"/>
      <c r="M745" s="28"/>
      <c r="N745" s="28"/>
      <c r="O745" s="28"/>
      <c r="P745" s="28"/>
      <c r="Q745" s="28"/>
      <c r="R745" s="28"/>
      <c r="S745" s="28"/>
      <c r="T745" s="28"/>
      <c r="U745" s="28"/>
    </row>
    <row r="746" spans="1:21" ht="11.25" customHeight="1" x14ac:dyDescent="0.2">
      <c r="A746" s="28"/>
      <c r="B746" s="28"/>
      <c r="C746" s="28"/>
      <c r="D746" s="31"/>
      <c r="E746" s="28"/>
      <c r="F746" s="28"/>
      <c r="G746" s="28"/>
      <c r="H746" s="28"/>
      <c r="I746" s="28"/>
      <c r="J746" s="28"/>
      <c r="K746" s="28"/>
      <c r="L746" s="28"/>
      <c r="M746" s="28"/>
      <c r="N746" s="28"/>
      <c r="O746" s="28"/>
      <c r="P746" s="28"/>
      <c r="Q746" s="28"/>
      <c r="R746" s="28"/>
      <c r="S746" s="28"/>
      <c r="T746" s="28"/>
      <c r="U746" s="28"/>
    </row>
    <row r="747" spans="1:21" ht="11.25" customHeight="1" x14ac:dyDescent="0.2">
      <c r="A747" s="28"/>
      <c r="B747" s="28"/>
      <c r="C747" s="28"/>
      <c r="D747" s="31"/>
      <c r="E747" s="28"/>
      <c r="F747" s="28"/>
      <c r="G747" s="28"/>
      <c r="H747" s="28"/>
      <c r="I747" s="28"/>
      <c r="J747" s="28"/>
      <c r="K747" s="28"/>
      <c r="L747" s="28"/>
      <c r="M747" s="28"/>
      <c r="N747" s="28"/>
      <c r="O747" s="28"/>
      <c r="P747" s="28"/>
      <c r="Q747" s="28"/>
      <c r="R747" s="28"/>
      <c r="S747" s="28"/>
      <c r="T747" s="28"/>
      <c r="U747" s="28"/>
    </row>
    <row r="748" spans="1:21" ht="11.25" customHeight="1" x14ac:dyDescent="0.2">
      <c r="A748" s="28"/>
      <c r="B748" s="28"/>
      <c r="C748" s="28"/>
      <c r="D748" s="31"/>
      <c r="E748" s="28"/>
      <c r="F748" s="28"/>
      <c r="G748" s="28"/>
      <c r="H748" s="28"/>
      <c r="I748" s="28"/>
      <c r="J748" s="28"/>
      <c r="K748" s="28"/>
      <c r="L748" s="28"/>
      <c r="M748" s="28"/>
      <c r="N748" s="28"/>
      <c r="O748" s="28"/>
      <c r="P748" s="28"/>
      <c r="Q748" s="28"/>
      <c r="R748" s="28"/>
      <c r="S748" s="28"/>
      <c r="T748" s="28"/>
      <c r="U748" s="28"/>
    </row>
    <row r="749" spans="1:21" ht="11.25" customHeight="1" x14ac:dyDescent="0.2">
      <c r="A749" s="28"/>
      <c r="B749" s="28"/>
      <c r="C749" s="28"/>
      <c r="D749" s="31"/>
      <c r="E749" s="28"/>
      <c r="F749" s="28"/>
      <c r="G749" s="28"/>
      <c r="H749" s="28"/>
      <c r="I749" s="28"/>
      <c r="J749" s="28"/>
      <c r="K749" s="28"/>
      <c r="L749" s="28"/>
      <c r="M749" s="28"/>
      <c r="N749" s="28"/>
      <c r="O749" s="28"/>
      <c r="P749" s="28"/>
      <c r="Q749" s="28"/>
      <c r="R749" s="28"/>
      <c r="S749" s="28"/>
      <c r="T749" s="28"/>
      <c r="U749" s="28"/>
    </row>
    <row r="750" spans="1:21" ht="11.25" customHeight="1" x14ac:dyDescent="0.2">
      <c r="A750" s="28"/>
      <c r="B750" s="28"/>
      <c r="C750" s="28"/>
      <c r="D750" s="31"/>
      <c r="E750" s="28"/>
      <c r="F750" s="28"/>
      <c r="G750" s="28"/>
      <c r="H750" s="28"/>
      <c r="I750" s="28"/>
      <c r="J750" s="28"/>
      <c r="K750" s="28"/>
      <c r="L750" s="28"/>
      <c r="M750" s="28"/>
      <c r="N750" s="28"/>
      <c r="O750" s="28"/>
      <c r="P750" s="28"/>
      <c r="Q750" s="28"/>
      <c r="R750" s="28"/>
      <c r="S750" s="28"/>
      <c r="T750" s="28"/>
      <c r="U750" s="28"/>
    </row>
    <row r="751" spans="1:21" ht="11.25" customHeight="1" x14ac:dyDescent="0.2">
      <c r="A751" s="28"/>
      <c r="B751" s="28"/>
      <c r="C751" s="28"/>
      <c r="D751" s="31"/>
      <c r="E751" s="28"/>
      <c r="F751" s="28"/>
      <c r="G751" s="28"/>
      <c r="H751" s="28"/>
      <c r="I751" s="28"/>
      <c r="J751" s="28"/>
      <c r="K751" s="28"/>
      <c r="L751" s="28"/>
      <c r="M751" s="28"/>
      <c r="N751" s="28"/>
      <c r="O751" s="28"/>
      <c r="P751" s="28"/>
      <c r="Q751" s="28"/>
      <c r="R751" s="28"/>
      <c r="S751" s="28"/>
      <c r="T751" s="28"/>
      <c r="U751" s="28"/>
    </row>
    <row r="752" spans="1:21" ht="11.25" customHeight="1" x14ac:dyDescent="0.2">
      <c r="A752" s="28"/>
      <c r="B752" s="28"/>
      <c r="C752" s="28"/>
      <c r="D752" s="31"/>
      <c r="E752" s="28"/>
      <c r="F752" s="28"/>
      <c r="G752" s="28"/>
      <c r="H752" s="28"/>
      <c r="I752" s="28"/>
      <c r="J752" s="28"/>
      <c r="K752" s="28"/>
      <c r="L752" s="28"/>
      <c r="M752" s="28"/>
      <c r="N752" s="28"/>
      <c r="O752" s="28"/>
      <c r="P752" s="28"/>
      <c r="Q752" s="28"/>
      <c r="R752" s="28"/>
      <c r="S752" s="28"/>
      <c r="T752" s="28"/>
      <c r="U752" s="28"/>
    </row>
    <row r="753" spans="1:21" ht="11.25" customHeight="1" x14ac:dyDescent="0.2">
      <c r="A753" s="28"/>
      <c r="B753" s="28"/>
      <c r="C753" s="28"/>
      <c r="D753" s="31"/>
      <c r="E753" s="28"/>
      <c r="F753" s="28"/>
      <c r="G753" s="28"/>
      <c r="H753" s="28"/>
      <c r="I753" s="28"/>
      <c r="J753" s="28"/>
      <c r="K753" s="28"/>
      <c r="L753" s="28"/>
      <c r="M753" s="28"/>
      <c r="N753" s="28"/>
      <c r="O753" s="28"/>
      <c r="P753" s="28"/>
      <c r="Q753" s="28"/>
      <c r="R753" s="28"/>
      <c r="S753" s="28"/>
      <c r="T753" s="28"/>
      <c r="U753" s="28"/>
    </row>
    <row r="754" spans="1:21" ht="11.25" customHeight="1" x14ac:dyDescent="0.2">
      <c r="A754" s="28"/>
      <c r="B754" s="28"/>
      <c r="C754" s="28"/>
      <c r="D754" s="31"/>
      <c r="E754" s="28"/>
      <c r="F754" s="28"/>
      <c r="G754" s="28"/>
      <c r="H754" s="28"/>
      <c r="I754" s="28"/>
      <c r="J754" s="28"/>
      <c r="K754" s="28"/>
      <c r="L754" s="28"/>
      <c r="M754" s="28"/>
      <c r="N754" s="28"/>
      <c r="O754" s="28"/>
      <c r="P754" s="28"/>
      <c r="Q754" s="28"/>
      <c r="R754" s="28"/>
      <c r="S754" s="28"/>
      <c r="T754" s="28"/>
      <c r="U754" s="28"/>
    </row>
    <row r="755" spans="1:21" ht="11.25" customHeight="1" x14ac:dyDescent="0.2">
      <c r="A755" s="28"/>
      <c r="B755" s="28"/>
      <c r="C755" s="28"/>
      <c r="D755" s="31"/>
      <c r="E755" s="28"/>
      <c r="F755" s="28"/>
      <c r="G755" s="28"/>
      <c r="H755" s="28"/>
      <c r="I755" s="28"/>
      <c r="J755" s="28"/>
      <c r="K755" s="28"/>
      <c r="L755" s="28"/>
      <c r="M755" s="28"/>
      <c r="N755" s="28"/>
      <c r="O755" s="28"/>
      <c r="P755" s="28"/>
      <c r="Q755" s="28"/>
      <c r="R755" s="28"/>
      <c r="S755" s="28"/>
      <c r="T755" s="28"/>
      <c r="U755" s="28"/>
    </row>
    <row r="756" spans="1:21" ht="11.25" customHeight="1" x14ac:dyDescent="0.2">
      <c r="A756" s="28"/>
      <c r="B756" s="28"/>
      <c r="C756" s="28"/>
      <c r="D756" s="31"/>
      <c r="E756" s="28"/>
      <c r="F756" s="28"/>
      <c r="G756" s="28"/>
      <c r="H756" s="28"/>
      <c r="I756" s="28"/>
      <c r="J756" s="28"/>
      <c r="K756" s="28"/>
      <c r="L756" s="28"/>
      <c r="M756" s="28"/>
      <c r="N756" s="28"/>
      <c r="O756" s="28"/>
      <c r="P756" s="28"/>
      <c r="Q756" s="28"/>
      <c r="R756" s="28"/>
      <c r="S756" s="28"/>
      <c r="T756" s="28"/>
      <c r="U756" s="28"/>
    </row>
    <row r="757" spans="1:21" ht="11.25" customHeight="1" x14ac:dyDescent="0.2">
      <c r="A757" s="28"/>
      <c r="B757" s="28"/>
      <c r="C757" s="28"/>
      <c r="D757" s="31"/>
      <c r="E757" s="28"/>
      <c r="F757" s="28"/>
      <c r="G757" s="28"/>
      <c r="H757" s="28"/>
      <c r="I757" s="28"/>
      <c r="J757" s="28"/>
      <c r="K757" s="28"/>
      <c r="L757" s="28"/>
      <c r="M757" s="28"/>
      <c r="N757" s="28"/>
      <c r="O757" s="28"/>
      <c r="P757" s="28"/>
      <c r="Q757" s="28"/>
      <c r="R757" s="28"/>
      <c r="S757" s="28"/>
      <c r="T757" s="28"/>
      <c r="U757" s="28"/>
    </row>
    <row r="758" spans="1:21" ht="11.25" customHeight="1" x14ac:dyDescent="0.2">
      <c r="A758" s="28"/>
      <c r="B758" s="28"/>
      <c r="C758" s="28"/>
      <c r="D758" s="31"/>
      <c r="E758" s="28"/>
      <c r="F758" s="28"/>
      <c r="G758" s="28"/>
      <c r="H758" s="28"/>
      <c r="I758" s="28"/>
      <c r="J758" s="28"/>
      <c r="K758" s="28"/>
      <c r="L758" s="28"/>
      <c r="M758" s="28"/>
      <c r="N758" s="28"/>
      <c r="O758" s="28"/>
      <c r="P758" s="28"/>
      <c r="Q758" s="28"/>
      <c r="R758" s="28"/>
      <c r="S758" s="28"/>
      <c r="T758" s="28"/>
      <c r="U758" s="28"/>
    </row>
    <row r="759" spans="1:21" ht="11.25" customHeight="1" x14ac:dyDescent="0.2">
      <c r="A759" s="28"/>
      <c r="B759" s="28"/>
      <c r="C759" s="28"/>
      <c r="D759" s="31"/>
      <c r="E759" s="28"/>
      <c r="F759" s="28"/>
      <c r="G759" s="28"/>
      <c r="H759" s="28"/>
      <c r="I759" s="28"/>
      <c r="J759" s="28"/>
      <c r="K759" s="28"/>
      <c r="L759" s="28"/>
      <c r="M759" s="28"/>
      <c r="N759" s="28"/>
      <c r="O759" s="28"/>
      <c r="P759" s="28"/>
      <c r="Q759" s="28"/>
      <c r="R759" s="28"/>
      <c r="S759" s="28"/>
      <c r="T759" s="28"/>
      <c r="U759" s="28"/>
    </row>
    <row r="760" spans="1:21" ht="11.25" customHeight="1" x14ac:dyDescent="0.2">
      <c r="A760" s="28"/>
      <c r="B760" s="28"/>
      <c r="C760" s="28"/>
      <c r="D760" s="31"/>
      <c r="E760" s="28"/>
      <c r="F760" s="28"/>
      <c r="G760" s="28"/>
      <c r="H760" s="28"/>
      <c r="I760" s="28"/>
      <c r="J760" s="28"/>
      <c r="K760" s="28"/>
      <c r="L760" s="28"/>
      <c r="M760" s="28"/>
      <c r="N760" s="28"/>
      <c r="O760" s="28"/>
      <c r="P760" s="28"/>
      <c r="Q760" s="28"/>
      <c r="R760" s="28"/>
      <c r="S760" s="28"/>
      <c r="T760" s="28"/>
      <c r="U760" s="28"/>
    </row>
    <row r="761" spans="1:21" ht="11.25" customHeight="1" x14ac:dyDescent="0.2">
      <c r="A761" s="28"/>
      <c r="B761" s="28"/>
      <c r="C761" s="28"/>
      <c r="D761" s="31"/>
      <c r="E761" s="28"/>
      <c r="F761" s="28"/>
      <c r="G761" s="28"/>
      <c r="H761" s="28"/>
      <c r="I761" s="28"/>
      <c r="J761" s="28"/>
      <c r="K761" s="28"/>
      <c r="L761" s="28"/>
      <c r="M761" s="28"/>
      <c r="N761" s="28"/>
      <c r="O761" s="28"/>
      <c r="P761" s="28"/>
      <c r="Q761" s="28"/>
      <c r="R761" s="28"/>
      <c r="S761" s="28"/>
      <c r="T761" s="28"/>
      <c r="U761" s="28"/>
    </row>
    <row r="762" spans="1:21" ht="11.25" customHeight="1" x14ac:dyDescent="0.2">
      <c r="A762" s="28"/>
      <c r="B762" s="28"/>
      <c r="C762" s="28"/>
      <c r="D762" s="31"/>
      <c r="E762" s="28"/>
      <c r="F762" s="28"/>
      <c r="G762" s="28"/>
      <c r="H762" s="28"/>
      <c r="I762" s="28"/>
      <c r="J762" s="28"/>
      <c r="K762" s="28"/>
      <c r="L762" s="28"/>
      <c r="M762" s="28"/>
      <c r="N762" s="28"/>
      <c r="O762" s="28"/>
      <c r="P762" s="28"/>
      <c r="Q762" s="28"/>
      <c r="R762" s="28"/>
      <c r="S762" s="28"/>
      <c r="T762" s="28"/>
      <c r="U762" s="28"/>
    </row>
    <row r="763" spans="1:21" ht="11.25" customHeight="1" x14ac:dyDescent="0.2">
      <c r="A763" s="28"/>
      <c r="B763" s="28"/>
      <c r="C763" s="28"/>
      <c r="D763" s="31"/>
      <c r="E763" s="28"/>
      <c r="F763" s="28"/>
      <c r="G763" s="28"/>
      <c r="H763" s="28"/>
      <c r="I763" s="28"/>
      <c r="J763" s="28"/>
      <c r="K763" s="28"/>
      <c r="L763" s="28"/>
      <c r="M763" s="28"/>
      <c r="N763" s="28"/>
      <c r="O763" s="28"/>
      <c r="P763" s="28"/>
      <c r="Q763" s="28"/>
      <c r="R763" s="28"/>
      <c r="S763" s="28"/>
      <c r="T763" s="28"/>
      <c r="U763" s="28"/>
    </row>
    <row r="764" spans="1:21" ht="11.25" customHeight="1" x14ac:dyDescent="0.2">
      <c r="A764" s="28"/>
      <c r="B764" s="28"/>
      <c r="C764" s="28"/>
      <c r="D764" s="31"/>
      <c r="E764" s="28"/>
      <c r="F764" s="28"/>
      <c r="G764" s="28"/>
      <c r="H764" s="28"/>
      <c r="I764" s="28"/>
      <c r="J764" s="28"/>
      <c r="K764" s="28"/>
      <c r="L764" s="28"/>
      <c r="M764" s="28"/>
      <c r="N764" s="28"/>
      <c r="O764" s="28"/>
      <c r="P764" s="28"/>
      <c r="Q764" s="28"/>
      <c r="R764" s="28"/>
      <c r="S764" s="28"/>
      <c r="T764" s="28"/>
      <c r="U764" s="28"/>
    </row>
    <row r="765" spans="1:21" ht="11.25" customHeight="1" x14ac:dyDescent="0.2">
      <c r="A765" s="28"/>
      <c r="B765" s="28"/>
      <c r="C765" s="28"/>
      <c r="D765" s="31"/>
      <c r="E765" s="28"/>
      <c r="F765" s="28"/>
      <c r="G765" s="28"/>
      <c r="H765" s="28"/>
      <c r="I765" s="28"/>
      <c r="J765" s="28"/>
      <c r="K765" s="28"/>
      <c r="L765" s="28"/>
      <c r="M765" s="28"/>
      <c r="N765" s="28"/>
      <c r="O765" s="28"/>
      <c r="P765" s="28"/>
      <c r="Q765" s="28"/>
      <c r="R765" s="28"/>
      <c r="S765" s="28"/>
      <c r="T765" s="28"/>
      <c r="U765" s="28"/>
    </row>
    <row r="766" spans="1:21" ht="11.25" customHeight="1" x14ac:dyDescent="0.2">
      <c r="A766" s="28"/>
      <c r="B766" s="28"/>
      <c r="C766" s="28"/>
      <c r="D766" s="31"/>
      <c r="E766" s="28"/>
      <c r="F766" s="28"/>
      <c r="G766" s="28"/>
      <c r="H766" s="28"/>
      <c r="I766" s="28"/>
      <c r="J766" s="28"/>
      <c r="K766" s="28"/>
      <c r="L766" s="28"/>
      <c r="M766" s="28"/>
      <c r="N766" s="28"/>
      <c r="O766" s="28"/>
      <c r="P766" s="28"/>
      <c r="Q766" s="28"/>
      <c r="R766" s="28"/>
      <c r="S766" s="28"/>
      <c r="T766" s="28"/>
      <c r="U766" s="28"/>
    </row>
    <row r="767" spans="1:21" ht="11.25" customHeight="1" x14ac:dyDescent="0.2">
      <c r="A767" s="28"/>
      <c r="B767" s="28"/>
      <c r="C767" s="28"/>
      <c r="D767" s="31"/>
      <c r="E767" s="28"/>
      <c r="F767" s="28"/>
      <c r="G767" s="28"/>
      <c r="H767" s="28"/>
      <c r="I767" s="28"/>
      <c r="J767" s="28"/>
      <c r="K767" s="28"/>
      <c r="L767" s="28"/>
      <c r="M767" s="28"/>
      <c r="N767" s="28"/>
      <c r="O767" s="28"/>
      <c r="P767" s="28"/>
      <c r="Q767" s="28"/>
      <c r="R767" s="28"/>
      <c r="S767" s="28"/>
      <c r="T767" s="28"/>
      <c r="U767" s="28"/>
    </row>
    <row r="768" spans="1:21" ht="11.25" customHeight="1" x14ac:dyDescent="0.2">
      <c r="A768" s="28"/>
      <c r="B768" s="28"/>
      <c r="C768" s="28"/>
      <c r="D768" s="31"/>
      <c r="E768" s="28"/>
      <c r="F768" s="28"/>
      <c r="G768" s="28"/>
      <c r="H768" s="28"/>
      <c r="I768" s="28"/>
      <c r="J768" s="28"/>
      <c r="K768" s="28"/>
      <c r="L768" s="28"/>
      <c r="M768" s="28"/>
      <c r="N768" s="28"/>
      <c r="O768" s="28"/>
      <c r="P768" s="28"/>
      <c r="Q768" s="28"/>
      <c r="R768" s="28"/>
      <c r="S768" s="28"/>
      <c r="T768" s="28"/>
      <c r="U768" s="28"/>
    </row>
    <row r="769" spans="1:21" ht="11.25" customHeight="1" x14ac:dyDescent="0.2">
      <c r="A769" s="28"/>
      <c r="B769" s="28"/>
      <c r="C769" s="28"/>
      <c r="D769" s="31"/>
      <c r="E769" s="28"/>
      <c r="F769" s="28"/>
      <c r="G769" s="28"/>
      <c r="H769" s="28"/>
      <c r="I769" s="28"/>
      <c r="J769" s="28"/>
      <c r="K769" s="28"/>
      <c r="L769" s="28"/>
      <c r="M769" s="28"/>
      <c r="N769" s="28"/>
      <c r="O769" s="28"/>
      <c r="P769" s="28"/>
      <c r="Q769" s="28"/>
      <c r="R769" s="28"/>
      <c r="S769" s="28"/>
      <c r="T769" s="28"/>
      <c r="U769" s="28"/>
    </row>
    <row r="770" spans="1:21" ht="11.25" customHeight="1" x14ac:dyDescent="0.2">
      <c r="A770" s="28"/>
      <c r="B770" s="28"/>
      <c r="C770" s="28"/>
      <c r="D770" s="31"/>
      <c r="E770" s="28"/>
      <c r="F770" s="28"/>
      <c r="G770" s="28"/>
      <c r="H770" s="28"/>
      <c r="I770" s="28"/>
      <c r="J770" s="28"/>
      <c r="K770" s="28"/>
      <c r="L770" s="28"/>
      <c r="M770" s="28"/>
      <c r="N770" s="28"/>
      <c r="O770" s="28"/>
      <c r="P770" s="28"/>
      <c r="Q770" s="28"/>
      <c r="R770" s="28"/>
      <c r="S770" s="28"/>
      <c r="T770" s="28"/>
      <c r="U770" s="28"/>
    </row>
    <row r="771" spans="1:21" ht="11.25" customHeight="1" x14ac:dyDescent="0.2">
      <c r="A771" s="28"/>
      <c r="B771" s="28"/>
      <c r="C771" s="28"/>
      <c r="D771" s="31"/>
      <c r="E771" s="28"/>
      <c r="F771" s="28"/>
      <c r="G771" s="28"/>
      <c r="H771" s="28"/>
      <c r="I771" s="28"/>
      <c r="J771" s="28"/>
      <c r="K771" s="28"/>
      <c r="L771" s="28"/>
      <c r="M771" s="28"/>
      <c r="N771" s="28"/>
      <c r="O771" s="28"/>
      <c r="P771" s="28"/>
      <c r="Q771" s="28"/>
      <c r="R771" s="28"/>
      <c r="S771" s="28"/>
      <c r="T771" s="28"/>
      <c r="U771" s="28"/>
    </row>
    <row r="772" spans="1:21" ht="11.25" customHeight="1" x14ac:dyDescent="0.2">
      <c r="A772" s="28"/>
      <c r="B772" s="28"/>
      <c r="C772" s="28"/>
      <c r="D772" s="31"/>
      <c r="E772" s="28"/>
      <c r="F772" s="28"/>
      <c r="G772" s="28"/>
      <c r="H772" s="28"/>
      <c r="I772" s="28"/>
      <c r="J772" s="28"/>
      <c r="K772" s="28"/>
      <c r="L772" s="28"/>
      <c r="M772" s="28"/>
      <c r="N772" s="28"/>
      <c r="O772" s="28"/>
      <c r="P772" s="28"/>
      <c r="Q772" s="28"/>
      <c r="R772" s="28"/>
      <c r="S772" s="28"/>
      <c r="T772" s="28"/>
      <c r="U772" s="28"/>
    </row>
    <row r="773" spans="1:21" ht="11.25" customHeight="1" x14ac:dyDescent="0.2">
      <c r="A773" s="28"/>
      <c r="B773" s="28"/>
      <c r="C773" s="28"/>
      <c r="D773" s="31"/>
      <c r="E773" s="28"/>
      <c r="F773" s="28"/>
      <c r="G773" s="28"/>
      <c r="H773" s="28"/>
      <c r="I773" s="28"/>
      <c r="J773" s="28"/>
      <c r="K773" s="28"/>
      <c r="L773" s="28"/>
      <c r="M773" s="28"/>
      <c r="N773" s="28"/>
      <c r="O773" s="28"/>
      <c r="P773" s="28"/>
      <c r="Q773" s="28"/>
      <c r="R773" s="28"/>
      <c r="S773" s="28"/>
      <c r="T773" s="28"/>
      <c r="U773" s="28"/>
    </row>
    <row r="774" spans="1:21" ht="11.25" customHeight="1" x14ac:dyDescent="0.2">
      <c r="A774" s="28"/>
      <c r="B774" s="28"/>
      <c r="C774" s="28"/>
      <c r="D774" s="31"/>
      <c r="E774" s="28"/>
      <c r="F774" s="28"/>
      <c r="G774" s="28"/>
      <c r="H774" s="28"/>
      <c r="I774" s="28"/>
      <c r="J774" s="28"/>
      <c r="K774" s="28"/>
      <c r="L774" s="28"/>
      <c r="M774" s="28"/>
      <c r="N774" s="28"/>
      <c r="O774" s="28"/>
      <c r="P774" s="28"/>
      <c r="Q774" s="28"/>
      <c r="R774" s="28"/>
      <c r="S774" s="28"/>
      <c r="T774" s="28"/>
      <c r="U774" s="28"/>
    </row>
    <row r="775" spans="1:21" ht="11.25" customHeight="1" x14ac:dyDescent="0.2">
      <c r="A775" s="28"/>
      <c r="B775" s="28"/>
      <c r="C775" s="28"/>
      <c r="D775" s="31"/>
      <c r="E775" s="28"/>
      <c r="F775" s="28"/>
      <c r="G775" s="28"/>
      <c r="H775" s="28"/>
      <c r="I775" s="28"/>
      <c r="J775" s="28"/>
      <c r="K775" s="28"/>
      <c r="L775" s="28"/>
      <c r="M775" s="28"/>
      <c r="N775" s="28"/>
      <c r="O775" s="28"/>
      <c r="P775" s="28"/>
      <c r="Q775" s="28"/>
      <c r="R775" s="28"/>
      <c r="S775" s="28"/>
      <c r="T775" s="28"/>
      <c r="U775" s="28"/>
    </row>
    <row r="776" spans="1:21" ht="11.25" customHeight="1" x14ac:dyDescent="0.2">
      <c r="A776" s="28"/>
      <c r="B776" s="28"/>
      <c r="C776" s="28"/>
      <c r="D776" s="31"/>
      <c r="E776" s="28"/>
      <c r="F776" s="28"/>
      <c r="G776" s="28"/>
      <c r="H776" s="28"/>
      <c r="I776" s="28"/>
      <c r="J776" s="28"/>
      <c r="K776" s="28"/>
      <c r="L776" s="28"/>
      <c r="M776" s="28"/>
      <c r="N776" s="28"/>
      <c r="O776" s="28"/>
      <c r="P776" s="28"/>
      <c r="Q776" s="28"/>
      <c r="R776" s="28"/>
      <c r="S776" s="28"/>
      <c r="T776" s="28"/>
      <c r="U776" s="28"/>
    </row>
    <row r="777" spans="1:21" ht="11.25" customHeight="1" x14ac:dyDescent="0.2">
      <c r="A777" s="28"/>
      <c r="B777" s="28"/>
      <c r="C777" s="28"/>
      <c r="D777" s="31"/>
      <c r="E777" s="28"/>
      <c r="F777" s="28"/>
      <c r="G777" s="28"/>
      <c r="H777" s="28"/>
      <c r="I777" s="28"/>
      <c r="J777" s="28"/>
      <c r="K777" s="28"/>
      <c r="L777" s="28"/>
      <c r="M777" s="28"/>
      <c r="N777" s="28"/>
      <c r="O777" s="28"/>
      <c r="P777" s="28"/>
      <c r="Q777" s="28"/>
      <c r="R777" s="28"/>
      <c r="S777" s="28"/>
      <c r="T777" s="28"/>
      <c r="U777" s="28"/>
    </row>
    <row r="778" spans="1:21" ht="11.25" customHeight="1" x14ac:dyDescent="0.2">
      <c r="A778" s="28"/>
      <c r="B778" s="28"/>
      <c r="C778" s="28"/>
      <c r="D778" s="31"/>
      <c r="E778" s="28"/>
      <c r="F778" s="28"/>
      <c r="G778" s="28"/>
      <c r="H778" s="28"/>
      <c r="I778" s="28"/>
      <c r="J778" s="28"/>
      <c r="K778" s="28"/>
      <c r="L778" s="28"/>
      <c r="M778" s="28"/>
      <c r="N778" s="28"/>
      <c r="O778" s="28"/>
      <c r="P778" s="28"/>
      <c r="Q778" s="28"/>
      <c r="R778" s="28"/>
      <c r="S778" s="28"/>
      <c r="T778" s="28"/>
      <c r="U778" s="28"/>
    </row>
    <row r="779" spans="1:21" ht="11.25" customHeight="1" x14ac:dyDescent="0.2">
      <c r="A779" s="28"/>
      <c r="B779" s="28"/>
      <c r="C779" s="28"/>
      <c r="D779" s="31"/>
      <c r="E779" s="28"/>
      <c r="F779" s="28"/>
      <c r="G779" s="28"/>
      <c r="H779" s="28"/>
      <c r="I779" s="28"/>
      <c r="J779" s="28"/>
      <c r="K779" s="28"/>
      <c r="L779" s="28"/>
      <c r="M779" s="28"/>
      <c r="N779" s="28"/>
      <c r="O779" s="28"/>
      <c r="P779" s="28"/>
      <c r="Q779" s="28"/>
      <c r="R779" s="28"/>
      <c r="S779" s="28"/>
      <c r="T779" s="28"/>
      <c r="U779" s="28"/>
    </row>
    <row r="780" spans="1:21" ht="11.25" customHeight="1" x14ac:dyDescent="0.2">
      <c r="A780" s="28"/>
      <c r="B780" s="28"/>
      <c r="C780" s="28"/>
      <c r="D780" s="31"/>
      <c r="E780" s="28"/>
      <c r="F780" s="28"/>
      <c r="G780" s="28"/>
      <c r="H780" s="28"/>
      <c r="I780" s="28"/>
      <c r="J780" s="28"/>
      <c r="K780" s="28"/>
      <c r="L780" s="28"/>
      <c r="M780" s="28"/>
      <c r="N780" s="28"/>
      <c r="O780" s="28"/>
      <c r="P780" s="28"/>
      <c r="Q780" s="28"/>
      <c r="R780" s="28"/>
      <c r="S780" s="28"/>
      <c r="T780" s="28"/>
      <c r="U780" s="28"/>
    </row>
    <row r="781" spans="1:21" ht="11.25" customHeight="1" x14ac:dyDescent="0.2">
      <c r="A781" s="28"/>
      <c r="B781" s="28"/>
      <c r="C781" s="28"/>
      <c r="D781" s="31"/>
      <c r="E781" s="28"/>
      <c r="F781" s="28"/>
      <c r="G781" s="28"/>
      <c r="H781" s="28"/>
      <c r="I781" s="28"/>
      <c r="J781" s="28"/>
      <c r="K781" s="28"/>
      <c r="L781" s="28"/>
      <c r="M781" s="28"/>
      <c r="N781" s="28"/>
      <c r="O781" s="28"/>
      <c r="P781" s="28"/>
      <c r="Q781" s="28"/>
      <c r="R781" s="28"/>
      <c r="S781" s="28"/>
      <c r="T781" s="28"/>
      <c r="U781" s="28"/>
    </row>
    <row r="782" spans="1:21" ht="11.25" customHeight="1" x14ac:dyDescent="0.2">
      <c r="A782" s="28"/>
      <c r="B782" s="28"/>
      <c r="C782" s="28"/>
      <c r="D782" s="31"/>
      <c r="E782" s="28"/>
      <c r="F782" s="28"/>
      <c r="G782" s="28"/>
      <c r="H782" s="28"/>
      <c r="I782" s="28"/>
      <c r="J782" s="28"/>
      <c r="K782" s="28"/>
      <c r="L782" s="28"/>
      <c r="M782" s="28"/>
      <c r="N782" s="28"/>
      <c r="O782" s="28"/>
      <c r="P782" s="28"/>
      <c r="Q782" s="28"/>
      <c r="R782" s="28"/>
      <c r="S782" s="28"/>
      <c r="T782" s="28"/>
      <c r="U782" s="28"/>
    </row>
    <row r="783" spans="1:21" ht="11.25" customHeight="1" x14ac:dyDescent="0.2">
      <c r="A783" s="28"/>
      <c r="B783" s="28"/>
      <c r="C783" s="28"/>
      <c r="D783" s="31"/>
      <c r="E783" s="28"/>
      <c r="F783" s="28"/>
      <c r="G783" s="28"/>
      <c r="H783" s="28"/>
      <c r="I783" s="28"/>
      <c r="J783" s="28"/>
      <c r="K783" s="28"/>
      <c r="L783" s="28"/>
      <c r="M783" s="28"/>
      <c r="N783" s="28"/>
      <c r="O783" s="28"/>
      <c r="P783" s="28"/>
      <c r="Q783" s="28"/>
      <c r="R783" s="28"/>
      <c r="S783" s="28"/>
      <c r="T783" s="28"/>
      <c r="U783" s="28"/>
    </row>
    <row r="784" spans="1:21" ht="11.25" customHeight="1" x14ac:dyDescent="0.2">
      <c r="A784" s="28"/>
      <c r="B784" s="28"/>
      <c r="C784" s="28"/>
      <c r="D784" s="31"/>
      <c r="E784" s="28"/>
      <c r="F784" s="28"/>
      <c r="G784" s="28"/>
      <c r="H784" s="28"/>
      <c r="I784" s="28"/>
      <c r="J784" s="28"/>
      <c r="K784" s="28"/>
      <c r="L784" s="28"/>
      <c r="M784" s="28"/>
      <c r="N784" s="28"/>
      <c r="O784" s="28"/>
      <c r="P784" s="28"/>
      <c r="Q784" s="28"/>
      <c r="R784" s="28"/>
      <c r="S784" s="28"/>
      <c r="T784" s="28"/>
      <c r="U784" s="28"/>
    </row>
    <row r="785" spans="1:21" ht="11.25" customHeight="1" x14ac:dyDescent="0.2">
      <c r="A785" s="28"/>
      <c r="B785" s="28"/>
      <c r="C785" s="28"/>
      <c r="D785" s="31"/>
      <c r="E785" s="28"/>
      <c r="F785" s="28"/>
      <c r="G785" s="28"/>
      <c r="H785" s="28"/>
      <c r="I785" s="28"/>
      <c r="J785" s="28"/>
      <c r="K785" s="28"/>
      <c r="L785" s="28"/>
      <c r="M785" s="28"/>
      <c r="N785" s="28"/>
      <c r="O785" s="28"/>
      <c r="P785" s="28"/>
      <c r="Q785" s="28"/>
      <c r="R785" s="28"/>
      <c r="S785" s="28"/>
      <c r="T785" s="28"/>
      <c r="U785" s="28"/>
    </row>
    <row r="786" spans="1:21" ht="11.25" customHeight="1" x14ac:dyDescent="0.2">
      <c r="A786" s="28"/>
      <c r="B786" s="28"/>
      <c r="C786" s="28"/>
      <c r="D786" s="31"/>
      <c r="E786" s="28"/>
      <c r="F786" s="28"/>
      <c r="G786" s="28"/>
      <c r="H786" s="28"/>
      <c r="I786" s="28"/>
      <c r="J786" s="28"/>
      <c r="K786" s="28"/>
      <c r="L786" s="28"/>
      <c r="M786" s="28"/>
      <c r="N786" s="28"/>
      <c r="O786" s="28"/>
      <c r="P786" s="28"/>
      <c r="Q786" s="28"/>
      <c r="R786" s="28"/>
      <c r="S786" s="28"/>
      <c r="T786" s="28"/>
      <c r="U786" s="28"/>
    </row>
    <row r="787" spans="1:21" ht="11.25" customHeight="1" x14ac:dyDescent="0.2">
      <c r="A787" s="28"/>
      <c r="B787" s="28"/>
      <c r="C787" s="28"/>
      <c r="D787" s="31"/>
      <c r="E787" s="28"/>
      <c r="F787" s="28"/>
      <c r="G787" s="28"/>
      <c r="H787" s="28"/>
      <c r="I787" s="28"/>
      <c r="J787" s="28"/>
      <c r="K787" s="28"/>
      <c r="L787" s="28"/>
      <c r="M787" s="28"/>
      <c r="N787" s="28"/>
      <c r="O787" s="28"/>
      <c r="P787" s="28"/>
      <c r="Q787" s="28"/>
      <c r="R787" s="28"/>
      <c r="S787" s="28"/>
      <c r="T787" s="28"/>
      <c r="U787" s="28"/>
    </row>
    <row r="788" spans="1:21" ht="11.25" customHeight="1" x14ac:dyDescent="0.2">
      <c r="A788" s="28"/>
      <c r="B788" s="28"/>
      <c r="C788" s="28"/>
      <c r="D788" s="31"/>
      <c r="E788" s="28"/>
      <c r="F788" s="28"/>
      <c r="G788" s="28"/>
      <c r="H788" s="28"/>
      <c r="I788" s="28"/>
      <c r="J788" s="28"/>
      <c r="K788" s="28"/>
      <c r="L788" s="28"/>
      <c r="M788" s="28"/>
      <c r="N788" s="28"/>
      <c r="O788" s="28"/>
      <c r="P788" s="28"/>
      <c r="Q788" s="28"/>
      <c r="R788" s="28"/>
      <c r="S788" s="28"/>
      <c r="T788" s="28"/>
      <c r="U788" s="28"/>
    </row>
    <row r="789" spans="1:21" ht="11.25" customHeight="1" x14ac:dyDescent="0.2">
      <c r="A789" s="28"/>
      <c r="B789" s="28"/>
      <c r="C789" s="28"/>
      <c r="D789" s="31"/>
      <c r="E789" s="28"/>
      <c r="F789" s="28"/>
      <c r="G789" s="28"/>
      <c r="H789" s="28"/>
      <c r="I789" s="28"/>
      <c r="J789" s="28"/>
      <c r="K789" s="28"/>
      <c r="L789" s="28"/>
      <c r="M789" s="28"/>
      <c r="N789" s="28"/>
      <c r="O789" s="28"/>
      <c r="P789" s="28"/>
      <c r="Q789" s="28"/>
      <c r="R789" s="28"/>
      <c r="S789" s="28"/>
      <c r="T789" s="28"/>
      <c r="U789" s="28"/>
    </row>
    <row r="790" spans="1:21" ht="11.25" customHeight="1" x14ac:dyDescent="0.2">
      <c r="A790" s="28"/>
      <c r="B790" s="28"/>
      <c r="C790" s="28"/>
      <c r="D790" s="31"/>
      <c r="E790" s="28"/>
      <c r="F790" s="28"/>
      <c r="G790" s="28"/>
      <c r="H790" s="28"/>
      <c r="I790" s="28"/>
      <c r="J790" s="28"/>
      <c r="K790" s="28"/>
      <c r="L790" s="28"/>
      <c r="M790" s="28"/>
      <c r="N790" s="28"/>
      <c r="O790" s="28"/>
      <c r="P790" s="28"/>
      <c r="Q790" s="28"/>
      <c r="R790" s="28"/>
      <c r="S790" s="28"/>
      <c r="T790" s="28"/>
      <c r="U790" s="28"/>
    </row>
    <row r="791" spans="1:21" ht="11.25" customHeight="1" x14ac:dyDescent="0.2">
      <c r="A791" s="28"/>
      <c r="B791" s="28"/>
      <c r="C791" s="28"/>
      <c r="D791" s="31"/>
      <c r="E791" s="28"/>
      <c r="F791" s="28"/>
      <c r="G791" s="28"/>
      <c r="H791" s="28"/>
      <c r="I791" s="28"/>
      <c r="J791" s="28"/>
      <c r="K791" s="28"/>
      <c r="L791" s="28"/>
      <c r="M791" s="28"/>
      <c r="N791" s="28"/>
      <c r="O791" s="28"/>
      <c r="P791" s="28"/>
      <c r="Q791" s="28"/>
      <c r="R791" s="28"/>
      <c r="S791" s="28"/>
      <c r="T791" s="28"/>
      <c r="U791" s="28"/>
    </row>
    <row r="792" spans="1:21" ht="11.25" customHeight="1" x14ac:dyDescent="0.2">
      <c r="A792" s="28"/>
      <c r="B792" s="28"/>
      <c r="C792" s="28"/>
      <c r="D792" s="31"/>
      <c r="E792" s="28"/>
      <c r="F792" s="28"/>
      <c r="G792" s="28"/>
      <c r="H792" s="28"/>
      <c r="I792" s="28"/>
      <c r="J792" s="28"/>
      <c r="K792" s="28"/>
      <c r="L792" s="28"/>
      <c r="M792" s="28"/>
      <c r="N792" s="28"/>
      <c r="O792" s="28"/>
      <c r="P792" s="28"/>
      <c r="Q792" s="28"/>
      <c r="R792" s="28"/>
      <c r="S792" s="28"/>
      <c r="T792" s="28"/>
      <c r="U792" s="28"/>
    </row>
    <row r="793" spans="1:21" ht="11.25" customHeight="1" x14ac:dyDescent="0.2">
      <c r="A793" s="28"/>
      <c r="B793" s="28"/>
      <c r="C793" s="28"/>
      <c r="D793" s="31"/>
      <c r="E793" s="28"/>
      <c r="F793" s="28"/>
      <c r="G793" s="28"/>
      <c r="H793" s="28"/>
      <c r="I793" s="28"/>
      <c r="J793" s="28"/>
      <c r="K793" s="28"/>
      <c r="L793" s="28"/>
      <c r="M793" s="28"/>
      <c r="N793" s="28"/>
      <c r="O793" s="28"/>
      <c r="P793" s="28"/>
      <c r="Q793" s="28"/>
      <c r="R793" s="28"/>
      <c r="S793" s="28"/>
      <c r="T793" s="28"/>
      <c r="U793" s="28"/>
    </row>
    <row r="794" spans="1:21" ht="11.25" customHeight="1" x14ac:dyDescent="0.2">
      <c r="A794" s="28"/>
      <c r="B794" s="28"/>
      <c r="C794" s="28"/>
      <c r="D794" s="31"/>
      <c r="E794" s="28"/>
      <c r="F794" s="28"/>
      <c r="G794" s="28"/>
      <c r="H794" s="28"/>
      <c r="I794" s="28"/>
      <c r="J794" s="28"/>
      <c r="K794" s="28"/>
      <c r="L794" s="28"/>
      <c r="M794" s="28"/>
      <c r="N794" s="28"/>
      <c r="O794" s="28"/>
      <c r="P794" s="28"/>
      <c r="Q794" s="28"/>
      <c r="R794" s="28"/>
      <c r="S794" s="28"/>
      <c r="T794" s="28"/>
      <c r="U794" s="28"/>
    </row>
    <row r="795" spans="1:21" ht="11.25" customHeight="1" x14ac:dyDescent="0.2">
      <c r="A795" s="28"/>
      <c r="B795" s="28"/>
      <c r="C795" s="28"/>
      <c r="D795" s="31"/>
      <c r="E795" s="28"/>
      <c r="F795" s="28"/>
      <c r="G795" s="28"/>
      <c r="H795" s="28"/>
      <c r="I795" s="28"/>
      <c r="J795" s="28"/>
      <c r="K795" s="28"/>
      <c r="L795" s="28"/>
      <c r="M795" s="28"/>
      <c r="N795" s="28"/>
      <c r="O795" s="28"/>
      <c r="P795" s="28"/>
      <c r="Q795" s="28"/>
      <c r="R795" s="28"/>
      <c r="S795" s="28"/>
      <c r="T795" s="28"/>
      <c r="U795" s="28"/>
    </row>
    <row r="796" spans="1:21" ht="11.25" customHeight="1" x14ac:dyDescent="0.2">
      <c r="A796" s="28"/>
      <c r="B796" s="28"/>
      <c r="C796" s="28"/>
      <c r="D796" s="31"/>
      <c r="E796" s="28"/>
      <c r="F796" s="28"/>
      <c r="G796" s="28"/>
      <c r="H796" s="28"/>
      <c r="I796" s="28"/>
      <c r="J796" s="28"/>
      <c r="K796" s="28"/>
      <c r="L796" s="28"/>
      <c r="M796" s="28"/>
      <c r="N796" s="28"/>
      <c r="O796" s="28"/>
      <c r="P796" s="28"/>
      <c r="Q796" s="28"/>
      <c r="R796" s="28"/>
      <c r="S796" s="28"/>
      <c r="T796" s="28"/>
      <c r="U796" s="28"/>
    </row>
    <row r="797" spans="1:21" ht="11.25" customHeight="1" x14ac:dyDescent="0.2">
      <c r="A797" s="28"/>
      <c r="B797" s="28"/>
      <c r="C797" s="28"/>
      <c r="D797" s="31"/>
      <c r="E797" s="28"/>
      <c r="F797" s="28"/>
      <c r="G797" s="28"/>
      <c r="H797" s="28"/>
      <c r="I797" s="28"/>
      <c r="J797" s="28"/>
      <c r="K797" s="28"/>
      <c r="L797" s="28"/>
      <c r="M797" s="28"/>
      <c r="N797" s="28"/>
      <c r="O797" s="28"/>
      <c r="P797" s="28"/>
      <c r="Q797" s="28"/>
      <c r="R797" s="28"/>
      <c r="S797" s="28"/>
      <c r="T797" s="28"/>
      <c r="U797" s="28"/>
    </row>
    <row r="798" spans="1:21" ht="11.25" customHeight="1" x14ac:dyDescent="0.2">
      <c r="A798" s="28"/>
      <c r="B798" s="28"/>
      <c r="C798" s="28"/>
      <c r="D798" s="31"/>
      <c r="E798" s="28"/>
      <c r="F798" s="28"/>
      <c r="G798" s="28"/>
      <c r="H798" s="28"/>
      <c r="I798" s="28"/>
      <c r="J798" s="28"/>
      <c r="K798" s="28"/>
      <c r="L798" s="28"/>
      <c r="M798" s="28"/>
      <c r="N798" s="28"/>
      <c r="O798" s="28"/>
      <c r="P798" s="28"/>
      <c r="Q798" s="28"/>
      <c r="R798" s="28"/>
      <c r="S798" s="28"/>
      <c r="T798" s="28"/>
      <c r="U798" s="28"/>
    </row>
    <row r="799" spans="1:21" ht="11.25" customHeight="1" x14ac:dyDescent="0.2">
      <c r="A799" s="28"/>
      <c r="B799" s="28"/>
      <c r="C799" s="28"/>
      <c r="D799" s="31"/>
      <c r="E799" s="28"/>
      <c r="F799" s="28"/>
      <c r="G799" s="28"/>
      <c r="H799" s="28"/>
      <c r="I799" s="28"/>
      <c r="J799" s="28"/>
      <c r="K799" s="28"/>
      <c r="L799" s="28"/>
      <c r="M799" s="28"/>
      <c r="N799" s="28"/>
      <c r="O799" s="28"/>
      <c r="P799" s="28"/>
      <c r="Q799" s="28"/>
      <c r="R799" s="28"/>
      <c r="S799" s="28"/>
      <c r="T799" s="28"/>
      <c r="U799" s="28"/>
    </row>
    <row r="800" spans="1:21" ht="11.25" customHeight="1" x14ac:dyDescent="0.2">
      <c r="A800" s="28"/>
      <c r="B800" s="28"/>
      <c r="C800" s="28"/>
      <c r="D800" s="31"/>
      <c r="E800" s="28"/>
      <c r="F800" s="28"/>
      <c r="G800" s="28"/>
      <c r="H800" s="28"/>
      <c r="I800" s="28"/>
      <c r="J800" s="28"/>
      <c r="K800" s="28"/>
      <c r="L800" s="28"/>
      <c r="M800" s="28"/>
      <c r="N800" s="28"/>
      <c r="O800" s="28"/>
      <c r="P800" s="28"/>
      <c r="Q800" s="28"/>
      <c r="R800" s="28"/>
      <c r="S800" s="28"/>
      <c r="T800" s="28"/>
      <c r="U800" s="28"/>
    </row>
    <row r="801" spans="1:21" ht="11.25" customHeight="1" x14ac:dyDescent="0.2">
      <c r="A801" s="28"/>
      <c r="B801" s="28"/>
      <c r="C801" s="28"/>
      <c r="D801" s="31"/>
      <c r="E801" s="28"/>
      <c r="F801" s="28"/>
      <c r="G801" s="28"/>
      <c r="H801" s="28"/>
      <c r="I801" s="28"/>
      <c r="J801" s="28"/>
      <c r="K801" s="28"/>
      <c r="L801" s="28"/>
      <c r="M801" s="28"/>
      <c r="N801" s="28"/>
      <c r="O801" s="28"/>
      <c r="P801" s="28"/>
      <c r="Q801" s="28"/>
      <c r="R801" s="28"/>
      <c r="S801" s="28"/>
      <c r="T801" s="28"/>
      <c r="U801" s="28"/>
    </row>
    <row r="802" spans="1:21" ht="11.25" customHeight="1" x14ac:dyDescent="0.2">
      <c r="A802" s="28"/>
      <c r="B802" s="28"/>
      <c r="C802" s="28"/>
      <c r="D802" s="31"/>
      <c r="E802" s="28"/>
      <c r="F802" s="28"/>
      <c r="G802" s="28"/>
      <c r="H802" s="28"/>
      <c r="I802" s="28"/>
      <c r="J802" s="28"/>
      <c r="K802" s="28"/>
      <c r="L802" s="28"/>
      <c r="M802" s="28"/>
      <c r="N802" s="28"/>
      <c r="O802" s="28"/>
      <c r="P802" s="28"/>
      <c r="Q802" s="28"/>
      <c r="R802" s="28"/>
      <c r="S802" s="28"/>
      <c r="T802" s="28"/>
      <c r="U802" s="28"/>
    </row>
    <row r="803" spans="1:21" ht="11.25" customHeight="1" x14ac:dyDescent="0.2">
      <c r="A803" s="28"/>
      <c r="B803" s="28"/>
      <c r="C803" s="28"/>
      <c r="D803" s="31"/>
      <c r="E803" s="28"/>
      <c r="F803" s="28"/>
      <c r="G803" s="28"/>
      <c r="H803" s="28"/>
      <c r="I803" s="28"/>
      <c r="J803" s="28"/>
      <c r="K803" s="28"/>
      <c r="L803" s="28"/>
      <c r="M803" s="28"/>
      <c r="N803" s="28"/>
      <c r="O803" s="28"/>
      <c r="P803" s="28"/>
      <c r="Q803" s="28"/>
      <c r="R803" s="28"/>
      <c r="S803" s="28"/>
      <c r="T803" s="28"/>
      <c r="U803" s="28"/>
    </row>
    <row r="804" spans="1:21" ht="11.25" customHeight="1" x14ac:dyDescent="0.2">
      <c r="A804" s="28"/>
      <c r="B804" s="28"/>
      <c r="C804" s="28"/>
      <c r="D804" s="31"/>
      <c r="E804" s="28"/>
      <c r="F804" s="28"/>
      <c r="G804" s="28"/>
      <c r="H804" s="28"/>
      <c r="I804" s="28"/>
      <c r="J804" s="28"/>
      <c r="K804" s="28"/>
      <c r="L804" s="28"/>
      <c r="M804" s="28"/>
      <c r="N804" s="28"/>
      <c r="O804" s="28"/>
      <c r="P804" s="28"/>
      <c r="Q804" s="28"/>
      <c r="R804" s="28"/>
      <c r="S804" s="28"/>
      <c r="T804" s="28"/>
      <c r="U804" s="28"/>
    </row>
    <row r="805" spans="1:21" ht="11.25" customHeight="1" x14ac:dyDescent="0.2">
      <c r="A805" s="28"/>
      <c r="B805" s="28"/>
      <c r="C805" s="28"/>
      <c r="D805" s="31"/>
      <c r="E805" s="28"/>
      <c r="F805" s="28"/>
      <c r="G805" s="28"/>
      <c r="H805" s="28"/>
      <c r="I805" s="28"/>
      <c r="J805" s="28"/>
      <c r="K805" s="28"/>
      <c r="L805" s="28"/>
      <c r="M805" s="28"/>
      <c r="N805" s="28"/>
      <c r="O805" s="28"/>
      <c r="P805" s="28"/>
      <c r="Q805" s="28"/>
      <c r="R805" s="28"/>
      <c r="S805" s="28"/>
      <c r="T805" s="28"/>
      <c r="U805" s="28"/>
    </row>
    <row r="806" spans="1:21" ht="11.25" customHeight="1" x14ac:dyDescent="0.2">
      <c r="A806" s="28"/>
      <c r="B806" s="28"/>
      <c r="C806" s="28"/>
      <c r="D806" s="31"/>
      <c r="E806" s="28"/>
      <c r="F806" s="28"/>
      <c r="G806" s="28"/>
      <c r="H806" s="28"/>
      <c r="I806" s="28"/>
      <c r="J806" s="28"/>
      <c r="K806" s="28"/>
      <c r="L806" s="28"/>
      <c r="M806" s="28"/>
      <c r="N806" s="28"/>
      <c r="O806" s="28"/>
      <c r="P806" s="28"/>
      <c r="Q806" s="28"/>
      <c r="R806" s="28"/>
      <c r="S806" s="28"/>
      <c r="T806" s="28"/>
      <c r="U806" s="28"/>
    </row>
    <row r="807" spans="1:21" ht="11.25" customHeight="1" x14ac:dyDescent="0.2">
      <c r="A807" s="28"/>
      <c r="B807" s="28"/>
      <c r="C807" s="28"/>
      <c r="D807" s="31"/>
      <c r="E807" s="28"/>
      <c r="F807" s="28"/>
      <c r="G807" s="28"/>
      <c r="H807" s="28"/>
      <c r="I807" s="28"/>
      <c r="J807" s="28"/>
      <c r="K807" s="28"/>
      <c r="L807" s="28"/>
      <c r="M807" s="28"/>
      <c r="N807" s="28"/>
      <c r="O807" s="28"/>
      <c r="P807" s="28"/>
      <c r="Q807" s="28"/>
      <c r="R807" s="28"/>
      <c r="S807" s="28"/>
      <c r="T807" s="28"/>
      <c r="U807" s="28"/>
    </row>
    <row r="808" spans="1:21" ht="11.25" customHeight="1" x14ac:dyDescent="0.2">
      <c r="A808" s="28"/>
      <c r="B808" s="28"/>
      <c r="C808" s="28"/>
      <c r="D808" s="31"/>
      <c r="E808" s="28"/>
      <c r="F808" s="28"/>
      <c r="G808" s="28"/>
      <c r="H808" s="28"/>
      <c r="I808" s="28"/>
      <c r="J808" s="28"/>
      <c r="K808" s="28"/>
      <c r="L808" s="28"/>
      <c r="M808" s="28"/>
      <c r="N808" s="28"/>
      <c r="O808" s="28"/>
      <c r="P808" s="28"/>
      <c r="Q808" s="28"/>
      <c r="R808" s="28"/>
      <c r="S808" s="28"/>
      <c r="T808" s="28"/>
      <c r="U808" s="28"/>
    </row>
    <row r="809" spans="1:21" ht="11.25" customHeight="1" x14ac:dyDescent="0.2">
      <c r="A809" s="28"/>
      <c r="B809" s="28"/>
      <c r="C809" s="28"/>
      <c r="D809" s="31"/>
      <c r="E809" s="28"/>
      <c r="F809" s="28"/>
      <c r="G809" s="28"/>
      <c r="H809" s="28"/>
      <c r="I809" s="28"/>
      <c r="J809" s="28"/>
      <c r="K809" s="28"/>
      <c r="L809" s="28"/>
      <c r="M809" s="28"/>
      <c r="N809" s="28"/>
      <c r="O809" s="28"/>
      <c r="P809" s="28"/>
      <c r="Q809" s="28"/>
      <c r="R809" s="28"/>
      <c r="S809" s="28"/>
      <c r="T809" s="28"/>
      <c r="U809" s="28"/>
    </row>
    <row r="810" spans="1:21" ht="11.25" customHeight="1" x14ac:dyDescent="0.2">
      <c r="A810" s="28"/>
      <c r="B810" s="28"/>
      <c r="C810" s="28"/>
      <c r="D810" s="31"/>
      <c r="E810" s="28"/>
      <c r="F810" s="28"/>
      <c r="G810" s="28"/>
      <c r="H810" s="28"/>
      <c r="I810" s="28"/>
      <c r="J810" s="28"/>
      <c r="K810" s="28"/>
      <c r="L810" s="28"/>
      <c r="M810" s="28"/>
      <c r="N810" s="28"/>
      <c r="O810" s="28"/>
      <c r="P810" s="28"/>
      <c r="Q810" s="28"/>
      <c r="R810" s="28"/>
      <c r="S810" s="28"/>
      <c r="T810" s="28"/>
      <c r="U810" s="28"/>
    </row>
    <row r="811" spans="1:21" ht="11.25" customHeight="1" x14ac:dyDescent="0.2">
      <c r="A811" s="28"/>
      <c r="B811" s="28"/>
      <c r="C811" s="28"/>
      <c r="D811" s="31"/>
      <c r="E811" s="28"/>
      <c r="F811" s="28"/>
      <c r="G811" s="28"/>
      <c r="H811" s="28"/>
      <c r="I811" s="28"/>
      <c r="J811" s="28"/>
      <c r="K811" s="28"/>
      <c r="L811" s="28"/>
      <c r="M811" s="28"/>
      <c r="N811" s="28"/>
      <c r="O811" s="28"/>
      <c r="P811" s="28"/>
      <c r="Q811" s="28"/>
      <c r="R811" s="28"/>
      <c r="S811" s="28"/>
      <c r="T811" s="28"/>
      <c r="U811" s="28"/>
    </row>
    <row r="812" spans="1:21" ht="11.25" customHeight="1" x14ac:dyDescent="0.2">
      <c r="A812" s="28"/>
      <c r="B812" s="28"/>
      <c r="C812" s="28"/>
      <c r="D812" s="31"/>
      <c r="E812" s="28"/>
      <c r="F812" s="28"/>
      <c r="G812" s="28"/>
      <c r="H812" s="28"/>
      <c r="I812" s="28"/>
      <c r="J812" s="28"/>
      <c r="K812" s="28"/>
      <c r="L812" s="28"/>
      <c r="M812" s="28"/>
      <c r="N812" s="28"/>
      <c r="O812" s="28"/>
      <c r="P812" s="28"/>
      <c r="Q812" s="28"/>
      <c r="R812" s="28"/>
      <c r="S812" s="28"/>
      <c r="T812" s="28"/>
      <c r="U812" s="28"/>
    </row>
    <row r="813" spans="1:21" ht="11.25" customHeight="1" x14ac:dyDescent="0.2">
      <c r="A813" s="28"/>
      <c r="B813" s="28"/>
      <c r="C813" s="28"/>
      <c r="D813" s="31"/>
      <c r="E813" s="28"/>
      <c r="F813" s="28"/>
      <c r="G813" s="28"/>
      <c r="H813" s="28"/>
      <c r="I813" s="28"/>
      <c r="J813" s="28"/>
      <c r="K813" s="28"/>
      <c r="L813" s="28"/>
      <c r="M813" s="28"/>
      <c r="N813" s="28"/>
      <c r="O813" s="28"/>
      <c r="P813" s="28"/>
      <c r="Q813" s="28"/>
      <c r="R813" s="28"/>
      <c r="S813" s="28"/>
      <c r="T813" s="28"/>
      <c r="U813" s="28"/>
    </row>
    <row r="814" spans="1:21" ht="11.25" customHeight="1" x14ac:dyDescent="0.2">
      <c r="A814" s="28"/>
      <c r="B814" s="28"/>
      <c r="C814" s="28"/>
      <c r="D814" s="31"/>
      <c r="E814" s="28"/>
      <c r="F814" s="28"/>
      <c r="G814" s="28"/>
      <c r="H814" s="28"/>
      <c r="I814" s="28"/>
      <c r="J814" s="28"/>
      <c r="K814" s="28"/>
      <c r="L814" s="28"/>
      <c r="M814" s="28"/>
      <c r="N814" s="28"/>
      <c r="O814" s="28"/>
      <c r="P814" s="28"/>
      <c r="Q814" s="28"/>
      <c r="R814" s="28"/>
      <c r="S814" s="28"/>
      <c r="T814" s="28"/>
      <c r="U814" s="28"/>
    </row>
    <row r="815" spans="1:21" ht="11.25" customHeight="1" x14ac:dyDescent="0.2">
      <c r="A815" s="28"/>
      <c r="B815" s="28"/>
      <c r="C815" s="28"/>
      <c r="D815" s="31"/>
      <c r="E815" s="28"/>
      <c r="F815" s="28"/>
      <c r="G815" s="28"/>
      <c r="H815" s="28"/>
      <c r="I815" s="28"/>
      <c r="J815" s="28"/>
      <c r="K815" s="28"/>
      <c r="L815" s="28"/>
      <c r="M815" s="28"/>
      <c r="N815" s="28"/>
      <c r="O815" s="28"/>
      <c r="P815" s="28"/>
      <c r="Q815" s="28"/>
      <c r="R815" s="28"/>
      <c r="S815" s="28"/>
      <c r="T815" s="28"/>
      <c r="U815" s="28"/>
    </row>
    <row r="816" spans="1:21" ht="11.25" customHeight="1" x14ac:dyDescent="0.2">
      <c r="A816" s="28"/>
      <c r="B816" s="28"/>
      <c r="C816" s="28"/>
      <c r="D816" s="31"/>
      <c r="E816" s="28"/>
      <c r="F816" s="28"/>
      <c r="G816" s="28"/>
      <c r="H816" s="28"/>
      <c r="I816" s="28"/>
      <c r="J816" s="28"/>
      <c r="K816" s="28"/>
      <c r="L816" s="28"/>
      <c r="M816" s="28"/>
      <c r="N816" s="28"/>
      <c r="O816" s="28"/>
      <c r="P816" s="28"/>
      <c r="Q816" s="28"/>
      <c r="R816" s="28"/>
      <c r="S816" s="28"/>
      <c r="T816" s="28"/>
      <c r="U816" s="28"/>
    </row>
    <row r="817" spans="1:21" ht="11.25" customHeight="1" x14ac:dyDescent="0.2">
      <c r="A817" s="28"/>
      <c r="B817" s="28"/>
      <c r="C817" s="28"/>
      <c r="D817" s="31"/>
      <c r="E817" s="28"/>
      <c r="F817" s="28"/>
      <c r="G817" s="28"/>
      <c r="H817" s="28"/>
      <c r="I817" s="28"/>
      <c r="J817" s="28"/>
      <c r="K817" s="28"/>
      <c r="L817" s="28"/>
      <c r="M817" s="28"/>
      <c r="N817" s="28"/>
      <c r="O817" s="28"/>
      <c r="P817" s="28"/>
      <c r="Q817" s="28"/>
      <c r="R817" s="28"/>
      <c r="S817" s="28"/>
      <c r="T817" s="28"/>
      <c r="U817" s="28"/>
    </row>
    <row r="818" spans="1:21" ht="11.25" customHeight="1" x14ac:dyDescent="0.2">
      <c r="A818" s="28"/>
      <c r="B818" s="28"/>
      <c r="C818" s="28"/>
      <c r="D818" s="31"/>
      <c r="E818" s="28"/>
      <c r="F818" s="28"/>
      <c r="G818" s="28"/>
      <c r="H818" s="28"/>
      <c r="I818" s="28"/>
      <c r="J818" s="28"/>
      <c r="K818" s="28"/>
      <c r="L818" s="28"/>
      <c r="M818" s="28"/>
      <c r="N818" s="28"/>
      <c r="O818" s="28"/>
      <c r="P818" s="28"/>
      <c r="Q818" s="28"/>
      <c r="R818" s="28"/>
      <c r="S818" s="28"/>
      <c r="T818" s="28"/>
      <c r="U818" s="28"/>
    </row>
    <row r="819" spans="1:21" ht="11.25" customHeight="1" x14ac:dyDescent="0.2">
      <c r="A819" s="28"/>
      <c r="B819" s="28"/>
      <c r="C819" s="28"/>
      <c r="D819" s="31"/>
      <c r="E819" s="28"/>
      <c r="F819" s="28"/>
      <c r="G819" s="28"/>
      <c r="H819" s="28"/>
      <c r="I819" s="28"/>
      <c r="J819" s="28"/>
      <c r="K819" s="28"/>
      <c r="L819" s="28"/>
      <c r="M819" s="28"/>
      <c r="N819" s="28"/>
      <c r="O819" s="28"/>
      <c r="P819" s="28"/>
      <c r="Q819" s="28"/>
      <c r="R819" s="28"/>
      <c r="S819" s="28"/>
      <c r="T819" s="28"/>
      <c r="U819" s="28"/>
    </row>
    <row r="820" spans="1:21" ht="11.25" customHeight="1" x14ac:dyDescent="0.2">
      <c r="A820" s="28"/>
      <c r="B820" s="28"/>
      <c r="C820" s="28"/>
      <c r="D820" s="31"/>
      <c r="E820" s="28"/>
      <c r="F820" s="28"/>
      <c r="G820" s="28"/>
      <c r="H820" s="28"/>
      <c r="I820" s="28"/>
      <c r="J820" s="28"/>
      <c r="K820" s="28"/>
      <c r="L820" s="28"/>
      <c r="M820" s="28"/>
      <c r="N820" s="28"/>
      <c r="O820" s="28"/>
      <c r="P820" s="28"/>
      <c r="Q820" s="28"/>
      <c r="R820" s="28"/>
      <c r="S820" s="28"/>
      <c r="T820" s="28"/>
      <c r="U820" s="28"/>
    </row>
    <row r="821" spans="1:21" ht="11.25" customHeight="1" x14ac:dyDescent="0.2">
      <c r="A821" s="28"/>
      <c r="B821" s="28"/>
      <c r="C821" s="28"/>
      <c r="D821" s="31"/>
      <c r="E821" s="28"/>
      <c r="F821" s="28"/>
      <c r="G821" s="28"/>
      <c r="H821" s="28"/>
      <c r="I821" s="28"/>
      <c r="J821" s="28"/>
      <c r="K821" s="28"/>
      <c r="L821" s="28"/>
      <c r="M821" s="28"/>
      <c r="N821" s="28"/>
      <c r="O821" s="28"/>
      <c r="P821" s="28"/>
      <c r="Q821" s="28"/>
      <c r="R821" s="28"/>
      <c r="S821" s="28"/>
      <c r="T821" s="28"/>
      <c r="U821" s="28"/>
    </row>
    <row r="822" spans="1:21" ht="11.25" customHeight="1" x14ac:dyDescent="0.2">
      <c r="A822" s="28"/>
      <c r="B822" s="28"/>
      <c r="C822" s="28"/>
      <c r="D822" s="31"/>
      <c r="E822" s="28"/>
      <c r="F822" s="28"/>
      <c r="G822" s="28"/>
      <c r="H822" s="28"/>
      <c r="I822" s="28"/>
      <c r="J822" s="28"/>
      <c r="K822" s="28"/>
      <c r="L822" s="28"/>
      <c r="M822" s="28"/>
      <c r="N822" s="28"/>
      <c r="O822" s="28"/>
      <c r="P822" s="28"/>
      <c r="Q822" s="28"/>
      <c r="R822" s="28"/>
      <c r="S822" s="28"/>
      <c r="T822" s="28"/>
      <c r="U822" s="28"/>
    </row>
    <row r="823" spans="1:21" ht="11.25" customHeight="1" x14ac:dyDescent="0.2">
      <c r="A823" s="28"/>
      <c r="B823" s="28"/>
      <c r="C823" s="28"/>
      <c r="D823" s="31"/>
      <c r="E823" s="28"/>
      <c r="F823" s="28"/>
      <c r="G823" s="28"/>
      <c r="H823" s="28"/>
      <c r="I823" s="28"/>
      <c r="J823" s="28"/>
      <c r="K823" s="28"/>
      <c r="L823" s="28"/>
      <c r="M823" s="28"/>
      <c r="N823" s="28"/>
      <c r="O823" s="28"/>
      <c r="P823" s="28"/>
      <c r="Q823" s="28"/>
      <c r="R823" s="28"/>
      <c r="S823" s="28"/>
      <c r="T823" s="28"/>
      <c r="U823" s="28"/>
    </row>
    <row r="824" spans="1:21" ht="11.25" customHeight="1" x14ac:dyDescent="0.2">
      <c r="A824" s="28"/>
      <c r="B824" s="28"/>
      <c r="C824" s="28"/>
      <c r="D824" s="31"/>
      <c r="E824" s="28"/>
      <c r="F824" s="28"/>
      <c r="G824" s="28"/>
      <c r="H824" s="28"/>
      <c r="I824" s="28"/>
      <c r="J824" s="28"/>
      <c r="K824" s="28"/>
      <c r="L824" s="28"/>
      <c r="M824" s="28"/>
      <c r="N824" s="28"/>
      <c r="O824" s="28"/>
      <c r="P824" s="28"/>
      <c r="Q824" s="28"/>
      <c r="R824" s="28"/>
      <c r="S824" s="28"/>
      <c r="T824" s="28"/>
      <c r="U824" s="28"/>
    </row>
    <row r="825" spans="1:21" ht="11.25" customHeight="1" x14ac:dyDescent="0.2">
      <c r="A825" s="28"/>
      <c r="B825" s="28"/>
      <c r="C825" s="28"/>
      <c r="D825" s="31"/>
      <c r="E825" s="28"/>
      <c r="F825" s="28"/>
      <c r="G825" s="28"/>
      <c r="H825" s="28"/>
      <c r="I825" s="28"/>
      <c r="J825" s="28"/>
      <c r="K825" s="28"/>
      <c r="L825" s="28"/>
      <c r="M825" s="28"/>
      <c r="N825" s="28"/>
      <c r="O825" s="28"/>
      <c r="P825" s="28"/>
      <c r="Q825" s="28"/>
      <c r="R825" s="28"/>
      <c r="S825" s="28"/>
      <c r="T825" s="28"/>
      <c r="U825" s="28"/>
    </row>
    <row r="826" spans="1:21" ht="11.25" customHeight="1" x14ac:dyDescent="0.2">
      <c r="A826" s="28"/>
      <c r="B826" s="28"/>
      <c r="C826" s="28"/>
      <c r="D826" s="31"/>
      <c r="E826" s="28"/>
      <c r="F826" s="28"/>
      <c r="G826" s="28"/>
      <c r="H826" s="28"/>
      <c r="I826" s="28"/>
      <c r="J826" s="28"/>
      <c r="K826" s="28"/>
      <c r="L826" s="28"/>
      <c r="M826" s="28"/>
      <c r="N826" s="28"/>
      <c r="O826" s="28"/>
      <c r="P826" s="28"/>
      <c r="Q826" s="28"/>
      <c r="R826" s="28"/>
      <c r="S826" s="28"/>
      <c r="T826" s="28"/>
      <c r="U826" s="28"/>
    </row>
    <row r="827" spans="1:21" ht="11.25" customHeight="1" x14ac:dyDescent="0.2">
      <c r="A827" s="28"/>
      <c r="B827" s="28"/>
      <c r="C827" s="28"/>
      <c r="D827" s="31"/>
      <c r="E827" s="28"/>
      <c r="F827" s="28"/>
      <c r="G827" s="28"/>
      <c r="H827" s="28"/>
      <c r="I827" s="28"/>
      <c r="J827" s="28"/>
      <c r="K827" s="28"/>
      <c r="L827" s="28"/>
      <c r="M827" s="28"/>
      <c r="N827" s="28"/>
      <c r="O827" s="28"/>
      <c r="P827" s="28"/>
      <c r="Q827" s="28"/>
      <c r="R827" s="28"/>
      <c r="S827" s="28"/>
      <c r="T827" s="28"/>
      <c r="U827" s="28"/>
    </row>
    <row r="828" spans="1:21" ht="11.25" customHeight="1" x14ac:dyDescent="0.2">
      <c r="A828" s="28"/>
      <c r="B828" s="28"/>
      <c r="C828" s="28"/>
      <c r="D828" s="31"/>
      <c r="E828" s="28"/>
      <c r="F828" s="28"/>
      <c r="G828" s="28"/>
      <c r="H828" s="28"/>
      <c r="I828" s="28"/>
      <c r="J828" s="28"/>
      <c r="K828" s="28"/>
      <c r="L828" s="28"/>
      <c r="M828" s="28"/>
      <c r="N828" s="28"/>
      <c r="O828" s="28"/>
      <c r="P828" s="28"/>
      <c r="Q828" s="28"/>
      <c r="R828" s="28"/>
      <c r="S828" s="28"/>
      <c r="T828" s="28"/>
      <c r="U828" s="28"/>
    </row>
    <row r="829" spans="1:21" ht="11.25" customHeight="1" x14ac:dyDescent="0.2">
      <c r="A829" s="28"/>
      <c r="B829" s="28"/>
      <c r="C829" s="28"/>
      <c r="D829" s="31"/>
      <c r="E829" s="28"/>
      <c r="F829" s="28"/>
      <c r="G829" s="28"/>
      <c r="H829" s="28"/>
      <c r="I829" s="28"/>
      <c r="J829" s="28"/>
      <c r="K829" s="28"/>
      <c r="L829" s="28"/>
      <c r="M829" s="28"/>
      <c r="N829" s="28"/>
      <c r="O829" s="28"/>
      <c r="P829" s="28"/>
      <c r="Q829" s="28"/>
      <c r="R829" s="28"/>
      <c r="S829" s="28"/>
      <c r="T829" s="28"/>
      <c r="U829" s="28"/>
    </row>
    <row r="830" spans="1:21" ht="11.25" customHeight="1" x14ac:dyDescent="0.2">
      <c r="A830" s="28"/>
      <c r="B830" s="28"/>
      <c r="C830" s="28"/>
      <c r="D830" s="31"/>
      <c r="E830" s="28"/>
      <c r="F830" s="28"/>
      <c r="G830" s="28"/>
      <c r="H830" s="28"/>
      <c r="I830" s="28"/>
      <c r="J830" s="28"/>
      <c r="K830" s="28"/>
      <c r="L830" s="28"/>
      <c r="M830" s="28"/>
      <c r="N830" s="28"/>
      <c r="O830" s="28"/>
      <c r="P830" s="28"/>
      <c r="Q830" s="28"/>
      <c r="R830" s="28"/>
      <c r="S830" s="28"/>
      <c r="T830" s="28"/>
      <c r="U830" s="28"/>
    </row>
    <row r="831" spans="1:21" ht="11.25" customHeight="1" x14ac:dyDescent="0.2">
      <c r="A831" s="28"/>
      <c r="B831" s="28"/>
      <c r="C831" s="28"/>
      <c r="D831" s="31"/>
      <c r="E831" s="28"/>
      <c r="F831" s="28"/>
      <c r="G831" s="28"/>
      <c r="H831" s="28"/>
      <c r="I831" s="28"/>
      <c r="J831" s="28"/>
      <c r="K831" s="28"/>
      <c r="L831" s="28"/>
      <c r="M831" s="28"/>
      <c r="N831" s="28"/>
      <c r="O831" s="28"/>
      <c r="P831" s="28"/>
      <c r="Q831" s="28"/>
      <c r="R831" s="28"/>
      <c r="S831" s="28"/>
      <c r="T831" s="28"/>
      <c r="U831" s="28"/>
    </row>
    <row r="832" spans="1:21" ht="11.25" customHeight="1" x14ac:dyDescent="0.2">
      <c r="A832" s="28"/>
      <c r="B832" s="28"/>
      <c r="C832" s="28"/>
      <c r="D832" s="31"/>
      <c r="E832" s="28"/>
      <c r="F832" s="28"/>
      <c r="G832" s="28"/>
      <c r="H832" s="28"/>
      <c r="I832" s="28"/>
      <c r="J832" s="28"/>
      <c r="K832" s="28"/>
      <c r="L832" s="28"/>
      <c r="M832" s="28"/>
      <c r="N832" s="28"/>
      <c r="O832" s="28"/>
      <c r="P832" s="28"/>
      <c r="Q832" s="28"/>
      <c r="R832" s="28"/>
      <c r="S832" s="28"/>
      <c r="T832" s="28"/>
      <c r="U832" s="28"/>
    </row>
    <row r="833" spans="1:21" ht="11.25" customHeight="1" x14ac:dyDescent="0.2">
      <c r="A833" s="28"/>
      <c r="B833" s="28"/>
      <c r="C833" s="28"/>
      <c r="D833" s="31"/>
      <c r="E833" s="28"/>
      <c r="F833" s="28"/>
      <c r="G833" s="28"/>
      <c r="H833" s="28"/>
      <c r="I833" s="28"/>
      <c r="J833" s="28"/>
      <c r="K833" s="28"/>
      <c r="L833" s="28"/>
      <c r="M833" s="28"/>
      <c r="N833" s="28"/>
      <c r="O833" s="28"/>
      <c r="P833" s="28"/>
      <c r="Q833" s="28"/>
      <c r="R833" s="28"/>
      <c r="S833" s="28"/>
      <c r="T833" s="28"/>
      <c r="U833" s="28"/>
    </row>
    <row r="834" spans="1:21" ht="11.25" customHeight="1" x14ac:dyDescent="0.2">
      <c r="A834" s="28"/>
      <c r="B834" s="28"/>
      <c r="C834" s="28"/>
      <c r="D834" s="31"/>
      <c r="E834" s="28"/>
      <c r="F834" s="28"/>
      <c r="G834" s="28"/>
      <c r="H834" s="28"/>
      <c r="I834" s="28"/>
      <c r="J834" s="28"/>
      <c r="K834" s="28"/>
      <c r="L834" s="28"/>
      <c r="M834" s="28"/>
      <c r="N834" s="28"/>
      <c r="O834" s="28"/>
      <c r="P834" s="28"/>
      <c r="Q834" s="28"/>
      <c r="R834" s="28"/>
      <c r="S834" s="28"/>
      <c r="T834" s="28"/>
      <c r="U834" s="28"/>
    </row>
    <row r="835" spans="1:21" ht="11.25" customHeight="1" x14ac:dyDescent="0.2">
      <c r="A835" s="28"/>
      <c r="B835" s="28"/>
      <c r="C835" s="28"/>
      <c r="D835" s="31"/>
      <c r="E835" s="28"/>
      <c r="F835" s="28"/>
      <c r="G835" s="28"/>
      <c r="H835" s="28"/>
      <c r="I835" s="28"/>
      <c r="J835" s="28"/>
      <c r="K835" s="28"/>
      <c r="L835" s="28"/>
      <c r="M835" s="28"/>
      <c r="N835" s="28"/>
      <c r="O835" s="28"/>
      <c r="P835" s="28"/>
      <c r="Q835" s="28"/>
      <c r="R835" s="28"/>
      <c r="S835" s="28"/>
      <c r="T835" s="28"/>
      <c r="U835" s="28"/>
    </row>
    <row r="836" spans="1:21" ht="11.25" customHeight="1" x14ac:dyDescent="0.2">
      <c r="A836" s="28"/>
      <c r="B836" s="28"/>
      <c r="C836" s="28"/>
      <c r="D836" s="31"/>
      <c r="E836" s="28"/>
      <c r="F836" s="28"/>
      <c r="G836" s="28"/>
      <c r="H836" s="28"/>
      <c r="I836" s="28"/>
      <c r="J836" s="28"/>
      <c r="K836" s="28"/>
      <c r="L836" s="28"/>
      <c r="M836" s="28"/>
      <c r="N836" s="28"/>
      <c r="O836" s="28"/>
      <c r="P836" s="28"/>
      <c r="Q836" s="28"/>
      <c r="R836" s="28"/>
      <c r="S836" s="28"/>
      <c r="T836" s="28"/>
      <c r="U836" s="28"/>
    </row>
    <row r="837" spans="1:21" ht="11.25" customHeight="1" x14ac:dyDescent="0.2">
      <c r="A837" s="28"/>
      <c r="B837" s="28"/>
      <c r="C837" s="28"/>
      <c r="D837" s="31"/>
      <c r="E837" s="28"/>
      <c r="F837" s="28"/>
      <c r="G837" s="28"/>
      <c r="H837" s="28"/>
      <c r="I837" s="28"/>
      <c r="J837" s="28"/>
      <c r="K837" s="28"/>
      <c r="L837" s="28"/>
      <c r="M837" s="28"/>
      <c r="N837" s="28"/>
      <c r="O837" s="28"/>
      <c r="P837" s="28"/>
      <c r="Q837" s="28"/>
      <c r="R837" s="28"/>
      <c r="S837" s="28"/>
      <c r="T837" s="28"/>
      <c r="U837" s="28"/>
    </row>
    <row r="838" spans="1:21" ht="11.25" customHeight="1" x14ac:dyDescent="0.2">
      <c r="A838" s="28"/>
      <c r="B838" s="28"/>
      <c r="C838" s="28"/>
      <c r="D838" s="31"/>
      <c r="E838" s="28"/>
      <c r="F838" s="28"/>
      <c r="G838" s="28"/>
      <c r="H838" s="28"/>
      <c r="I838" s="28"/>
      <c r="J838" s="28"/>
      <c r="K838" s="28"/>
      <c r="L838" s="28"/>
      <c r="M838" s="28"/>
      <c r="N838" s="28"/>
      <c r="O838" s="28"/>
      <c r="P838" s="28"/>
      <c r="Q838" s="28"/>
      <c r="R838" s="28"/>
      <c r="S838" s="28"/>
      <c r="T838" s="28"/>
      <c r="U838" s="28"/>
    </row>
    <row r="839" spans="1:21" ht="11.25" customHeight="1" x14ac:dyDescent="0.2">
      <c r="A839" s="28"/>
      <c r="B839" s="28"/>
      <c r="C839" s="28"/>
      <c r="D839" s="31"/>
      <c r="E839" s="28"/>
      <c r="F839" s="28"/>
      <c r="G839" s="28"/>
      <c r="H839" s="28"/>
      <c r="I839" s="28"/>
      <c r="J839" s="28"/>
      <c r="K839" s="28"/>
      <c r="L839" s="28"/>
      <c r="M839" s="28"/>
      <c r="N839" s="28"/>
      <c r="O839" s="28"/>
      <c r="P839" s="28"/>
      <c r="Q839" s="28"/>
      <c r="R839" s="28"/>
      <c r="S839" s="28"/>
      <c r="T839" s="28"/>
      <c r="U839" s="28"/>
    </row>
    <row r="840" spans="1:21" ht="11.25" customHeight="1" x14ac:dyDescent="0.2">
      <c r="A840" s="28"/>
      <c r="B840" s="28"/>
      <c r="C840" s="28"/>
      <c r="D840" s="31"/>
      <c r="E840" s="28"/>
      <c r="F840" s="28"/>
      <c r="G840" s="28"/>
      <c r="H840" s="28"/>
      <c r="I840" s="28"/>
      <c r="J840" s="28"/>
      <c r="K840" s="28"/>
      <c r="L840" s="28"/>
      <c r="M840" s="28"/>
      <c r="N840" s="28"/>
      <c r="O840" s="28"/>
      <c r="P840" s="28"/>
      <c r="Q840" s="28"/>
      <c r="R840" s="28"/>
      <c r="S840" s="28"/>
      <c r="T840" s="28"/>
      <c r="U840" s="28"/>
    </row>
    <row r="841" spans="1:21" ht="11.25" customHeight="1" x14ac:dyDescent="0.2">
      <c r="A841" s="28"/>
      <c r="B841" s="28"/>
      <c r="C841" s="28"/>
      <c r="D841" s="31"/>
      <c r="E841" s="28"/>
      <c r="F841" s="28"/>
      <c r="G841" s="28"/>
      <c r="H841" s="28"/>
      <c r="I841" s="28"/>
      <c r="J841" s="28"/>
      <c r="K841" s="28"/>
      <c r="L841" s="28"/>
      <c r="M841" s="28"/>
      <c r="N841" s="28"/>
      <c r="O841" s="28"/>
      <c r="P841" s="28"/>
      <c r="Q841" s="28"/>
      <c r="R841" s="28"/>
      <c r="S841" s="28"/>
      <c r="T841" s="28"/>
      <c r="U841" s="28"/>
    </row>
    <row r="842" spans="1:21" ht="11.25" customHeight="1" x14ac:dyDescent="0.2">
      <c r="A842" s="28"/>
      <c r="B842" s="28"/>
      <c r="C842" s="28"/>
      <c r="D842" s="31"/>
      <c r="E842" s="28"/>
      <c r="F842" s="28"/>
      <c r="G842" s="28"/>
      <c r="H842" s="28"/>
      <c r="I842" s="28"/>
      <c r="J842" s="28"/>
      <c r="K842" s="28"/>
      <c r="L842" s="28"/>
      <c r="M842" s="28"/>
      <c r="N842" s="28"/>
      <c r="O842" s="28"/>
      <c r="P842" s="28"/>
      <c r="Q842" s="28"/>
      <c r="R842" s="28"/>
      <c r="S842" s="28"/>
      <c r="T842" s="28"/>
      <c r="U842" s="28"/>
    </row>
    <row r="843" spans="1:21" ht="11.25" customHeight="1" x14ac:dyDescent="0.2">
      <c r="A843" s="28"/>
      <c r="B843" s="28"/>
      <c r="C843" s="28"/>
      <c r="D843" s="31"/>
      <c r="E843" s="28"/>
      <c r="F843" s="28"/>
      <c r="G843" s="28"/>
      <c r="H843" s="28"/>
      <c r="I843" s="28"/>
      <c r="J843" s="28"/>
      <c r="K843" s="28"/>
      <c r="L843" s="28"/>
      <c r="M843" s="28"/>
      <c r="N843" s="28"/>
      <c r="O843" s="28"/>
      <c r="P843" s="28"/>
      <c r="Q843" s="28"/>
      <c r="R843" s="28"/>
      <c r="S843" s="28"/>
      <c r="T843" s="28"/>
      <c r="U843" s="28"/>
    </row>
    <row r="844" spans="1:21" ht="11.25" customHeight="1" x14ac:dyDescent="0.2">
      <c r="A844" s="28"/>
      <c r="B844" s="28"/>
      <c r="C844" s="28"/>
      <c r="D844" s="31"/>
      <c r="E844" s="28"/>
      <c r="F844" s="28"/>
      <c r="G844" s="28"/>
      <c r="H844" s="28"/>
      <c r="I844" s="28"/>
      <c r="J844" s="28"/>
      <c r="K844" s="28"/>
      <c r="L844" s="28"/>
      <c r="M844" s="28"/>
      <c r="N844" s="28"/>
      <c r="O844" s="28"/>
      <c r="P844" s="28"/>
      <c r="Q844" s="28"/>
      <c r="R844" s="28"/>
      <c r="S844" s="28"/>
      <c r="T844" s="28"/>
      <c r="U844" s="28"/>
    </row>
    <row r="845" spans="1:21" ht="11.25" customHeight="1" x14ac:dyDescent="0.2">
      <c r="A845" s="28"/>
      <c r="B845" s="28"/>
      <c r="C845" s="28"/>
      <c r="D845" s="31"/>
      <c r="E845" s="28"/>
      <c r="F845" s="28"/>
      <c r="G845" s="28"/>
      <c r="H845" s="28"/>
      <c r="I845" s="28"/>
      <c r="J845" s="28"/>
      <c r="K845" s="28"/>
      <c r="L845" s="28"/>
      <c r="M845" s="28"/>
      <c r="N845" s="28"/>
      <c r="O845" s="28"/>
      <c r="P845" s="28"/>
      <c r="Q845" s="28"/>
      <c r="R845" s="28"/>
      <c r="S845" s="28"/>
      <c r="T845" s="28"/>
      <c r="U845" s="28"/>
    </row>
    <row r="846" spans="1:21" ht="11.25" customHeight="1" x14ac:dyDescent="0.2">
      <c r="A846" s="28"/>
      <c r="B846" s="28"/>
      <c r="C846" s="28"/>
      <c r="D846" s="31"/>
      <c r="E846" s="28"/>
      <c r="F846" s="28"/>
      <c r="G846" s="28"/>
      <c r="H846" s="28"/>
      <c r="I846" s="28"/>
      <c r="J846" s="28"/>
      <c r="K846" s="28"/>
      <c r="L846" s="28"/>
      <c r="M846" s="28"/>
      <c r="N846" s="28"/>
      <c r="O846" s="28"/>
      <c r="P846" s="28"/>
      <c r="Q846" s="28"/>
      <c r="R846" s="28"/>
      <c r="S846" s="28"/>
      <c r="T846" s="28"/>
      <c r="U846" s="28"/>
    </row>
    <row r="847" spans="1:21" ht="11.25" customHeight="1" x14ac:dyDescent="0.2">
      <c r="A847" s="28"/>
      <c r="B847" s="28"/>
      <c r="C847" s="28"/>
      <c r="D847" s="31"/>
      <c r="E847" s="28"/>
      <c r="F847" s="28"/>
      <c r="G847" s="28"/>
      <c r="H847" s="28"/>
      <c r="I847" s="28"/>
      <c r="J847" s="28"/>
      <c r="K847" s="28"/>
      <c r="L847" s="28"/>
      <c r="M847" s="28"/>
      <c r="N847" s="28"/>
      <c r="O847" s="28"/>
      <c r="P847" s="28"/>
      <c r="Q847" s="28"/>
      <c r="R847" s="28"/>
      <c r="S847" s="28"/>
      <c r="T847" s="28"/>
      <c r="U847" s="28"/>
    </row>
    <row r="848" spans="1:21" ht="11.25" customHeight="1" x14ac:dyDescent="0.2">
      <c r="A848" s="28"/>
      <c r="B848" s="28"/>
      <c r="C848" s="28"/>
      <c r="D848" s="31"/>
      <c r="E848" s="28"/>
      <c r="F848" s="28"/>
      <c r="G848" s="28"/>
      <c r="H848" s="28"/>
      <c r="I848" s="28"/>
      <c r="J848" s="28"/>
      <c r="K848" s="28"/>
      <c r="L848" s="28"/>
      <c r="M848" s="28"/>
      <c r="N848" s="28"/>
      <c r="O848" s="28"/>
      <c r="P848" s="28"/>
      <c r="Q848" s="28"/>
      <c r="R848" s="28"/>
      <c r="S848" s="28"/>
      <c r="T848" s="28"/>
      <c r="U848" s="28"/>
    </row>
    <row r="849" spans="1:21" ht="11.25" customHeight="1" x14ac:dyDescent="0.2">
      <c r="A849" s="28"/>
      <c r="B849" s="28"/>
      <c r="C849" s="28"/>
      <c r="D849" s="31"/>
      <c r="E849" s="28"/>
      <c r="F849" s="28"/>
      <c r="G849" s="28"/>
      <c r="H849" s="28"/>
      <c r="I849" s="28"/>
      <c r="J849" s="28"/>
      <c r="K849" s="28"/>
      <c r="L849" s="28"/>
      <c r="M849" s="28"/>
      <c r="N849" s="28"/>
      <c r="O849" s="28"/>
      <c r="P849" s="28"/>
      <c r="Q849" s="28"/>
      <c r="R849" s="28"/>
      <c r="S849" s="28"/>
      <c r="T849" s="28"/>
      <c r="U849" s="28"/>
    </row>
    <row r="850" spans="1:21" ht="11.25" customHeight="1" x14ac:dyDescent="0.2">
      <c r="A850" s="28"/>
      <c r="B850" s="28"/>
      <c r="C850" s="28"/>
      <c r="D850" s="31"/>
      <c r="E850" s="28"/>
      <c r="F850" s="28"/>
      <c r="G850" s="28"/>
      <c r="H850" s="28"/>
      <c r="I850" s="28"/>
      <c r="J850" s="28"/>
      <c r="K850" s="28"/>
      <c r="L850" s="28"/>
      <c r="M850" s="28"/>
      <c r="N850" s="28"/>
      <c r="O850" s="28"/>
      <c r="P850" s="28"/>
      <c r="Q850" s="28"/>
      <c r="R850" s="28"/>
      <c r="S850" s="28"/>
      <c r="T850" s="28"/>
      <c r="U850" s="28"/>
    </row>
    <row r="851" spans="1:21" ht="11.25" customHeight="1" x14ac:dyDescent="0.2">
      <c r="A851" s="28"/>
      <c r="B851" s="28"/>
      <c r="C851" s="28"/>
      <c r="D851" s="31"/>
      <c r="E851" s="28"/>
      <c r="F851" s="28"/>
      <c r="G851" s="28"/>
      <c r="H851" s="28"/>
      <c r="I851" s="28"/>
      <c r="J851" s="28"/>
      <c r="K851" s="28"/>
      <c r="L851" s="28"/>
      <c r="M851" s="28"/>
      <c r="N851" s="28"/>
      <c r="O851" s="28"/>
      <c r="P851" s="28"/>
      <c r="Q851" s="28"/>
      <c r="R851" s="28"/>
      <c r="S851" s="28"/>
      <c r="T851" s="28"/>
      <c r="U851" s="28"/>
    </row>
    <row r="852" spans="1:21" ht="11.25" customHeight="1" x14ac:dyDescent="0.2">
      <c r="A852" s="28"/>
      <c r="B852" s="28"/>
      <c r="C852" s="28"/>
      <c r="D852" s="31"/>
      <c r="E852" s="28"/>
      <c r="F852" s="28"/>
      <c r="G852" s="28"/>
      <c r="H852" s="28"/>
      <c r="I852" s="28"/>
      <c r="J852" s="28"/>
      <c r="K852" s="28"/>
      <c r="L852" s="28"/>
      <c r="M852" s="28"/>
      <c r="N852" s="28"/>
      <c r="O852" s="28"/>
      <c r="P852" s="28"/>
      <c r="Q852" s="28"/>
      <c r="R852" s="28"/>
      <c r="S852" s="28"/>
      <c r="T852" s="28"/>
      <c r="U852" s="28"/>
    </row>
    <row r="853" spans="1:21" ht="11.25" customHeight="1" x14ac:dyDescent="0.2">
      <c r="A853" s="28"/>
      <c r="B853" s="28"/>
      <c r="C853" s="28"/>
      <c r="D853" s="31"/>
      <c r="E853" s="28"/>
      <c r="F853" s="28"/>
      <c r="G853" s="28"/>
      <c r="H853" s="28"/>
      <c r="I853" s="28"/>
      <c r="J853" s="28"/>
      <c r="K853" s="28"/>
      <c r="L853" s="28"/>
      <c r="M853" s="28"/>
      <c r="N853" s="28"/>
      <c r="O853" s="28"/>
      <c r="P853" s="28"/>
      <c r="Q853" s="28"/>
      <c r="R853" s="28"/>
      <c r="S853" s="28"/>
      <c r="T853" s="28"/>
      <c r="U853" s="28"/>
    </row>
    <row r="854" spans="1:21" ht="11.25" customHeight="1" x14ac:dyDescent="0.2">
      <c r="A854" s="28"/>
      <c r="B854" s="28"/>
      <c r="C854" s="28"/>
      <c r="D854" s="31"/>
      <c r="E854" s="28"/>
      <c r="F854" s="28"/>
      <c r="G854" s="28"/>
      <c r="H854" s="28"/>
      <c r="I854" s="28"/>
      <c r="J854" s="28"/>
      <c r="K854" s="28"/>
      <c r="L854" s="28"/>
      <c r="M854" s="28"/>
      <c r="N854" s="28"/>
      <c r="O854" s="28"/>
      <c r="P854" s="28"/>
      <c r="Q854" s="28"/>
      <c r="R854" s="28"/>
      <c r="S854" s="28"/>
      <c r="T854" s="28"/>
      <c r="U854" s="28"/>
    </row>
    <row r="855" spans="1:21" ht="11.25" customHeight="1" x14ac:dyDescent="0.2">
      <c r="A855" s="28"/>
      <c r="B855" s="28"/>
      <c r="C855" s="28"/>
      <c r="D855" s="31"/>
      <c r="E855" s="28"/>
      <c r="F855" s="28"/>
      <c r="G855" s="28"/>
      <c r="H855" s="28"/>
      <c r="I855" s="28"/>
      <c r="J855" s="28"/>
      <c r="K855" s="28"/>
      <c r="L855" s="28"/>
      <c r="M855" s="28"/>
      <c r="N855" s="28"/>
      <c r="O855" s="28"/>
      <c r="P855" s="28"/>
      <c r="Q855" s="28"/>
      <c r="R855" s="28"/>
      <c r="S855" s="28"/>
      <c r="T855" s="28"/>
      <c r="U855" s="28"/>
    </row>
    <row r="856" spans="1:21" ht="11.25" customHeight="1" x14ac:dyDescent="0.2">
      <c r="A856" s="28"/>
      <c r="B856" s="28"/>
      <c r="C856" s="28"/>
      <c r="D856" s="31"/>
      <c r="E856" s="28"/>
      <c r="F856" s="28"/>
      <c r="G856" s="28"/>
      <c r="H856" s="28"/>
      <c r="I856" s="28"/>
      <c r="J856" s="28"/>
      <c r="K856" s="28"/>
      <c r="L856" s="28"/>
      <c r="M856" s="28"/>
      <c r="N856" s="28"/>
      <c r="O856" s="28"/>
      <c r="P856" s="28"/>
      <c r="Q856" s="28"/>
      <c r="R856" s="28"/>
      <c r="S856" s="28"/>
      <c r="T856" s="28"/>
      <c r="U856" s="28"/>
    </row>
    <row r="857" spans="1:21" ht="11.25" customHeight="1" x14ac:dyDescent="0.2">
      <c r="A857" s="28"/>
      <c r="B857" s="28"/>
      <c r="C857" s="28"/>
      <c r="D857" s="31"/>
      <c r="E857" s="28"/>
      <c r="F857" s="28"/>
      <c r="G857" s="28"/>
      <c r="H857" s="28"/>
      <c r="I857" s="28"/>
      <c r="J857" s="28"/>
      <c r="K857" s="28"/>
      <c r="L857" s="28"/>
      <c r="M857" s="28"/>
      <c r="N857" s="28"/>
      <c r="O857" s="28"/>
      <c r="P857" s="28"/>
      <c r="Q857" s="28"/>
      <c r="R857" s="28"/>
      <c r="S857" s="28"/>
      <c r="T857" s="28"/>
      <c r="U857" s="28"/>
    </row>
    <row r="858" spans="1:21" ht="11.25" customHeight="1" x14ac:dyDescent="0.2">
      <c r="A858" s="28"/>
      <c r="B858" s="28"/>
      <c r="C858" s="28"/>
      <c r="D858" s="31"/>
      <c r="E858" s="28"/>
      <c r="F858" s="28"/>
      <c r="G858" s="28"/>
      <c r="H858" s="28"/>
      <c r="I858" s="28"/>
      <c r="J858" s="28"/>
      <c r="K858" s="28"/>
      <c r="L858" s="28"/>
      <c r="M858" s="28"/>
      <c r="N858" s="28"/>
      <c r="O858" s="28"/>
      <c r="P858" s="28"/>
      <c r="Q858" s="28"/>
      <c r="R858" s="28"/>
      <c r="S858" s="28"/>
      <c r="T858" s="28"/>
      <c r="U858" s="28"/>
    </row>
    <row r="859" spans="1:21" ht="11.25" customHeight="1" x14ac:dyDescent="0.2">
      <c r="A859" s="28"/>
      <c r="B859" s="28"/>
      <c r="C859" s="28"/>
      <c r="D859" s="31"/>
      <c r="E859" s="28"/>
      <c r="F859" s="28"/>
      <c r="G859" s="28"/>
      <c r="H859" s="28"/>
      <c r="I859" s="28"/>
      <c r="J859" s="28"/>
      <c r="K859" s="28"/>
      <c r="L859" s="28"/>
      <c r="M859" s="28"/>
      <c r="N859" s="28"/>
      <c r="O859" s="28"/>
      <c r="P859" s="28"/>
      <c r="Q859" s="28"/>
      <c r="R859" s="28"/>
      <c r="S859" s="28"/>
      <c r="T859" s="28"/>
      <c r="U859" s="28"/>
    </row>
    <row r="860" spans="1:21" ht="11.25" customHeight="1" x14ac:dyDescent="0.2">
      <c r="A860" s="28"/>
      <c r="B860" s="28"/>
      <c r="C860" s="28"/>
      <c r="D860" s="31"/>
      <c r="E860" s="28"/>
      <c r="F860" s="28"/>
      <c r="G860" s="28"/>
      <c r="H860" s="28"/>
      <c r="I860" s="28"/>
      <c r="J860" s="28"/>
      <c r="K860" s="28"/>
      <c r="L860" s="28"/>
      <c r="M860" s="28"/>
      <c r="N860" s="28"/>
      <c r="O860" s="28"/>
      <c r="P860" s="28"/>
      <c r="Q860" s="28"/>
      <c r="R860" s="28"/>
      <c r="S860" s="28"/>
      <c r="T860" s="28"/>
      <c r="U860" s="28"/>
    </row>
    <row r="861" spans="1:21" ht="11.25" customHeight="1" x14ac:dyDescent="0.2">
      <c r="A861" s="28"/>
      <c r="B861" s="28"/>
      <c r="C861" s="28"/>
      <c r="D861" s="31"/>
      <c r="E861" s="28"/>
      <c r="F861" s="28"/>
      <c r="G861" s="28"/>
      <c r="H861" s="28"/>
      <c r="I861" s="28"/>
      <c r="J861" s="28"/>
      <c r="K861" s="28"/>
      <c r="L861" s="28"/>
      <c r="M861" s="28"/>
      <c r="N861" s="28"/>
      <c r="O861" s="28"/>
      <c r="P861" s="28"/>
      <c r="Q861" s="28"/>
      <c r="R861" s="28"/>
      <c r="S861" s="28"/>
      <c r="T861" s="28"/>
      <c r="U861" s="28"/>
    </row>
    <row r="862" spans="1:21" ht="11.25" customHeight="1" x14ac:dyDescent="0.2">
      <c r="A862" s="28"/>
      <c r="B862" s="28"/>
      <c r="C862" s="28"/>
      <c r="D862" s="31"/>
      <c r="E862" s="28"/>
      <c r="F862" s="28"/>
      <c r="G862" s="28"/>
      <c r="H862" s="28"/>
      <c r="I862" s="28"/>
      <c r="J862" s="28"/>
      <c r="K862" s="28"/>
      <c r="L862" s="28"/>
      <c r="M862" s="28"/>
      <c r="N862" s="28"/>
      <c r="O862" s="28"/>
      <c r="P862" s="28"/>
      <c r="Q862" s="28"/>
      <c r="R862" s="28"/>
      <c r="S862" s="28"/>
      <c r="T862" s="28"/>
      <c r="U862" s="28"/>
    </row>
    <row r="863" spans="1:21" ht="11.25" customHeight="1" x14ac:dyDescent="0.2">
      <c r="A863" s="28"/>
      <c r="B863" s="28"/>
      <c r="C863" s="28"/>
      <c r="D863" s="31"/>
      <c r="E863" s="28"/>
      <c r="F863" s="28"/>
      <c r="G863" s="28"/>
      <c r="H863" s="28"/>
      <c r="I863" s="28"/>
      <c r="J863" s="28"/>
      <c r="K863" s="28"/>
      <c r="L863" s="28"/>
      <c r="M863" s="28"/>
      <c r="N863" s="28"/>
      <c r="O863" s="28"/>
      <c r="P863" s="28"/>
      <c r="Q863" s="28"/>
      <c r="R863" s="28"/>
      <c r="S863" s="28"/>
      <c r="T863" s="28"/>
      <c r="U863" s="28"/>
    </row>
    <row r="864" spans="1:21" ht="11.25" customHeight="1" x14ac:dyDescent="0.2">
      <c r="A864" s="28"/>
      <c r="B864" s="28"/>
      <c r="C864" s="28"/>
      <c r="D864" s="31"/>
      <c r="E864" s="28"/>
      <c r="F864" s="28"/>
      <c r="G864" s="28"/>
      <c r="H864" s="28"/>
      <c r="I864" s="28"/>
      <c r="J864" s="28"/>
      <c r="K864" s="28"/>
      <c r="L864" s="28"/>
      <c r="M864" s="28"/>
      <c r="N864" s="28"/>
      <c r="O864" s="28"/>
      <c r="P864" s="28"/>
      <c r="Q864" s="28"/>
      <c r="R864" s="28"/>
      <c r="S864" s="28"/>
      <c r="T864" s="28"/>
      <c r="U864" s="28"/>
    </row>
    <row r="865" spans="1:21" ht="11.25" customHeight="1" x14ac:dyDescent="0.2">
      <c r="A865" s="28"/>
      <c r="B865" s="28"/>
      <c r="C865" s="28"/>
      <c r="D865" s="31"/>
      <c r="E865" s="28"/>
      <c r="F865" s="28"/>
      <c r="G865" s="28"/>
      <c r="H865" s="28"/>
      <c r="I865" s="28"/>
      <c r="J865" s="28"/>
      <c r="K865" s="28"/>
      <c r="L865" s="28"/>
      <c r="M865" s="28"/>
      <c r="N865" s="28"/>
      <c r="O865" s="28"/>
      <c r="P865" s="28"/>
      <c r="Q865" s="28"/>
      <c r="R865" s="28"/>
      <c r="S865" s="28"/>
      <c r="T865" s="28"/>
      <c r="U865" s="28"/>
    </row>
    <row r="866" spans="1:21" ht="11.25" customHeight="1" x14ac:dyDescent="0.2">
      <c r="A866" s="28"/>
      <c r="B866" s="28"/>
      <c r="C866" s="28"/>
      <c r="D866" s="31"/>
      <c r="E866" s="28"/>
      <c r="F866" s="28"/>
      <c r="G866" s="28"/>
      <c r="H866" s="28"/>
      <c r="I866" s="28"/>
      <c r="J866" s="28"/>
      <c r="K866" s="28"/>
      <c r="L866" s="28"/>
      <c r="M866" s="28"/>
      <c r="N866" s="28"/>
      <c r="O866" s="28"/>
      <c r="P866" s="28"/>
      <c r="Q866" s="28"/>
      <c r="R866" s="28"/>
      <c r="S866" s="28"/>
      <c r="T866" s="28"/>
      <c r="U866" s="28"/>
    </row>
    <row r="867" spans="1:21" ht="11.25" customHeight="1" x14ac:dyDescent="0.2">
      <c r="A867" s="28"/>
      <c r="B867" s="28"/>
      <c r="C867" s="28"/>
      <c r="D867" s="31"/>
      <c r="E867" s="28"/>
      <c r="F867" s="28"/>
      <c r="G867" s="28"/>
      <c r="H867" s="28"/>
      <c r="I867" s="28"/>
      <c r="J867" s="28"/>
      <c r="K867" s="28"/>
      <c r="L867" s="28"/>
      <c r="M867" s="28"/>
      <c r="N867" s="28"/>
      <c r="O867" s="28"/>
      <c r="P867" s="28"/>
      <c r="Q867" s="28"/>
      <c r="R867" s="28"/>
      <c r="S867" s="28"/>
      <c r="T867" s="28"/>
      <c r="U867" s="28"/>
    </row>
    <row r="868" spans="1:21" ht="11.25" customHeight="1" x14ac:dyDescent="0.2">
      <c r="A868" s="28"/>
      <c r="B868" s="28"/>
      <c r="C868" s="28"/>
      <c r="D868" s="31"/>
      <c r="E868" s="28"/>
      <c r="F868" s="28"/>
      <c r="G868" s="28"/>
      <c r="H868" s="28"/>
      <c r="I868" s="28"/>
      <c r="J868" s="28"/>
      <c r="K868" s="28"/>
      <c r="L868" s="28"/>
      <c r="M868" s="28"/>
      <c r="N868" s="28"/>
      <c r="O868" s="28"/>
      <c r="P868" s="28"/>
      <c r="Q868" s="28"/>
      <c r="R868" s="28"/>
      <c r="S868" s="28"/>
      <c r="T868" s="28"/>
      <c r="U868" s="28"/>
    </row>
    <row r="869" spans="1:21" ht="11.25" customHeight="1" x14ac:dyDescent="0.2">
      <c r="A869" s="28"/>
      <c r="B869" s="28"/>
      <c r="C869" s="28"/>
      <c r="D869" s="31"/>
      <c r="E869" s="28"/>
      <c r="F869" s="28"/>
      <c r="G869" s="28"/>
      <c r="H869" s="28"/>
      <c r="I869" s="28"/>
      <c r="J869" s="28"/>
      <c r="K869" s="28"/>
      <c r="L869" s="28"/>
      <c r="M869" s="28"/>
      <c r="N869" s="28"/>
      <c r="O869" s="28"/>
      <c r="P869" s="28"/>
      <c r="Q869" s="28"/>
      <c r="R869" s="28"/>
      <c r="S869" s="28"/>
      <c r="T869" s="28"/>
      <c r="U869" s="28"/>
    </row>
    <row r="870" spans="1:21" ht="11.25" customHeight="1" x14ac:dyDescent="0.2">
      <c r="A870" s="28"/>
      <c r="B870" s="28"/>
      <c r="C870" s="28"/>
      <c r="D870" s="31"/>
      <c r="E870" s="28"/>
      <c r="F870" s="28"/>
      <c r="G870" s="28"/>
      <c r="H870" s="28"/>
      <c r="I870" s="28"/>
      <c r="J870" s="28"/>
      <c r="K870" s="28"/>
      <c r="L870" s="28"/>
      <c r="M870" s="28"/>
      <c r="N870" s="28"/>
      <c r="O870" s="28"/>
      <c r="P870" s="28"/>
      <c r="Q870" s="28"/>
      <c r="R870" s="28"/>
      <c r="S870" s="28"/>
      <c r="T870" s="28"/>
      <c r="U870" s="28"/>
    </row>
    <row r="871" spans="1:21" ht="11.25" customHeight="1" x14ac:dyDescent="0.2">
      <c r="A871" s="28"/>
      <c r="B871" s="28"/>
      <c r="C871" s="28"/>
      <c r="D871" s="31"/>
      <c r="E871" s="28"/>
      <c r="F871" s="28"/>
      <c r="G871" s="28"/>
      <c r="H871" s="28"/>
      <c r="I871" s="28"/>
      <c r="J871" s="28"/>
      <c r="K871" s="28"/>
      <c r="L871" s="28"/>
      <c r="M871" s="28"/>
      <c r="N871" s="28"/>
      <c r="O871" s="28"/>
      <c r="P871" s="28"/>
      <c r="Q871" s="28"/>
      <c r="R871" s="28"/>
      <c r="S871" s="28"/>
      <c r="T871" s="28"/>
      <c r="U871" s="28"/>
    </row>
    <row r="872" spans="1:21" ht="11.25" customHeight="1" x14ac:dyDescent="0.2">
      <c r="A872" s="28"/>
      <c r="B872" s="28"/>
      <c r="C872" s="28"/>
      <c r="D872" s="31"/>
      <c r="E872" s="28"/>
      <c r="F872" s="28"/>
      <c r="G872" s="28"/>
      <c r="H872" s="28"/>
      <c r="I872" s="28"/>
      <c r="J872" s="28"/>
      <c r="K872" s="28"/>
      <c r="L872" s="28"/>
      <c r="M872" s="28"/>
      <c r="N872" s="28"/>
      <c r="O872" s="28"/>
      <c r="P872" s="28"/>
      <c r="Q872" s="28"/>
      <c r="R872" s="28"/>
      <c r="S872" s="28"/>
      <c r="T872" s="28"/>
      <c r="U872" s="28"/>
    </row>
    <row r="873" spans="1:21" ht="11.25" customHeight="1" x14ac:dyDescent="0.2">
      <c r="A873" s="28"/>
      <c r="B873" s="28"/>
      <c r="C873" s="28"/>
      <c r="D873" s="31"/>
      <c r="E873" s="28"/>
      <c r="F873" s="28"/>
      <c r="G873" s="28"/>
      <c r="H873" s="28"/>
      <c r="I873" s="28"/>
      <c r="J873" s="28"/>
      <c r="K873" s="28"/>
      <c r="L873" s="28"/>
      <c r="M873" s="28"/>
      <c r="N873" s="28"/>
      <c r="O873" s="28"/>
      <c r="P873" s="28"/>
      <c r="Q873" s="28"/>
      <c r="R873" s="28"/>
      <c r="S873" s="28"/>
      <c r="T873" s="28"/>
      <c r="U873" s="28"/>
    </row>
    <row r="874" spans="1:21" ht="11.25" customHeight="1" x14ac:dyDescent="0.2">
      <c r="A874" s="28"/>
      <c r="B874" s="28"/>
      <c r="C874" s="28"/>
      <c r="D874" s="31"/>
      <c r="E874" s="28"/>
      <c r="F874" s="28"/>
      <c r="G874" s="28"/>
      <c r="H874" s="28"/>
      <c r="I874" s="28"/>
      <c r="J874" s="28"/>
      <c r="K874" s="28"/>
      <c r="L874" s="28"/>
      <c r="M874" s="28"/>
      <c r="N874" s="28"/>
      <c r="O874" s="28"/>
      <c r="P874" s="28"/>
      <c r="Q874" s="28"/>
      <c r="R874" s="28"/>
      <c r="S874" s="28"/>
      <c r="T874" s="28"/>
      <c r="U874" s="28"/>
    </row>
    <row r="875" spans="1:21" ht="11.25" customHeight="1" x14ac:dyDescent="0.2">
      <c r="A875" s="28"/>
      <c r="B875" s="28"/>
      <c r="C875" s="28"/>
      <c r="D875" s="31"/>
      <c r="E875" s="28"/>
      <c r="F875" s="28"/>
      <c r="G875" s="28"/>
      <c r="H875" s="28"/>
      <c r="I875" s="28"/>
      <c r="J875" s="28"/>
      <c r="K875" s="28"/>
      <c r="L875" s="28"/>
      <c r="M875" s="28"/>
      <c r="N875" s="28"/>
      <c r="O875" s="28"/>
      <c r="P875" s="28"/>
      <c r="Q875" s="28"/>
      <c r="R875" s="28"/>
      <c r="S875" s="28"/>
      <c r="T875" s="28"/>
      <c r="U875" s="28"/>
    </row>
    <row r="876" spans="1:21" ht="11.25" customHeight="1" x14ac:dyDescent="0.2">
      <c r="A876" s="28"/>
      <c r="B876" s="28"/>
      <c r="C876" s="28"/>
      <c r="D876" s="31"/>
      <c r="E876" s="28"/>
      <c r="F876" s="28"/>
      <c r="G876" s="28"/>
      <c r="H876" s="28"/>
      <c r="I876" s="28"/>
      <c r="J876" s="28"/>
      <c r="K876" s="28"/>
      <c r="L876" s="28"/>
      <c r="M876" s="28"/>
      <c r="N876" s="28"/>
      <c r="O876" s="28"/>
      <c r="P876" s="28"/>
      <c r="Q876" s="28"/>
      <c r="R876" s="28"/>
      <c r="S876" s="28"/>
      <c r="T876" s="28"/>
      <c r="U876" s="28"/>
    </row>
    <row r="877" spans="1:21" ht="11.25" customHeight="1" x14ac:dyDescent="0.2">
      <c r="A877" s="28"/>
      <c r="B877" s="28"/>
      <c r="C877" s="28"/>
      <c r="D877" s="31"/>
      <c r="E877" s="28"/>
      <c r="F877" s="28"/>
      <c r="G877" s="28"/>
      <c r="H877" s="28"/>
      <c r="I877" s="28"/>
      <c r="J877" s="28"/>
      <c r="K877" s="28"/>
      <c r="L877" s="28"/>
      <c r="M877" s="28"/>
      <c r="N877" s="28"/>
      <c r="O877" s="28"/>
      <c r="P877" s="28"/>
      <c r="Q877" s="28"/>
      <c r="R877" s="28"/>
      <c r="S877" s="28"/>
      <c r="T877" s="28"/>
      <c r="U877" s="28"/>
    </row>
    <row r="878" spans="1:21" ht="11.25" customHeight="1" x14ac:dyDescent="0.2">
      <c r="A878" s="28"/>
      <c r="B878" s="28"/>
      <c r="C878" s="28"/>
      <c r="D878" s="31"/>
      <c r="E878" s="28"/>
      <c r="F878" s="28"/>
      <c r="G878" s="28"/>
      <c r="H878" s="28"/>
      <c r="I878" s="28"/>
      <c r="J878" s="28"/>
      <c r="K878" s="28"/>
      <c r="L878" s="28"/>
      <c r="M878" s="28"/>
      <c r="N878" s="28"/>
      <c r="O878" s="28"/>
      <c r="P878" s="28"/>
      <c r="Q878" s="28"/>
      <c r="R878" s="28"/>
      <c r="S878" s="28"/>
      <c r="T878" s="28"/>
      <c r="U878" s="28"/>
    </row>
    <row r="879" spans="1:21" ht="11.25" customHeight="1" x14ac:dyDescent="0.2">
      <c r="A879" s="28"/>
      <c r="B879" s="28"/>
      <c r="C879" s="28"/>
      <c r="D879" s="31"/>
      <c r="E879" s="28"/>
      <c r="F879" s="28"/>
      <c r="G879" s="28"/>
      <c r="H879" s="28"/>
      <c r="I879" s="28"/>
      <c r="J879" s="28"/>
      <c r="K879" s="28"/>
      <c r="L879" s="28"/>
      <c r="M879" s="28"/>
      <c r="N879" s="28"/>
      <c r="O879" s="28"/>
      <c r="P879" s="28"/>
      <c r="Q879" s="28"/>
      <c r="R879" s="28"/>
      <c r="S879" s="28"/>
      <c r="T879" s="28"/>
      <c r="U879" s="28"/>
    </row>
    <row r="880" spans="1:21" ht="11.25" customHeight="1" x14ac:dyDescent="0.2">
      <c r="A880" s="28"/>
      <c r="B880" s="28"/>
      <c r="C880" s="28"/>
      <c r="D880" s="31"/>
      <c r="E880" s="28"/>
      <c r="F880" s="28"/>
      <c r="G880" s="28"/>
      <c r="H880" s="28"/>
      <c r="I880" s="28"/>
      <c r="J880" s="28"/>
      <c r="K880" s="28"/>
      <c r="L880" s="28"/>
      <c r="M880" s="28"/>
      <c r="N880" s="28"/>
      <c r="O880" s="28"/>
      <c r="P880" s="28"/>
      <c r="Q880" s="28"/>
      <c r="R880" s="28"/>
      <c r="S880" s="28"/>
      <c r="T880" s="28"/>
      <c r="U880" s="28"/>
    </row>
    <row r="881" spans="1:21" ht="11.25" customHeight="1" x14ac:dyDescent="0.2">
      <c r="A881" s="28"/>
      <c r="B881" s="28"/>
      <c r="C881" s="28"/>
      <c r="D881" s="31"/>
      <c r="E881" s="28"/>
      <c r="F881" s="28"/>
      <c r="G881" s="28"/>
      <c r="H881" s="28"/>
      <c r="I881" s="28"/>
      <c r="J881" s="28"/>
      <c r="K881" s="28"/>
      <c r="L881" s="28"/>
      <c r="M881" s="28"/>
      <c r="N881" s="28"/>
      <c r="O881" s="28"/>
      <c r="P881" s="28"/>
      <c r="Q881" s="28"/>
      <c r="R881" s="28"/>
      <c r="S881" s="28"/>
      <c r="T881" s="28"/>
      <c r="U881" s="28"/>
    </row>
    <row r="882" spans="1:21" ht="11.25" customHeight="1" x14ac:dyDescent="0.2">
      <c r="A882" s="28"/>
      <c r="B882" s="28"/>
      <c r="C882" s="28"/>
      <c r="D882" s="31"/>
      <c r="E882" s="28"/>
      <c r="F882" s="28"/>
      <c r="G882" s="28"/>
      <c r="H882" s="28"/>
      <c r="I882" s="28"/>
      <c r="J882" s="28"/>
      <c r="K882" s="28"/>
      <c r="L882" s="28"/>
      <c r="M882" s="28"/>
      <c r="N882" s="28"/>
      <c r="O882" s="28"/>
      <c r="P882" s="28"/>
      <c r="Q882" s="28"/>
      <c r="R882" s="28"/>
      <c r="S882" s="28"/>
      <c r="T882" s="28"/>
      <c r="U882" s="28"/>
    </row>
    <row r="883" spans="1:21" ht="11.25" customHeight="1" x14ac:dyDescent="0.2">
      <c r="A883" s="28"/>
      <c r="B883" s="28"/>
      <c r="C883" s="28"/>
      <c r="D883" s="31"/>
      <c r="E883" s="28"/>
      <c r="F883" s="28"/>
      <c r="G883" s="28"/>
      <c r="H883" s="28"/>
      <c r="I883" s="28"/>
      <c r="J883" s="28"/>
      <c r="K883" s="28"/>
      <c r="L883" s="28"/>
      <c r="M883" s="28"/>
      <c r="N883" s="28"/>
      <c r="O883" s="28"/>
      <c r="P883" s="28"/>
      <c r="Q883" s="28"/>
      <c r="R883" s="28"/>
      <c r="S883" s="28"/>
      <c r="T883" s="28"/>
      <c r="U883" s="28"/>
    </row>
    <row r="884" spans="1:21" ht="11.25" customHeight="1" x14ac:dyDescent="0.2">
      <c r="A884" s="28"/>
      <c r="B884" s="28"/>
      <c r="C884" s="28"/>
      <c r="D884" s="31"/>
      <c r="E884" s="28"/>
      <c r="F884" s="28"/>
      <c r="G884" s="28"/>
      <c r="H884" s="28"/>
      <c r="I884" s="28"/>
      <c r="J884" s="28"/>
      <c r="K884" s="28"/>
      <c r="L884" s="28"/>
      <c r="M884" s="28"/>
      <c r="N884" s="28"/>
      <c r="O884" s="28"/>
      <c r="P884" s="28"/>
      <c r="Q884" s="28"/>
      <c r="R884" s="28"/>
      <c r="S884" s="28"/>
      <c r="T884" s="28"/>
      <c r="U884" s="28"/>
    </row>
    <row r="885" spans="1:21" ht="11.25" customHeight="1" x14ac:dyDescent="0.2">
      <c r="A885" s="28"/>
      <c r="B885" s="28"/>
      <c r="C885" s="28"/>
      <c r="D885" s="31"/>
      <c r="E885" s="28"/>
      <c r="F885" s="28"/>
      <c r="G885" s="28"/>
      <c r="H885" s="28"/>
      <c r="I885" s="28"/>
      <c r="J885" s="28"/>
      <c r="K885" s="28"/>
      <c r="L885" s="28"/>
      <c r="M885" s="28"/>
      <c r="N885" s="28"/>
      <c r="O885" s="28"/>
      <c r="P885" s="28"/>
      <c r="Q885" s="28"/>
      <c r="R885" s="28"/>
      <c r="S885" s="28"/>
      <c r="T885" s="28"/>
      <c r="U885" s="28"/>
    </row>
    <row r="886" spans="1:21" ht="11.25" customHeight="1" x14ac:dyDescent="0.2">
      <c r="A886" s="28"/>
      <c r="B886" s="28"/>
      <c r="C886" s="28"/>
      <c r="D886" s="31"/>
      <c r="E886" s="28"/>
      <c r="F886" s="28"/>
      <c r="G886" s="28"/>
      <c r="H886" s="28"/>
      <c r="I886" s="28"/>
      <c r="J886" s="28"/>
      <c r="K886" s="28"/>
      <c r="L886" s="28"/>
      <c r="M886" s="28"/>
      <c r="N886" s="28"/>
      <c r="O886" s="28"/>
      <c r="P886" s="28"/>
      <c r="Q886" s="28"/>
      <c r="R886" s="28"/>
      <c r="S886" s="28"/>
      <c r="T886" s="28"/>
      <c r="U886" s="28"/>
    </row>
    <row r="887" spans="1:21" ht="11.25" customHeight="1" x14ac:dyDescent="0.2">
      <c r="A887" s="28"/>
      <c r="B887" s="28"/>
      <c r="C887" s="28"/>
      <c r="D887" s="31"/>
      <c r="E887" s="28"/>
      <c r="F887" s="28"/>
      <c r="G887" s="28"/>
      <c r="H887" s="28"/>
      <c r="I887" s="28"/>
      <c r="J887" s="28"/>
      <c r="K887" s="28"/>
      <c r="L887" s="28"/>
      <c r="M887" s="28"/>
      <c r="N887" s="28"/>
      <c r="O887" s="28"/>
      <c r="P887" s="28"/>
      <c r="Q887" s="28"/>
      <c r="R887" s="28"/>
      <c r="S887" s="28"/>
      <c r="T887" s="28"/>
      <c r="U887" s="28"/>
    </row>
    <row r="888" spans="1:21" ht="11.25" customHeight="1" x14ac:dyDescent="0.2">
      <c r="A888" s="28"/>
      <c r="B888" s="28"/>
      <c r="C888" s="28"/>
      <c r="D888" s="31"/>
      <c r="E888" s="28"/>
      <c r="F888" s="28"/>
      <c r="G888" s="28"/>
      <c r="H888" s="28"/>
      <c r="I888" s="28"/>
      <c r="J888" s="28"/>
      <c r="K888" s="28"/>
      <c r="L888" s="28"/>
      <c r="M888" s="28"/>
      <c r="N888" s="28"/>
      <c r="O888" s="28"/>
      <c r="P888" s="28"/>
      <c r="Q888" s="28"/>
      <c r="R888" s="28"/>
      <c r="S888" s="28"/>
      <c r="T888" s="28"/>
      <c r="U888" s="28"/>
    </row>
    <row r="889" spans="1:21" ht="11.25" customHeight="1" x14ac:dyDescent="0.2">
      <c r="A889" s="28"/>
      <c r="B889" s="28"/>
      <c r="C889" s="28"/>
      <c r="D889" s="31"/>
      <c r="E889" s="28"/>
      <c r="F889" s="28"/>
      <c r="G889" s="28"/>
      <c r="H889" s="28"/>
      <c r="I889" s="28"/>
      <c r="J889" s="28"/>
      <c r="K889" s="28"/>
      <c r="L889" s="28"/>
      <c r="M889" s="28"/>
      <c r="N889" s="28"/>
      <c r="O889" s="28"/>
      <c r="P889" s="28"/>
      <c r="Q889" s="28"/>
      <c r="R889" s="28"/>
      <c r="S889" s="28"/>
      <c r="T889" s="28"/>
      <c r="U889" s="28"/>
    </row>
    <row r="890" spans="1:21" ht="11.25" customHeight="1" x14ac:dyDescent="0.2">
      <c r="A890" s="28"/>
      <c r="B890" s="28"/>
      <c r="C890" s="28"/>
      <c r="D890" s="31"/>
      <c r="E890" s="28"/>
      <c r="F890" s="28"/>
      <c r="G890" s="28"/>
      <c r="H890" s="28"/>
      <c r="I890" s="28"/>
      <c r="J890" s="28"/>
      <c r="K890" s="28"/>
      <c r="L890" s="28"/>
      <c r="M890" s="28"/>
      <c r="N890" s="28"/>
      <c r="O890" s="28"/>
      <c r="P890" s="28"/>
      <c r="Q890" s="28"/>
      <c r="R890" s="28"/>
      <c r="S890" s="28"/>
      <c r="T890" s="28"/>
      <c r="U890" s="28"/>
    </row>
    <row r="891" spans="1:21" ht="11.25" customHeight="1" x14ac:dyDescent="0.2">
      <c r="A891" s="28"/>
      <c r="B891" s="28"/>
      <c r="C891" s="28"/>
      <c r="D891" s="31"/>
      <c r="E891" s="28"/>
      <c r="F891" s="28"/>
      <c r="G891" s="28"/>
      <c r="H891" s="28"/>
      <c r="I891" s="28"/>
      <c r="J891" s="28"/>
      <c r="K891" s="28"/>
      <c r="L891" s="28"/>
      <c r="M891" s="28"/>
      <c r="N891" s="28"/>
      <c r="O891" s="28"/>
      <c r="P891" s="28"/>
      <c r="Q891" s="28"/>
      <c r="R891" s="28"/>
      <c r="S891" s="28"/>
      <c r="T891" s="28"/>
      <c r="U891" s="28"/>
    </row>
    <row r="892" spans="1:21" ht="11.25" customHeight="1" x14ac:dyDescent="0.2">
      <c r="A892" s="28"/>
      <c r="B892" s="28"/>
      <c r="C892" s="28"/>
      <c r="D892" s="31"/>
      <c r="E892" s="28"/>
      <c r="F892" s="28"/>
      <c r="G892" s="28"/>
      <c r="H892" s="28"/>
      <c r="I892" s="28"/>
      <c r="J892" s="28"/>
      <c r="K892" s="28"/>
      <c r="L892" s="28"/>
      <c r="M892" s="28"/>
      <c r="N892" s="28"/>
      <c r="O892" s="28"/>
      <c r="P892" s="28"/>
      <c r="Q892" s="28"/>
      <c r="R892" s="28"/>
      <c r="S892" s="28"/>
      <c r="T892" s="28"/>
      <c r="U892" s="28"/>
    </row>
    <row r="893" spans="1:21" ht="11.25" customHeight="1" x14ac:dyDescent="0.2">
      <c r="A893" s="28"/>
      <c r="B893" s="28"/>
      <c r="C893" s="28"/>
      <c r="D893" s="31"/>
      <c r="E893" s="28"/>
      <c r="F893" s="28"/>
      <c r="G893" s="28"/>
      <c r="H893" s="28"/>
      <c r="I893" s="28"/>
      <c r="J893" s="28"/>
      <c r="K893" s="28"/>
      <c r="L893" s="28"/>
      <c r="M893" s="28"/>
      <c r="N893" s="28"/>
      <c r="O893" s="28"/>
      <c r="P893" s="28"/>
      <c r="Q893" s="28"/>
      <c r="R893" s="28"/>
      <c r="S893" s="28"/>
      <c r="T893" s="28"/>
      <c r="U893" s="28"/>
    </row>
    <row r="894" spans="1:21" ht="11.25" customHeight="1" x14ac:dyDescent="0.2">
      <c r="A894" s="28"/>
      <c r="B894" s="28"/>
      <c r="C894" s="28"/>
      <c r="D894" s="31"/>
      <c r="E894" s="28"/>
      <c r="F894" s="28"/>
      <c r="G894" s="28"/>
      <c r="H894" s="28"/>
      <c r="I894" s="28"/>
      <c r="J894" s="28"/>
      <c r="K894" s="28"/>
      <c r="L894" s="28"/>
      <c r="M894" s="28"/>
      <c r="N894" s="28"/>
      <c r="O894" s="28"/>
      <c r="P894" s="28"/>
      <c r="Q894" s="28"/>
      <c r="R894" s="28"/>
      <c r="S894" s="28"/>
      <c r="T894" s="28"/>
      <c r="U894" s="28"/>
    </row>
    <row r="895" spans="1:21" ht="11.25" customHeight="1" x14ac:dyDescent="0.2">
      <c r="A895" s="28"/>
      <c r="B895" s="28"/>
      <c r="C895" s="28"/>
      <c r="D895" s="31"/>
      <c r="E895" s="28"/>
      <c r="F895" s="28"/>
      <c r="G895" s="28"/>
      <c r="H895" s="28"/>
      <c r="I895" s="28"/>
      <c r="J895" s="28"/>
      <c r="K895" s="28"/>
      <c r="L895" s="28"/>
      <c r="M895" s="28"/>
      <c r="N895" s="28"/>
      <c r="O895" s="28"/>
      <c r="P895" s="28"/>
      <c r="Q895" s="28"/>
      <c r="R895" s="28"/>
      <c r="S895" s="28"/>
      <c r="T895" s="28"/>
      <c r="U895" s="28"/>
    </row>
    <row r="896" spans="1:21" ht="11.25" customHeight="1" x14ac:dyDescent="0.2">
      <c r="A896" s="28"/>
      <c r="B896" s="28"/>
      <c r="C896" s="28"/>
      <c r="D896" s="31"/>
      <c r="E896" s="28"/>
      <c r="F896" s="28"/>
      <c r="G896" s="28"/>
      <c r="H896" s="28"/>
      <c r="I896" s="28"/>
      <c r="J896" s="28"/>
      <c r="K896" s="28"/>
      <c r="L896" s="28"/>
      <c r="M896" s="28"/>
      <c r="N896" s="28"/>
      <c r="O896" s="28"/>
      <c r="P896" s="28"/>
      <c r="Q896" s="28"/>
      <c r="R896" s="28"/>
      <c r="S896" s="28"/>
      <c r="T896" s="28"/>
      <c r="U896" s="28"/>
    </row>
    <row r="897" spans="1:21" ht="11.25" customHeight="1" x14ac:dyDescent="0.2">
      <c r="A897" s="28"/>
      <c r="B897" s="28"/>
      <c r="C897" s="28"/>
      <c r="D897" s="31"/>
      <c r="E897" s="28"/>
      <c r="F897" s="28"/>
      <c r="G897" s="28"/>
      <c r="H897" s="28"/>
      <c r="I897" s="28"/>
      <c r="J897" s="28"/>
      <c r="K897" s="28"/>
      <c r="L897" s="28"/>
      <c r="M897" s="28"/>
      <c r="N897" s="28"/>
      <c r="O897" s="28"/>
      <c r="P897" s="28"/>
      <c r="Q897" s="28"/>
      <c r="R897" s="28"/>
      <c r="S897" s="28"/>
      <c r="T897" s="28"/>
      <c r="U897" s="28"/>
    </row>
    <row r="898" spans="1:21" ht="11.25" customHeight="1" x14ac:dyDescent="0.2">
      <c r="A898" s="28"/>
      <c r="B898" s="28"/>
      <c r="C898" s="28"/>
      <c r="D898" s="31"/>
      <c r="E898" s="28"/>
      <c r="F898" s="28"/>
      <c r="G898" s="28"/>
      <c r="H898" s="28"/>
      <c r="I898" s="28"/>
      <c r="J898" s="28"/>
      <c r="K898" s="28"/>
      <c r="L898" s="28"/>
      <c r="M898" s="28"/>
      <c r="N898" s="28"/>
      <c r="O898" s="28"/>
      <c r="P898" s="28"/>
      <c r="Q898" s="28"/>
      <c r="R898" s="28"/>
      <c r="S898" s="28"/>
      <c r="T898" s="28"/>
      <c r="U898" s="28"/>
    </row>
    <row r="899" spans="1:21" ht="11.25" customHeight="1" x14ac:dyDescent="0.2">
      <c r="A899" s="28"/>
      <c r="B899" s="28"/>
      <c r="C899" s="28"/>
      <c r="D899" s="31"/>
      <c r="E899" s="28"/>
      <c r="F899" s="28"/>
      <c r="G899" s="28"/>
      <c r="H899" s="28"/>
      <c r="I899" s="28"/>
      <c r="J899" s="28"/>
      <c r="K899" s="28"/>
      <c r="L899" s="28"/>
      <c r="M899" s="28"/>
      <c r="N899" s="28"/>
      <c r="O899" s="28"/>
      <c r="P899" s="28"/>
      <c r="Q899" s="28"/>
      <c r="R899" s="28"/>
      <c r="S899" s="28"/>
      <c r="T899" s="28"/>
      <c r="U899" s="28"/>
    </row>
    <row r="900" spans="1:21" ht="11.25" customHeight="1" x14ac:dyDescent="0.2">
      <c r="A900" s="28"/>
      <c r="B900" s="28"/>
      <c r="C900" s="28"/>
      <c r="D900" s="31"/>
      <c r="E900" s="28"/>
      <c r="F900" s="28"/>
      <c r="G900" s="28"/>
      <c r="H900" s="28"/>
      <c r="I900" s="28"/>
      <c r="J900" s="28"/>
      <c r="K900" s="28"/>
      <c r="L900" s="28"/>
      <c r="M900" s="28"/>
      <c r="N900" s="28"/>
      <c r="O900" s="28"/>
      <c r="P900" s="28"/>
      <c r="Q900" s="28"/>
      <c r="R900" s="28"/>
      <c r="S900" s="28"/>
      <c r="T900" s="28"/>
      <c r="U900" s="28"/>
    </row>
    <row r="901" spans="1:21" ht="11.25" customHeight="1" x14ac:dyDescent="0.2">
      <c r="A901" s="28"/>
      <c r="B901" s="28"/>
      <c r="C901" s="28"/>
      <c r="D901" s="31"/>
      <c r="E901" s="28"/>
      <c r="F901" s="28"/>
      <c r="G901" s="28"/>
      <c r="H901" s="28"/>
      <c r="I901" s="28"/>
      <c r="J901" s="28"/>
      <c r="K901" s="28"/>
      <c r="L901" s="28"/>
      <c r="M901" s="28"/>
      <c r="N901" s="28"/>
      <c r="O901" s="28"/>
      <c r="P901" s="28"/>
      <c r="Q901" s="28"/>
      <c r="R901" s="28"/>
      <c r="S901" s="28"/>
      <c r="T901" s="28"/>
      <c r="U901" s="28"/>
    </row>
    <row r="902" spans="1:21" ht="11.25" customHeight="1" x14ac:dyDescent="0.2">
      <c r="A902" s="28"/>
      <c r="B902" s="28"/>
      <c r="C902" s="28"/>
      <c r="D902" s="31"/>
      <c r="E902" s="28"/>
      <c r="F902" s="28"/>
      <c r="G902" s="28"/>
      <c r="H902" s="28"/>
      <c r="I902" s="28"/>
      <c r="J902" s="28"/>
      <c r="K902" s="28"/>
      <c r="L902" s="28"/>
      <c r="M902" s="28"/>
      <c r="N902" s="28"/>
      <c r="O902" s="28"/>
      <c r="P902" s="28"/>
      <c r="Q902" s="28"/>
      <c r="R902" s="28"/>
      <c r="S902" s="28"/>
      <c r="T902" s="28"/>
      <c r="U902" s="28"/>
    </row>
    <row r="903" spans="1:21" ht="11.25" customHeight="1" x14ac:dyDescent="0.2">
      <c r="A903" s="28"/>
      <c r="B903" s="28"/>
      <c r="C903" s="28"/>
      <c r="D903" s="31"/>
      <c r="E903" s="28"/>
      <c r="F903" s="28"/>
      <c r="G903" s="28"/>
      <c r="H903" s="28"/>
      <c r="I903" s="28"/>
      <c r="J903" s="28"/>
      <c r="K903" s="28"/>
      <c r="L903" s="28"/>
      <c r="M903" s="28"/>
      <c r="N903" s="28"/>
      <c r="O903" s="28"/>
      <c r="P903" s="28"/>
      <c r="Q903" s="28"/>
      <c r="R903" s="28"/>
      <c r="S903" s="28"/>
      <c r="T903" s="28"/>
      <c r="U903" s="28"/>
    </row>
    <row r="904" spans="1:21" ht="11.25" customHeight="1" x14ac:dyDescent="0.2">
      <c r="A904" s="28"/>
      <c r="B904" s="28"/>
      <c r="C904" s="28"/>
      <c r="D904" s="31"/>
      <c r="E904" s="28"/>
      <c r="F904" s="28"/>
      <c r="G904" s="28"/>
      <c r="H904" s="28"/>
      <c r="I904" s="28"/>
      <c r="J904" s="28"/>
      <c r="K904" s="28"/>
      <c r="L904" s="28"/>
      <c r="M904" s="28"/>
      <c r="N904" s="28"/>
      <c r="O904" s="28"/>
      <c r="P904" s="28"/>
      <c r="Q904" s="28"/>
      <c r="R904" s="28"/>
      <c r="S904" s="28"/>
      <c r="T904" s="28"/>
      <c r="U904" s="28"/>
    </row>
    <row r="905" spans="1:21" ht="11.25" customHeight="1" x14ac:dyDescent="0.2">
      <c r="A905" s="28"/>
      <c r="B905" s="28"/>
      <c r="C905" s="28"/>
      <c r="D905" s="31"/>
      <c r="E905" s="28"/>
      <c r="F905" s="28"/>
      <c r="G905" s="28"/>
      <c r="H905" s="28"/>
      <c r="I905" s="28"/>
      <c r="J905" s="28"/>
      <c r="K905" s="28"/>
      <c r="L905" s="28"/>
      <c r="M905" s="28"/>
      <c r="N905" s="28"/>
      <c r="O905" s="28"/>
      <c r="P905" s="28"/>
      <c r="Q905" s="28"/>
      <c r="R905" s="28"/>
      <c r="S905" s="28"/>
      <c r="T905" s="28"/>
      <c r="U905" s="28"/>
    </row>
    <row r="906" spans="1:21" ht="11.25" customHeight="1" x14ac:dyDescent="0.2">
      <c r="A906" s="28"/>
      <c r="B906" s="28"/>
      <c r="C906" s="28"/>
      <c r="D906" s="31"/>
      <c r="E906" s="28"/>
      <c r="F906" s="28"/>
      <c r="G906" s="28"/>
      <c r="H906" s="28"/>
      <c r="I906" s="28"/>
      <c r="J906" s="28"/>
      <c r="K906" s="28"/>
      <c r="L906" s="28"/>
      <c r="M906" s="28"/>
      <c r="N906" s="28"/>
      <c r="O906" s="28"/>
      <c r="P906" s="28"/>
      <c r="Q906" s="28"/>
      <c r="R906" s="28"/>
      <c r="S906" s="28"/>
      <c r="T906" s="28"/>
      <c r="U906" s="28"/>
    </row>
    <row r="907" spans="1:21" ht="11.25" customHeight="1" x14ac:dyDescent="0.2">
      <c r="A907" s="28"/>
      <c r="B907" s="28"/>
      <c r="C907" s="28"/>
      <c r="D907" s="31"/>
      <c r="E907" s="28"/>
      <c r="F907" s="28"/>
      <c r="G907" s="28"/>
      <c r="H907" s="28"/>
      <c r="I907" s="28"/>
      <c r="J907" s="28"/>
      <c r="K907" s="28"/>
      <c r="L907" s="28"/>
      <c r="M907" s="28"/>
      <c r="N907" s="28"/>
      <c r="O907" s="28"/>
      <c r="P907" s="28"/>
      <c r="Q907" s="28"/>
      <c r="R907" s="28"/>
      <c r="S907" s="28"/>
      <c r="T907" s="28"/>
      <c r="U907" s="28"/>
    </row>
    <row r="908" spans="1:21" ht="11.25" customHeight="1" x14ac:dyDescent="0.2">
      <c r="A908" s="28"/>
      <c r="B908" s="28"/>
      <c r="C908" s="28"/>
      <c r="D908" s="31"/>
      <c r="E908" s="28"/>
      <c r="F908" s="28"/>
      <c r="G908" s="28"/>
      <c r="H908" s="28"/>
      <c r="I908" s="28"/>
      <c r="J908" s="28"/>
      <c r="K908" s="28"/>
      <c r="L908" s="28"/>
      <c r="M908" s="28"/>
      <c r="N908" s="28"/>
      <c r="O908" s="28"/>
      <c r="P908" s="28"/>
      <c r="Q908" s="28"/>
      <c r="R908" s="28"/>
      <c r="S908" s="28"/>
      <c r="T908" s="28"/>
      <c r="U908" s="28"/>
    </row>
    <row r="909" spans="1:21" ht="11.25" customHeight="1" x14ac:dyDescent="0.2">
      <c r="A909" s="28"/>
      <c r="B909" s="28"/>
      <c r="C909" s="28"/>
      <c r="D909" s="31"/>
      <c r="E909" s="28"/>
      <c r="F909" s="28"/>
      <c r="G909" s="28"/>
      <c r="H909" s="28"/>
      <c r="I909" s="28"/>
      <c r="J909" s="28"/>
      <c r="K909" s="28"/>
      <c r="L909" s="28"/>
      <c r="M909" s="28"/>
      <c r="N909" s="28"/>
      <c r="O909" s="28"/>
      <c r="P909" s="28"/>
      <c r="Q909" s="28"/>
      <c r="R909" s="28"/>
      <c r="S909" s="28"/>
      <c r="T909" s="28"/>
      <c r="U909" s="28"/>
    </row>
    <row r="910" spans="1:21" ht="11.25" customHeight="1" x14ac:dyDescent="0.2">
      <c r="A910" s="28"/>
      <c r="B910" s="28"/>
      <c r="C910" s="28"/>
      <c r="D910" s="31"/>
      <c r="E910" s="28"/>
      <c r="F910" s="28"/>
      <c r="G910" s="28"/>
      <c r="H910" s="28"/>
      <c r="I910" s="28"/>
      <c r="J910" s="28"/>
      <c r="K910" s="28"/>
      <c r="L910" s="28"/>
      <c r="M910" s="28"/>
      <c r="N910" s="28"/>
      <c r="O910" s="28"/>
      <c r="P910" s="28"/>
      <c r="Q910" s="28"/>
      <c r="R910" s="28"/>
      <c r="S910" s="28"/>
      <c r="T910" s="28"/>
      <c r="U910" s="28"/>
    </row>
    <row r="911" spans="1:21" ht="11.25" customHeight="1" x14ac:dyDescent="0.2">
      <c r="A911" s="28"/>
      <c r="B911" s="28"/>
      <c r="C911" s="28"/>
      <c r="D911" s="31"/>
      <c r="E911" s="28"/>
      <c r="F911" s="28"/>
      <c r="G911" s="28"/>
      <c r="H911" s="28"/>
      <c r="I911" s="28"/>
      <c r="J911" s="28"/>
      <c r="K911" s="28"/>
      <c r="L911" s="28"/>
      <c r="M911" s="28"/>
      <c r="N911" s="28"/>
      <c r="O911" s="28"/>
      <c r="P911" s="28"/>
      <c r="Q911" s="28"/>
      <c r="R911" s="28"/>
      <c r="S911" s="28"/>
      <c r="T911" s="28"/>
      <c r="U911" s="28"/>
    </row>
    <row r="912" spans="1:21" ht="11.25" customHeight="1" x14ac:dyDescent="0.2">
      <c r="A912" s="28"/>
      <c r="B912" s="28"/>
      <c r="C912" s="28"/>
      <c r="D912" s="31"/>
      <c r="E912" s="28"/>
      <c r="F912" s="28"/>
      <c r="G912" s="28"/>
      <c r="H912" s="28"/>
      <c r="I912" s="28"/>
      <c r="J912" s="28"/>
      <c r="K912" s="28"/>
      <c r="L912" s="28"/>
      <c r="M912" s="28"/>
      <c r="N912" s="28"/>
      <c r="O912" s="28"/>
      <c r="P912" s="28"/>
      <c r="Q912" s="28"/>
      <c r="R912" s="28"/>
      <c r="S912" s="28"/>
      <c r="T912" s="28"/>
      <c r="U912" s="28"/>
    </row>
    <row r="913" spans="1:21" ht="11.25" customHeight="1" x14ac:dyDescent="0.2">
      <c r="A913" s="28"/>
      <c r="B913" s="28"/>
      <c r="C913" s="28"/>
      <c r="D913" s="31"/>
      <c r="E913" s="28"/>
      <c r="F913" s="28"/>
      <c r="G913" s="28"/>
      <c r="H913" s="28"/>
      <c r="I913" s="28"/>
      <c r="J913" s="28"/>
      <c r="K913" s="28"/>
      <c r="L913" s="28"/>
      <c r="M913" s="28"/>
      <c r="N913" s="28"/>
      <c r="O913" s="28"/>
      <c r="P913" s="28"/>
      <c r="Q913" s="28"/>
      <c r="R913" s="28"/>
      <c r="S913" s="28"/>
      <c r="T913" s="28"/>
      <c r="U913" s="28"/>
    </row>
    <row r="914" spans="1:21" ht="11.25" customHeight="1" x14ac:dyDescent="0.2">
      <c r="A914" s="28"/>
      <c r="B914" s="28"/>
      <c r="C914" s="28"/>
      <c r="D914" s="31"/>
      <c r="E914" s="28"/>
      <c r="F914" s="28"/>
      <c r="G914" s="28"/>
      <c r="H914" s="28"/>
      <c r="I914" s="28"/>
      <c r="J914" s="28"/>
      <c r="K914" s="28"/>
      <c r="L914" s="28"/>
      <c r="M914" s="28"/>
      <c r="N914" s="28"/>
      <c r="O914" s="28"/>
      <c r="P914" s="28"/>
      <c r="Q914" s="28"/>
      <c r="R914" s="28"/>
      <c r="S914" s="28"/>
      <c r="T914" s="28"/>
      <c r="U914" s="28"/>
    </row>
    <row r="915" spans="1:21" ht="11.25" customHeight="1" x14ac:dyDescent="0.2">
      <c r="A915" s="28"/>
      <c r="B915" s="28"/>
      <c r="C915" s="28"/>
      <c r="D915" s="31"/>
      <c r="E915" s="28"/>
      <c r="F915" s="28"/>
      <c r="G915" s="28"/>
      <c r="H915" s="28"/>
      <c r="I915" s="28"/>
      <c r="J915" s="28"/>
      <c r="K915" s="28"/>
      <c r="L915" s="28"/>
      <c r="M915" s="28"/>
      <c r="N915" s="28"/>
      <c r="O915" s="28"/>
      <c r="P915" s="28"/>
      <c r="Q915" s="28"/>
      <c r="R915" s="28"/>
      <c r="S915" s="28"/>
      <c r="T915" s="28"/>
      <c r="U915" s="28"/>
    </row>
    <row r="916" spans="1:21" ht="11.25" customHeight="1" x14ac:dyDescent="0.2">
      <c r="A916" s="28"/>
      <c r="B916" s="28"/>
      <c r="C916" s="28"/>
      <c r="D916" s="31"/>
      <c r="E916" s="28"/>
      <c r="F916" s="28"/>
      <c r="G916" s="28"/>
      <c r="H916" s="28"/>
      <c r="I916" s="28"/>
      <c r="J916" s="28"/>
      <c r="K916" s="28"/>
      <c r="L916" s="28"/>
      <c r="M916" s="28"/>
      <c r="N916" s="28"/>
      <c r="O916" s="28"/>
      <c r="P916" s="28"/>
      <c r="Q916" s="28"/>
      <c r="R916" s="28"/>
      <c r="S916" s="28"/>
      <c r="T916" s="28"/>
      <c r="U916" s="28"/>
    </row>
    <row r="917" spans="1:21" ht="11.25" customHeight="1" x14ac:dyDescent="0.2">
      <c r="A917" s="28"/>
      <c r="B917" s="28"/>
      <c r="C917" s="28"/>
      <c r="D917" s="31"/>
      <c r="E917" s="28"/>
      <c r="F917" s="28"/>
      <c r="G917" s="28"/>
      <c r="H917" s="28"/>
      <c r="I917" s="28"/>
      <c r="J917" s="28"/>
      <c r="K917" s="28"/>
      <c r="L917" s="28"/>
      <c r="M917" s="28"/>
      <c r="N917" s="28"/>
      <c r="O917" s="28"/>
      <c r="P917" s="28"/>
      <c r="Q917" s="28"/>
      <c r="R917" s="28"/>
      <c r="S917" s="28"/>
      <c r="T917" s="28"/>
      <c r="U917" s="28"/>
    </row>
    <row r="918" spans="1:21" ht="11.25" customHeight="1" x14ac:dyDescent="0.2">
      <c r="A918" s="28"/>
      <c r="B918" s="28"/>
      <c r="C918" s="28"/>
      <c r="D918" s="31"/>
      <c r="E918" s="28"/>
      <c r="F918" s="28"/>
      <c r="G918" s="28"/>
      <c r="H918" s="28"/>
      <c r="I918" s="28"/>
      <c r="J918" s="28"/>
      <c r="K918" s="28"/>
      <c r="L918" s="28"/>
      <c r="M918" s="28"/>
      <c r="N918" s="28"/>
      <c r="O918" s="28"/>
      <c r="P918" s="28"/>
      <c r="Q918" s="28"/>
      <c r="R918" s="28"/>
      <c r="S918" s="28"/>
      <c r="T918" s="28"/>
      <c r="U918" s="28"/>
    </row>
    <row r="919" spans="1:21" ht="11.25" customHeight="1" x14ac:dyDescent="0.2">
      <c r="A919" s="28"/>
      <c r="B919" s="28"/>
      <c r="C919" s="28"/>
      <c r="D919" s="31"/>
      <c r="E919" s="28"/>
      <c r="F919" s="28"/>
      <c r="G919" s="28"/>
      <c r="H919" s="28"/>
      <c r="I919" s="28"/>
      <c r="J919" s="28"/>
      <c r="K919" s="28"/>
      <c r="L919" s="28"/>
      <c r="M919" s="28"/>
      <c r="N919" s="28"/>
      <c r="O919" s="28"/>
      <c r="P919" s="28"/>
      <c r="Q919" s="28"/>
      <c r="R919" s="28"/>
      <c r="S919" s="28"/>
      <c r="T919" s="28"/>
      <c r="U919" s="28"/>
    </row>
    <row r="920" spans="1:21" ht="11.25" customHeight="1" x14ac:dyDescent="0.2">
      <c r="A920" s="28"/>
      <c r="B920" s="28"/>
      <c r="C920" s="28"/>
      <c r="D920" s="31"/>
      <c r="E920" s="28"/>
      <c r="F920" s="28"/>
      <c r="G920" s="28"/>
      <c r="H920" s="28"/>
      <c r="I920" s="28"/>
      <c r="J920" s="28"/>
      <c r="K920" s="28"/>
      <c r="L920" s="28"/>
      <c r="M920" s="28"/>
      <c r="N920" s="28"/>
      <c r="O920" s="28"/>
      <c r="P920" s="28"/>
      <c r="Q920" s="28"/>
      <c r="R920" s="28"/>
      <c r="S920" s="28"/>
      <c r="T920" s="28"/>
      <c r="U920" s="28"/>
    </row>
    <row r="921" spans="1:21" ht="11.25" customHeight="1" x14ac:dyDescent="0.2">
      <c r="A921" s="28"/>
      <c r="B921" s="28"/>
      <c r="C921" s="28"/>
      <c r="D921" s="31"/>
      <c r="E921" s="28"/>
      <c r="F921" s="28"/>
      <c r="G921" s="28"/>
      <c r="H921" s="28"/>
      <c r="I921" s="28"/>
      <c r="J921" s="28"/>
      <c r="K921" s="28"/>
      <c r="L921" s="28"/>
      <c r="M921" s="28"/>
      <c r="N921" s="28"/>
      <c r="O921" s="28"/>
      <c r="P921" s="28"/>
      <c r="Q921" s="28"/>
      <c r="R921" s="28"/>
      <c r="S921" s="28"/>
      <c r="T921" s="28"/>
      <c r="U921" s="28"/>
    </row>
    <row r="922" spans="1:21" ht="11.25" customHeight="1" x14ac:dyDescent="0.2">
      <c r="A922" s="28"/>
      <c r="B922" s="28"/>
      <c r="C922" s="28"/>
      <c r="D922" s="31"/>
      <c r="E922" s="28"/>
      <c r="F922" s="28"/>
      <c r="G922" s="28"/>
      <c r="H922" s="28"/>
      <c r="I922" s="28"/>
      <c r="J922" s="28"/>
      <c r="K922" s="28"/>
      <c r="L922" s="28"/>
      <c r="M922" s="28"/>
      <c r="N922" s="28"/>
      <c r="O922" s="28"/>
      <c r="P922" s="28"/>
      <c r="Q922" s="28"/>
      <c r="R922" s="28"/>
      <c r="S922" s="28"/>
      <c r="T922" s="28"/>
      <c r="U922" s="28"/>
    </row>
    <row r="923" spans="1:21" ht="11.25" customHeight="1" x14ac:dyDescent="0.2">
      <c r="A923" s="28"/>
      <c r="B923" s="28"/>
      <c r="C923" s="28"/>
      <c r="D923" s="31"/>
      <c r="E923" s="28"/>
      <c r="F923" s="28"/>
      <c r="G923" s="28"/>
      <c r="H923" s="28"/>
      <c r="I923" s="28"/>
      <c r="J923" s="28"/>
      <c r="K923" s="28"/>
      <c r="L923" s="28"/>
      <c r="M923" s="28"/>
      <c r="N923" s="28"/>
      <c r="O923" s="28"/>
      <c r="P923" s="28"/>
      <c r="Q923" s="28"/>
      <c r="R923" s="28"/>
      <c r="S923" s="28"/>
      <c r="T923" s="28"/>
      <c r="U923" s="28"/>
    </row>
    <row r="924" spans="1:21" ht="11.25" customHeight="1" x14ac:dyDescent="0.2">
      <c r="A924" s="28"/>
      <c r="B924" s="28"/>
      <c r="C924" s="28"/>
      <c r="D924" s="31"/>
      <c r="E924" s="28"/>
      <c r="F924" s="28"/>
      <c r="G924" s="28"/>
      <c r="H924" s="28"/>
      <c r="I924" s="28"/>
      <c r="J924" s="28"/>
      <c r="K924" s="28"/>
      <c r="L924" s="28"/>
      <c r="M924" s="28"/>
      <c r="N924" s="28"/>
      <c r="O924" s="28"/>
      <c r="P924" s="28"/>
      <c r="Q924" s="28"/>
      <c r="R924" s="28"/>
      <c r="S924" s="28"/>
      <c r="T924" s="28"/>
      <c r="U924" s="28"/>
    </row>
    <row r="925" spans="1:21" ht="11.25" customHeight="1" x14ac:dyDescent="0.2">
      <c r="A925" s="28"/>
      <c r="B925" s="28"/>
      <c r="C925" s="28"/>
      <c r="D925" s="31"/>
      <c r="E925" s="28"/>
      <c r="F925" s="28"/>
      <c r="G925" s="28"/>
      <c r="H925" s="28"/>
      <c r="I925" s="28"/>
      <c r="J925" s="28"/>
      <c r="K925" s="28"/>
      <c r="L925" s="28"/>
      <c r="M925" s="28"/>
      <c r="N925" s="28"/>
      <c r="O925" s="28"/>
      <c r="P925" s="28"/>
      <c r="Q925" s="28"/>
      <c r="R925" s="28"/>
      <c r="S925" s="28"/>
      <c r="T925" s="28"/>
      <c r="U925" s="28"/>
    </row>
    <row r="926" spans="1:21" ht="11.25" customHeight="1" x14ac:dyDescent="0.2">
      <c r="A926" s="28"/>
      <c r="B926" s="28"/>
      <c r="C926" s="28"/>
      <c r="D926" s="31"/>
      <c r="E926" s="28"/>
      <c r="F926" s="28"/>
      <c r="G926" s="28"/>
      <c r="H926" s="28"/>
      <c r="I926" s="28"/>
      <c r="J926" s="28"/>
      <c r="K926" s="28"/>
      <c r="L926" s="28"/>
      <c r="M926" s="28"/>
      <c r="N926" s="28"/>
      <c r="O926" s="28"/>
      <c r="P926" s="28"/>
      <c r="Q926" s="28"/>
      <c r="R926" s="28"/>
      <c r="S926" s="28"/>
      <c r="T926" s="28"/>
      <c r="U926" s="28"/>
    </row>
    <row r="927" spans="1:21" ht="11.25" customHeight="1" x14ac:dyDescent="0.2">
      <c r="A927" s="28"/>
      <c r="B927" s="28"/>
      <c r="C927" s="28"/>
      <c r="D927" s="31"/>
      <c r="E927" s="28"/>
      <c r="F927" s="28"/>
      <c r="G927" s="28"/>
      <c r="H927" s="28"/>
      <c r="I927" s="28"/>
      <c r="J927" s="28"/>
      <c r="K927" s="28"/>
      <c r="L927" s="28"/>
      <c r="M927" s="28"/>
      <c r="N927" s="28"/>
      <c r="O927" s="28"/>
      <c r="P927" s="28"/>
      <c r="Q927" s="28"/>
      <c r="R927" s="28"/>
      <c r="S927" s="28"/>
      <c r="T927" s="28"/>
      <c r="U927" s="28"/>
    </row>
    <row r="928" spans="1:21" ht="11.25" customHeight="1" x14ac:dyDescent="0.2">
      <c r="A928" s="28"/>
      <c r="B928" s="28"/>
      <c r="C928" s="28"/>
      <c r="D928" s="31"/>
      <c r="E928" s="28"/>
      <c r="F928" s="28"/>
      <c r="G928" s="28"/>
      <c r="H928" s="28"/>
      <c r="I928" s="28"/>
      <c r="J928" s="28"/>
      <c r="K928" s="28"/>
      <c r="L928" s="28"/>
      <c r="M928" s="28"/>
      <c r="N928" s="28"/>
      <c r="O928" s="28"/>
      <c r="P928" s="28"/>
      <c r="Q928" s="28"/>
      <c r="R928" s="28"/>
      <c r="S928" s="28"/>
      <c r="T928" s="28"/>
      <c r="U928" s="28"/>
    </row>
    <row r="929" spans="1:21" ht="11.25" customHeight="1" x14ac:dyDescent="0.2">
      <c r="A929" s="28"/>
      <c r="B929" s="28"/>
      <c r="C929" s="28"/>
      <c r="D929" s="31"/>
      <c r="E929" s="28"/>
      <c r="F929" s="28"/>
      <c r="G929" s="28"/>
      <c r="H929" s="28"/>
      <c r="I929" s="28"/>
      <c r="J929" s="28"/>
      <c r="K929" s="28"/>
      <c r="L929" s="28"/>
      <c r="M929" s="28"/>
      <c r="N929" s="28"/>
      <c r="O929" s="28"/>
      <c r="P929" s="28"/>
      <c r="Q929" s="28"/>
      <c r="R929" s="28"/>
      <c r="S929" s="28"/>
      <c r="T929" s="28"/>
      <c r="U929" s="28"/>
    </row>
    <row r="930" spans="1:21" ht="11.25" customHeight="1" x14ac:dyDescent="0.2">
      <c r="A930" s="28"/>
      <c r="B930" s="28"/>
      <c r="C930" s="28"/>
      <c r="D930" s="31"/>
      <c r="E930" s="28"/>
      <c r="F930" s="28"/>
      <c r="G930" s="28"/>
      <c r="H930" s="28"/>
      <c r="I930" s="28"/>
      <c r="J930" s="28"/>
      <c r="K930" s="28"/>
      <c r="L930" s="28"/>
      <c r="M930" s="28"/>
      <c r="N930" s="28"/>
      <c r="O930" s="28"/>
      <c r="P930" s="28"/>
      <c r="Q930" s="28"/>
      <c r="R930" s="28"/>
      <c r="S930" s="28"/>
      <c r="T930" s="28"/>
      <c r="U930" s="28"/>
    </row>
    <row r="931" spans="1:21" ht="11.25" customHeight="1" x14ac:dyDescent="0.2">
      <c r="A931" s="28"/>
      <c r="B931" s="28"/>
      <c r="C931" s="28"/>
      <c r="D931" s="31"/>
      <c r="E931" s="28"/>
      <c r="F931" s="28"/>
      <c r="G931" s="28"/>
      <c r="H931" s="28"/>
      <c r="I931" s="28"/>
      <c r="J931" s="28"/>
      <c r="K931" s="28"/>
      <c r="L931" s="28"/>
      <c r="M931" s="28"/>
      <c r="N931" s="28"/>
      <c r="O931" s="28"/>
      <c r="P931" s="28"/>
      <c r="Q931" s="28"/>
      <c r="R931" s="28"/>
      <c r="S931" s="28"/>
      <c r="T931" s="28"/>
      <c r="U931" s="28"/>
    </row>
    <row r="932" spans="1:21" ht="11.25" customHeight="1" x14ac:dyDescent="0.2">
      <c r="A932" s="28"/>
      <c r="B932" s="28"/>
      <c r="C932" s="28"/>
      <c r="D932" s="31"/>
      <c r="E932" s="28"/>
      <c r="F932" s="28"/>
      <c r="G932" s="28"/>
      <c r="H932" s="28"/>
      <c r="I932" s="28"/>
      <c r="J932" s="28"/>
      <c r="K932" s="28"/>
      <c r="L932" s="28"/>
      <c r="M932" s="28"/>
      <c r="N932" s="28"/>
      <c r="O932" s="28"/>
      <c r="P932" s="28"/>
      <c r="Q932" s="28"/>
      <c r="R932" s="28"/>
      <c r="S932" s="28"/>
      <c r="T932" s="28"/>
      <c r="U932" s="28"/>
    </row>
    <row r="933" spans="1:21" ht="11.25" customHeight="1" x14ac:dyDescent="0.2">
      <c r="A933" s="28"/>
      <c r="B933" s="28"/>
      <c r="C933" s="28"/>
      <c r="D933" s="31"/>
      <c r="E933" s="28"/>
      <c r="F933" s="28"/>
      <c r="G933" s="28"/>
      <c r="H933" s="28"/>
      <c r="I933" s="28"/>
      <c r="J933" s="28"/>
      <c r="K933" s="28"/>
      <c r="L933" s="28"/>
      <c r="M933" s="28"/>
      <c r="N933" s="28"/>
      <c r="O933" s="28"/>
      <c r="P933" s="28"/>
      <c r="Q933" s="28"/>
      <c r="R933" s="28"/>
      <c r="S933" s="28"/>
      <c r="T933" s="28"/>
      <c r="U933" s="28"/>
    </row>
    <row r="934" spans="1:21" ht="11.25" customHeight="1" x14ac:dyDescent="0.2">
      <c r="A934" s="28"/>
      <c r="B934" s="28"/>
      <c r="C934" s="28"/>
      <c r="D934" s="31"/>
      <c r="E934" s="28"/>
      <c r="F934" s="28"/>
      <c r="G934" s="28"/>
      <c r="H934" s="28"/>
      <c r="I934" s="28"/>
      <c r="J934" s="28"/>
      <c r="K934" s="28"/>
      <c r="L934" s="28"/>
      <c r="M934" s="28"/>
      <c r="N934" s="28"/>
      <c r="O934" s="28"/>
      <c r="P934" s="28"/>
      <c r="Q934" s="28"/>
      <c r="R934" s="28"/>
      <c r="S934" s="28"/>
      <c r="T934" s="28"/>
      <c r="U934" s="28"/>
    </row>
    <row r="935" spans="1:21" ht="11.25" customHeight="1" x14ac:dyDescent="0.2">
      <c r="A935" s="28"/>
      <c r="B935" s="28"/>
      <c r="C935" s="28"/>
      <c r="D935" s="31"/>
      <c r="E935" s="28"/>
      <c r="F935" s="28"/>
      <c r="G935" s="28"/>
      <c r="H935" s="28"/>
      <c r="I935" s="28"/>
      <c r="J935" s="28"/>
      <c r="K935" s="28"/>
      <c r="L935" s="28"/>
      <c r="M935" s="28"/>
      <c r="N935" s="28"/>
      <c r="O935" s="28"/>
      <c r="P935" s="28"/>
      <c r="Q935" s="28"/>
      <c r="R935" s="28"/>
      <c r="S935" s="28"/>
      <c r="T935" s="28"/>
      <c r="U935" s="28"/>
    </row>
    <row r="936" spans="1:21" ht="11.25" customHeight="1" x14ac:dyDescent="0.2">
      <c r="A936" s="28"/>
      <c r="B936" s="28"/>
      <c r="C936" s="28"/>
      <c r="D936" s="31"/>
      <c r="E936" s="28"/>
      <c r="F936" s="28"/>
      <c r="G936" s="28"/>
      <c r="H936" s="28"/>
      <c r="I936" s="28"/>
      <c r="J936" s="28"/>
      <c r="K936" s="28"/>
      <c r="L936" s="28"/>
      <c r="M936" s="28"/>
      <c r="N936" s="28"/>
      <c r="O936" s="28"/>
      <c r="P936" s="28"/>
      <c r="Q936" s="28"/>
      <c r="R936" s="28"/>
      <c r="S936" s="28"/>
      <c r="T936" s="28"/>
      <c r="U936" s="28"/>
    </row>
    <row r="937" spans="1:21" ht="11.25" customHeight="1" x14ac:dyDescent="0.2">
      <c r="A937" s="28"/>
      <c r="B937" s="28"/>
      <c r="C937" s="28"/>
      <c r="D937" s="31"/>
      <c r="E937" s="28"/>
      <c r="F937" s="28"/>
      <c r="G937" s="28"/>
      <c r="H937" s="28"/>
      <c r="I937" s="28"/>
      <c r="J937" s="28"/>
      <c r="K937" s="28"/>
      <c r="L937" s="28"/>
      <c r="M937" s="28"/>
      <c r="N937" s="28"/>
      <c r="O937" s="28"/>
      <c r="P937" s="28"/>
      <c r="Q937" s="28"/>
      <c r="R937" s="28"/>
      <c r="S937" s="28"/>
      <c r="T937" s="28"/>
      <c r="U937" s="28"/>
    </row>
    <row r="938" spans="1:21" ht="11.25" customHeight="1" x14ac:dyDescent="0.2">
      <c r="A938" s="28"/>
      <c r="B938" s="28"/>
      <c r="C938" s="28"/>
      <c r="D938" s="31"/>
      <c r="E938" s="28"/>
      <c r="F938" s="28"/>
      <c r="G938" s="28"/>
      <c r="H938" s="28"/>
      <c r="I938" s="28"/>
      <c r="J938" s="28"/>
      <c r="K938" s="28"/>
      <c r="L938" s="28"/>
      <c r="M938" s="28"/>
      <c r="N938" s="28"/>
      <c r="O938" s="28"/>
      <c r="P938" s="28"/>
      <c r="Q938" s="28"/>
      <c r="R938" s="28"/>
      <c r="S938" s="28"/>
      <c r="T938" s="28"/>
      <c r="U938" s="28"/>
    </row>
    <row r="939" spans="1:21" ht="11.25" customHeight="1" x14ac:dyDescent="0.2">
      <c r="A939" s="28"/>
      <c r="B939" s="28"/>
      <c r="C939" s="28"/>
      <c r="D939" s="31"/>
      <c r="E939" s="28"/>
      <c r="F939" s="28"/>
      <c r="G939" s="28"/>
      <c r="H939" s="28"/>
      <c r="I939" s="28"/>
      <c r="J939" s="28"/>
      <c r="K939" s="28"/>
      <c r="L939" s="28"/>
      <c r="M939" s="28"/>
      <c r="N939" s="28"/>
      <c r="O939" s="28"/>
      <c r="P939" s="28"/>
      <c r="Q939" s="28"/>
      <c r="R939" s="28"/>
      <c r="S939" s="28"/>
      <c r="T939" s="28"/>
      <c r="U939" s="28"/>
    </row>
    <row r="940" spans="1:21" ht="11.25" customHeight="1" x14ac:dyDescent="0.2">
      <c r="A940" s="28"/>
      <c r="B940" s="28"/>
      <c r="C940" s="28"/>
      <c r="D940" s="31"/>
      <c r="E940" s="28"/>
      <c r="F940" s="28"/>
      <c r="G940" s="28"/>
      <c r="H940" s="28"/>
      <c r="I940" s="28"/>
      <c r="J940" s="28"/>
      <c r="K940" s="28"/>
      <c r="L940" s="28"/>
      <c r="M940" s="28"/>
      <c r="N940" s="28"/>
      <c r="O940" s="28"/>
      <c r="P940" s="28"/>
      <c r="Q940" s="28"/>
      <c r="R940" s="28"/>
      <c r="S940" s="28"/>
      <c r="T940" s="28"/>
      <c r="U940" s="28"/>
    </row>
    <row r="941" spans="1:21" ht="11.25" customHeight="1" x14ac:dyDescent="0.2">
      <c r="A941" s="28"/>
      <c r="B941" s="28"/>
      <c r="C941" s="28"/>
      <c r="D941" s="31"/>
      <c r="E941" s="28"/>
      <c r="F941" s="28"/>
      <c r="G941" s="28"/>
      <c r="H941" s="28"/>
      <c r="I941" s="28"/>
      <c r="J941" s="28"/>
      <c r="K941" s="28"/>
      <c r="L941" s="28"/>
      <c r="M941" s="28"/>
      <c r="N941" s="28"/>
      <c r="O941" s="28"/>
      <c r="P941" s="28"/>
      <c r="Q941" s="28"/>
      <c r="R941" s="28"/>
      <c r="S941" s="28"/>
      <c r="T941" s="28"/>
      <c r="U941" s="28"/>
    </row>
    <row r="942" spans="1:21" ht="11.25" customHeight="1" x14ac:dyDescent="0.2">
      <c r="A942" s="28"/>
      <c r="B942" s="28"/>
      <c r="C942" s="28"/>
      <c r="D942" s="31"/>
      <c r="E942" s="28"/>
      <c r="F942" s="28"/>
      <c r="G942" s="28"/>
      <c r="H942" s="28"/>
      <c r="I942" s="28"/>
      <c r="J942" s="28"/>
      <c r="K942" s="28"/>
      <c r="L942" s="28"/>
      <c r="M942" s="28"/>
      <c r="N942" s="28"/>
      <c r="O942" s="28"/>
      <c r="P942" s="28"/>
      <c r="Q942" s="28"/>
      <c r="R942" s="28"/>
      <c r="S942" s="28"/>
      <c r="T942" s="28"/>
      <c r="U942" s="28"/>
    </row>
    <row r="943" spans="1:21" ht="11.25" customHeight="1" x14ac:dyDescent="0.2">
      <c r="A943" s="28"/>
      <c r="B943" s="28"/>
      <c r="C943" s="28"/>
      <c r="D943" s="31"/>
      <c r="E943" s="28"/>
      <c r="F943" s="28"/>
      <c r="G943" s="28"/>
      <c r="H943" s="28"/>
      <c r="I943" s="28"/>
      <c r="J943" s="28"/>
      <c r="K943" s="28"/>
      <c r="L943" s="28"/>
      <c r="M943" s="28"/>
      <c r="N943" s="28"/>
      <c r="O943" s="28"/>
      <c r="P943" s="28"/>
      <c r="Q943" s="28"/>
      <c r="R943" s="28"/>
      <c r="S943" s="28"/>
      <c r="T943" s="28"/>
      <c r="U943" s="28"/>
    </row>
    <row r="944" spans="1:21" ht="11.25" customHeight="1" x14ac:dyDescent="0.2">
      <c r="A944" s="28"/>
      <c r="B944" s="28"/>
      <c r="C944" s="28"/>
      <c r="D944" s="31"/>
      <c r="E944" s="28"/>
      <c r="F944" s="28"/>
      <c r="G944" s="28"/>
      <c r="H944" s="28"/>
      <c r="I944" s="28"/>
      <c r="J944" s="28"/>
      <c r="K944" s="28"/>
      <c r="L944" s="28"/>
      <c r="M944" s="28"/>
      <c r="N944" s="28"/>
      <c r="O944" s="28"/>
      <c r="P944" s="28"/>
      <c r="Q944" s="28"/>
      <c r="R944" s="28"/>
      <c r="S944" s="28"/>
      <c r="T944" s="28"/>
      <c r="U944" s="28"/>
    </row>
    <row r="945" spans="1:21" ht="11.25" customHeight="1" x14ac:dyDescent="0.2">
      <c r="A945" s="28"/>
      <c r="B945" s="28"/>
      <c r="C945" s="28"/>
      <c r="D945" s="31"/>
      <c r="E945" s="28"/>
      <c r="F945" s="28"/>
      <c r="G945" s="28"/>
      <c r="H945" s="28"/>
      <c r="I945" s="28"/>
      <c r="J945" s="28"/>
      <c r="K945" s="28"/>
      <c r="L945" s="28"/>
      <c r="M945" s="28"/>
      <c r="N945" s="28"/>
      <c r="O945" s="28"/>
      <c r="P945" s="28"/>
      <c r="Q945" s="28"/>
      <c r="R945" s="28"/>
      <c r="S945" s="28"/>
      <c r="T945" s="28"/>
      <c r="U945" s="28"/>
    </row>
    <row r="946" spans="1:21" ht="11.25" customHeight="1" x14ac:dyDescent="0.2">
      <c r="A946" s="28"/>
      <c r="B946" s="28"/>
      <c r="C946" s="28"/>
      <c r="D946" s="31"/>
      <c r="E946" s="28"/>
      <c r="F946" s="28"/>
      <c r="G946" s="28"/>
      <c r="H946" s="28"/>
      <c r="I946" s="28"/>
      <c r="J946" s="28"/>
      <c r="K946" s="28"/>
      <c r="L946" s="28"/>
      <c r="M946" s="28"/>
      <c r="N946" s="28"/>
      <c r="O946" s="28"/>
      <c r="P946" s="28"/>
      <c r="Q946" s="28"/>
      <c r="R946" s="28"/>
      <c r="S946" s="28"/>
      <c r="T946" s="28"/>
      <c r="U946" s="28"/>
    </row>
    <row r="947" spans="1:21" ht="11.25" customHeight="1" x14ac:dyDescent="0.2">
      <c r="A947" s="28"/>
      <c r="B947" s="28"/>
      <c r="C947" s="28"/>
      <c r="D947" s="31"/>
      <c r="E947" s="28"/>
      <c r="F947" s="28"/>
      <c r="G947" s="28"/>
      <c r="H947" s="28"/>
      <c r="I947" s="28"/>
      <c r="J947" s="28"/>
      <c r="K947" s="28"/>
      <c r="L947" s="28"/>
      <c r="M947" s="28"/>
      <c r="N947" s="28"/>
      <c r="O947" s="28"/>
      <c r="P947" s="28"/>
      <c r="Q947" s="28"/>
      <c r="R947" s="28"/>
      <c r="S947" s="28"/>
      <c r="T947" s="28"/>
      <c r="U947" s="28"/>
    </row>
    <row r="948" spans="1:21" ht="11.25" customHeight="1" x14ac:dyDescent="0.2">
      <c r="A948" s="28"/>
      <c r="B948" s="28"/>
      <c r="C948" s="28"/>
      <c r="D948" s="31"/>
      <c r="E948" s="28"/>
      <c r="F948" s="28"/>
      <c r="G948" s="28"/>
      <c r="H948" s="28"/>
      <c r="I948" s="28"/>
      <c r="J948" s="28"/>
      <c r="K948" s="28"/>
      <c r="L948" s="28"/>
      <c r="M948" s="28"/>
      <c r="N948" s="28"/>
      <c r="O948" s="28"/>
      <c r="P948" s="28"/>
      <c r="Q948" s="28"/>
      <c r="R948" s="28"/>
      <c r="S948" s="28"/>
      <c r="T948" s="28"/>
      <c r="U948" s="28"/>
    </row>
    <row r="949" spans="1:21" ht="11.25" customHeight="1" x14ac:dyDescent="0.2">
      <c r="A949" s="28"/>
      <c r="B949" s="28"/>
      <c r="C949" s="28"/>
      <c r="D949" s="31"/>
      <c r="E949" s="28"/>
      <c r="F949" s="28"/>
      <c r="G949" s="28"/>
      <c r="H949" s="28"/>
      <c r="I949" s="28"/>
      <c r="J949" s="28"/>
      <c r="K949" s="28"/>
      <c r="L949" s="28"/>
      <c r="M949" s="28"/>
      <c r="N949" s="28"/>
      <c r="O949" s="28"/>
      <c r="P949" s="28"/>
      <c r="Q949" s="28"/>
      <c r="R949" s="28"/>
      <c r="S949" s="28"/>
      <c r="T949" s="28"/>
      <c r="U949" s="28"/>
    </row>
    <row r="950" spans="1:21" ht="11.25" customHeight="1" x14ac:dyDescent="0.2">
      <c r="A950" s="28"/>
      <c r="B950" s="28"/>
      <c r="C950" s="28"/>
      <c r="D950" s="31"/>
      <c r="E950" s="28"/>
      <c r="F950" s="28"/>
      <c r="G950" s="28"/>
      <c r="H950" s="28"/>
      <c r="I950" s="28"/>
      <c r="J950" s="28"/>
      <c r="K950" s="28"/>
      <c r="L950" s="28"/>
      <c r="M950" s="28"/>
      <c r="N950" s="28"/>
      <c r="O950" s="28"/>
      <c r="P950" s="28"/>
      <c r="Q950" s="28"/>
      <c r="R950" s="28"/>
      <c r="S950" s="28"/>
      <c r="T950" s="28"/>
      <c r="U950" s="28"/>
    </row>
    <row r="951" spans="1:21" ht="11.25" customHeight="1" x14ac:dyDescent="0.2">
      <c r="A951" s="28"/>
      <c r="B951" s="28"/>
      <c r="C951" s="28"/>
      <c r="D951" s="31"/>
      <c r="E951" s="28"/>
      <c r="F951" s="28"/>
      <c r="G951" s="28"/>
      <c r="H951" s="28"/>
      <c r="I951" s="28"/>
      <c r="J951" s="28"/>
      <c r="K951" s="28"/>
      <c r="L951" s="28"/>
      <c r="M951" s="28"/>
      <c r="N951" s="28"/>
      <c r="O951" s="28"/>
      <c r="P951" s="28"/>
      <c r="Q951" s="28"/>
      <c r="R951" s="28"/>
      <c r="S951" s="28"/>
      <c r="T951" s="28"/>
      <c r="U951" s="28"/>
    </row>
    <row r="952" spans="1:21" ht="11.25" customHeight="1" x14ac:dyDescent="0.2">
      <c r="A952" s="28"/>
      <c r="B952" s="28"/>
      <c r="C952" s="28"/>
      <c r="D952" s="31"/>
      <c r="E952" s="28"/>
      <c r="F952" s="28"/>
      <c r="G952" s="28"/>
      <c r="H952" s="28"/>
      <c r="I952" s="28"/>
      <c r="J952" s="28"/>
      <c r="K952" s="28"/>
      <c r="L952" s="28"/>
      <c r="M952" s="28"/>
      <c r="N952" s="28"/>
      <c r="O952" s="28"/>
      <c r="P952" s="28"/>
      <c r="Q952" s="28"/>
      <c r="R952" s="28"/>
      <c r="S952" s="28"/>
      <c r="T952" s="28"/>
      <c r="U952" s="28"/>
    </row>
    <row r="953" spans="1:21" ht="11.25" customHeight="1" x14ac:dyDescent="0.2">
      <c r="A953" s="28"/>
      <c r="B953" s="28"/>
      <c r="C953" s="28"/>
      <c r="D953" s="31"/>
      <c r="E953" s="28"/>
      <c r="F953" s="28"/>
      <c r="G953" s="28"/>
      <c r="H953" s="28"/>
      <c r="I953" s="28"/>
      <c r="J953" s="28"/>
      <c r="K953" s="28"/>
      <c r="L953" s="28"/>
      <c r="M953" s="28"/>
      <c r="N953" s="28"/>
      <c r="O953" s="28"/>
      <c r="P953" s="28"/>
      <c r="Q953" s="28"/>
      <c r="R953" s="28"/>
      <c r="S953" s="28"/>
      <c r="T953" s="28"/>
      <c r="U953" s="28"/>
    </row>
    <row r="954" spans="1:21" ht="11.25" customHeight="1" x14ac:dyDescent="0.2">
      <c r="A954" s="28"/>
      <c r="B954" s="28"/>
      <c r="C954" s="28"/>
      <c r="D954" s="31"/>
      <c r="E954" s="28"/>
      <c r="F954" s="28"/>
      <c r="G954" s="28"/>
      <c r="H954" s="28"/>
      <c r="I954" s="28"/>
      <c r="J954" s="28"/>
      <c r="K954" s="28"/>
      <c r="L954" s="28"/>
      <c r="M954" s="28"/>
      <c r="N954" s="28"/>
      <c r="O954" s="28"/>
      <c r="P954" s="28"/>
      <c r="Q954" s="28"/>
      <c r="R954" s="28"/>
      <c r="S954" s="28"/>
      <c r="T954" s="28"/>
      <c r="U954" s="28"/>
    </row>
    <row r="955" spans="1:21" ht="11.25" customHeight="1" x14ac:dyDescent="0.2">
      <c r="A955" s="28"/>
      <c r="B955" s="28"/>
      <c r="C955" s="28"/>
      <c r="D955" s="31"/>
      <c r="E955" s="28"/>
      <c r="F955" s="28"/>
      <c r="G955" s="28"/>
      <c r="H955" s="28"/>
      <c r="I955" s="28"/>
      <c r="J955" s="28"/>
      <c r="K955" s="28"/>
      <c r="L955" s="28"/>
      <c r="M955" s="28"/>
      <c r="N955" s="28"/>
      <c r="O955" s="28"/>
      <c r="P955" s="28"/>
      <c r="Q955" s="28"/>
      <c r="R955" s="28"/>
      <c r="S955" s="28"/>
      <c r="T955" s="28"/>
      <c r="U955" s="28"/>
    </row>
    <row r="956" spans="1:21" ht="11.25" customHeight="1" x14ac:dyDescent="0.2">
      <c r="A956" s="28"/>
      <c r="B956" s="28"/>
      <c r="C956" s="28"/>
      <c r="D956" s="31"/>
      <c r="E956" s="28"/>
      <c r="F956" s="28"/>
      <c r="G956" s="28"/>
      <c r="H956" s="28"/>
      <c r="I956" s="28"/>
      <c r="J956" s="28"/>
      <c r="K956" s="28"/>
      <c r="L956" s="28"/>
      <c r="M956" s="28"/>
      <c r="N956" s="28"/>
      <c r="O956" s="28"/>
      <c r="P956" s="28"/>
      <c r="Q956" s="28"/>
      <c r="R956" s="28"/>
      <c r="S956" s="28"/>
      <c r="T956" s="28"/>
      <c r="U956" s="28"/>
    </row>
    <row r="957" spans="1:21" ht="11.25" customHeight="1" x14ac:dyDescent="0.2">
      <c r="A957" s="28"/>
      <c r="B957" s="28"/>
      <c r="C957" s="28"/>
      <c r="D957" s="31"/>
      <c r="E957" s="28"/>
      <c r="F957" s="28"/>
      <c r="G957" s="28"/>
      <c r="H957" s="28"/>
      <c r="I957" s="28"/>
      <c r="J957" s="28"/>
      <c r="K957" s="28"/>
      <c r="L957" s="28"/>
      <c r="M957" s="28"/>
      <c r="N957" s="28"/>
      <c r="O957" s="28"/>
      <c r="P957" s="28"/>
      <c r="Q957" s="28"/>
      <c r="R957" s="28"/>
      <c r="S957" s="28"/>
      <c r="T957" s="28"/>
      <c r="U957" s="28"/>
    </row>
    <row r="958" spans="1:21" ht="11.25" customHeight="1" x14ac:dyDescent="0.2">
      <c r="A958" s="28"/>
      <c r="B958" s="28"/>
      <c r="C958" s="28"/>
      <c r="D958" s="31"/>
      <c r="E958" s="28"/>
      <c r="F958" s="28"/>
      <c r="G958" s="28"/>
      <c r="H958" s="28"/>
      <c r="I958" s="28"/>
      <c r="J958" s="28"/>
      <c r="K958" s="28"/>
      <c r="L958" s="28"/>
      <c r="M958" s="28"/>
      <c r="N958" s="28"/>
      <c r="O958" s="28"/>
      <c r="P958" s="28"/>
      <c r="Q958" s="28"/>
      <c r="R958" s="28"/>
      <c r="S958" s="28"/>
      <c r="T958" s="28"/>
      <c r="U958" s="28"/>
    </row>
    <row r="959" spans="1:21" ht="11.25" customHeight="1" x14ac:dyDescent="0.2">
      <c r="A959" s="28"/>
      <c r="B959" s="28"/>
      <c r="C959" s="28"/>
      <c r="D959" s="31"/>
      <c r="E959" s="28"/>
      <c r="F959" s="28"/>
      <c r="G959" s="28"/>
      <c r="H959" s="28"/>
      <c r="I959" s="28"/>
      <c r="J959" s="28"/>
      <c r="K959" s="28"/>
      <c r="L959" s="28"/>
      <c r="M959" s="28"/>
      <c r="N959" s="28"/>
      <c r="O959" s="28"/>
      <c r="P959" s="28"/>
      <c r="Q959" s="28"/>
      <c r="R959" s="28"/>
      <c r="S959" s="28"/>
      <c r="T959" s="28"/>
      <c r="U959" s="28"/>
    </row>
    <row r="960" spans="1:21" ht="11.25" customHeight="1" x14ac:dyDescent="0.2">
      <c r="A960" s="28"/>
      <c r="B960" s="28"/>
      <c r="C960" s="28"/>
      <c r="D960" s="31"/>
      <c r="E960" s="28"/>
      <c r="F960" s="28"/>
      <c r="G960" s="28"/>
      <c r="H960" s="28"/>
      <c r="I960" s="28"/>
      <c r="J960" s="28"/>
      <c r="K960" s="28"/>
      <c r="L960" s="28"/>
      <c r="M960" s="28"/>
      <c r="N960" s="28"/>
      <c r="O960" s="28"/>
      <c r="P960" s="28"/>
      <c r="Q960" s="28"/>
      <c r="R960" s="28"/>
      <c r="S960" s="28"/>
      <c r="T960" s="28"/>
      <c r="U960" s="28"/>
    </row>
    <row r="961" spans="1:21" ht="11.25" customHeight="1" x14ac:dyDescent="0.2">
      <c r="A961" s="28"/>
      <c r="B961" s="28"/>
      <c r="C961" s="28"/>
      <c r="D961" s="31"/>
      <c r="E961" s="28"/>
      <c r="F961" s="28"/>
      <c r="G961" s="28"/>
      <c r="H961" s="28"/>
      <c r="I961" s="28"/>
      <c r="J961" s="28"/>
      <c r="K961" s="28"/>
      <c r="L961" s="28"/>
      <c r="M961" s="28"/>
      <c r="N961" s="28"/>
      <c r="O961" s="28"/>
      <c r="P961" s="28"/>
      <c r="Q961" s="28"/>
      <c r="R961" s="28"/>
      <c r="S961" s="28"/>
      <c r="T961" s="28"/>
      <c r="U961" s="28"/>
    </row>
    <row r="962" spans="1:21" ht="11.25" customHeight="1" x14ac:dyDescent="0.2">
      <c r="A962" s="28"/>
      <c r="B962" s="28"/>
      <c r="C962" s="28"/>
      <c r="D962" s="31"/>
      <c r="E962" s="28"/>
      <c r="F962" s="28"/>
      <c r="G962" s="28"/>
      <c r="H962" s="28"/>
      <c r="I962" s="28"/>
      <c r="J962" s="28"/>
      <c r="K962" s="28"/>
      <c r="L962" s="28"/>
      <c r="M962" s="28"/>
      <c r="N962" s="28"/>
      <c r="O962" s="28"/>
      <c r="P962" s="28"/>
      <c r="Q962" s="28"/>
      <c r="R962" s="28"/>
      <c r="S962" s="28"/>
      <c r="T962" s="28"/>
      <c r="U962" s="28"/>
    </row>
    <row r="963" spans="1:21" ht="11.25" customHeight="1" x14ac:dyDescent="0.2">
      <c r="A963" s="28"/>
      <c r="B963" s="28"/>
      <c r="C963" s="28"/>
      <c r="D963" s="31"/>
      <c r="E963" s="28"/>
      <c r="F963" s="28"/>
      <c r="G963" s="28"/>
      <c r="H963" s="28"/>
      <c r="I963" s="28"/>
      <c r="J963" s="28"/>
      <c r="K963" s="28"/>
      <c r="L963" s="28"/>
      <c r="M963" s="28"/>
      <c r="N963" s="28"/>
      <c r="O963" s="28"/>
      <c r="P963" s="28"/>
      <c r="Q963" s="28"/>
      <c r="R963" s="28"/>
      <c r="S963" s="28"/>
      <c r="T963" s="28"/>
      <c r="U963" s="28"/>
    </row>
    <row r="964" spans="1:21" ht="11.25" customHeight="1" x14ac:dyDescent="0.2">
      <c r="A964" s="28"/>
      <c r="B964" s="28"/>
      <c r="C964" s="28"/>
      <c r="D964" s="31"/>
      <c r="E964" s="28"/>
      <c r="F964" s="28"/>
      <c r="G964" s="28"/>
      <c r="H964" s="28"/>
      <c r="I964" s="28"/>
      <c r="J964" s="28"/>
      <c r="K964" s="28"/>
      <c r="L964" s="28"/>
      <c r="M964" s="28"/>
      <c r="N964" s="28"/>
      <c r="O964" s="28"/>
      <c r="P964" s="28"/>
      <c r="Q964" s="28"/>
      <c r="R964" s="28"/>
      <c r="S964" s="28"/>
      <c r="T964" s="28"/>
      <c r="U964" s="28"/>
    </row>
    <row r="965" spans="1:21" ht="11.25" customHeight="1" x14ac:dyDescent="0.2">
      <c r="A965" s="28"/>
      <c r="B965" s="28"/>
      <c r="C965" s="28"/>
      <c r="D965" s="31"/>
      <c r="E965" s="28"/>
      <c r="F965" s="28"/>
      <c r="G965" s="28"/>
      <c r="H965" s="28"/>
      <c r="I965" s="28"/>
      <c r="J965" s="28"/>
      <c r="K965" s="28"/>
      <c r="L965" s="28"/>
      <c r="M965" s="28"/>
      <c r="N965" s="28"/>
      <c r="O965" s="28"/>
      <c r="P965" s="28"/>
      <c r="Q965" s="28"/>
      <c r="R965" s="28"/>
      <c r="S965" s="28"/>
      <c r="T965" s="28"/>
      <c r="U965" s="28"/>
    </row>
    <row r="966" spans="1:21" ht="11.25" customHeight="1" x14ac:dyDescent="0.2">
      <c r="A966" s="28"/>
      <c r="B966" s="28"/>
      <c r="C966" s="28"/>
      <c r="D966" s="31"/>
      <c r="E966" s="28"/>
      <c r="F966" s="28"/>
      <c r="G966" s="28"/>
      <c r="H966" s="28"/>
      <c r="I966" s="28"/>
      <c r="J966" s="28"/>
      <c r="K966" s="28"/>
      <c r="L966" s="28"/>
      <c r="M966" s="28"/>
      <c r="N966" s="28"/>
      <c r="O966" s="28"/>
      <c r="P966" s="28"/>
      <c r="Q966" s="28"/>
      <c r="R966" s="28"/>
      <c r="S966" s="28"/>
      <c r="T966" s="28"/>
      <c r="U966" s="28"/>
    </row>
    <row r="967" spans="1:21" ht="11.25" customHeight="1" x14ac:dyDescent="0.2">
      <c r="A967" s="28"/>
      <c r="B967" s="28"/>
      <c r="C967" s="28"/>
      <c r="D967" s="31"/>
      <c r="E967" s="28"/>
      <c r="F967" s="28"/>
      <c r="G967" s="28"/>
      <c r="H967" s="28"/>
      <c r="I967" s="28"/>
      <c r="J967" s="28"/>
      <c r="K967" s="28"/>
      <c r="L967" s="28"/>
      <c r="M967" s="28"/>
      <c r="N967" s="28"/>
      <c r="O967" s="28"/>
      <c r="P967" s="28"/>
      <c r="Q967" s="28"/>
      <c r="R967" s="28"/>
      <c r="S967" s="28"/>
      <c r="T967" s="28"/>
      <c r="U967" s="28"/>
    </row>
    <row r="968" spans="1:21" ht="11.25" customHeight="1" x14ac:dyDescent="0.2">
      <c r="A968" s="28"/>
      <c r="B968" s="28"/>
      <c r="C968" s="28"/>
      <c r="D968" s="31"/>
      <c r="E968" s="28"/>
      <c r="F968" s="28"/>
      <c r="G968" s="28"/>
      <c r="H968" s="28"/>
      <c r="I968" s="28"/>
      <c r="J968" s="28"/>
      <c r="K968" s="28"/>
      <c r="L968" s="28"/>
      <c r="M968" s="28"/>
      <c r="N968" s="28"/>
      <c r="O968" s="28"/>
      <c r="P968" s="28"/>
      <c r="Q968" s="28"/>
      <c r="R968" s="28"/>
      <c r="S968" s="28"/>
      <c r="T968" s="28"/>
      <c r="U968" s="28"/>
    </row>
    <row r="969" spans="1:21" ht="11.25" customHeight="1" x14ac:dyDescent="0.2">
      <c r="A969" s="28"/>
      <c r="B969" s="28"/>
      <c r="C969" s="28"/>
      <c r="D969" s="31"/>
      <c r="E969" s="28"/>
      <c r="F969" s="28"/>
      <c r="G969" s="28"/>
      <c r="H969" s="28"/>
      <c r="I969" s="28"/>
      <c r="J969" s="28"/>
      <c r="K969" s="28"/>
      <c r="L969" s="28"/>
      <c r="M969" s="28"/>
      <c r="N969" s="28"/>
      <c r="O969" s="28"/>
      <c r="P969" s="28"/>
      <c r="Q969" s="28"/>
      <c r="R969" s="28"/>
      <c r="S969" s="28"/>
      <c r="T969" s="28"/>
      <c r="U969" s="28"/>
    </row>
    <row r="970" spans="1:21" ht="11.25" customHeight="1" x14ac:dyDescent="0.2">
      <c r="A970" s="28"/>
      <c r="B970" s="28"/>
      <c r="C970" s="28"/>
      <c r="D970" s="31"/>
      <c r="E970" s="28"/>
      <c r="F970" s="28"/>
      <c r="G970" s="28"/>
      <c r="H970" s="28"/>
      <c r="I970" s="28"/>
      <c r="J970" s="28"/>
      <c r="K970" s="28"/>
      <c r="L970" s="28"/>
      <c r="M970" s="28"/>
      <c r="N970" s="28"/>
      <c r="O970" s="28"/>
      <c r="P970" s="28"/>
      <c r="Q970" s="28"/>
      <c r="R970" s="28"/>
      <c r="S970" s="28"/>
      <c r="T970" s="28"/>
      <c r="U970" s="28"/>
    </row>
    <row r="971" spans="1:21" ht="11.25" customHeight="1" x14ac:dyDescent="0.2">
      <c r="A971" s="28"/>
      <c r="B971" s="28"/>
      <c r="C971" s="28"/>
      <c r="D971" s="31"/>
      <c r="E971" s="28"/>
      <c r="F971" s="28"/>
      <c r="G971" s="28"/>
      <c r="H971" s="28"/>
      <c r="I971" s="28"/>
      <c r="J971" s="28"/>
      <c r="K971" s="28"/>
      <c r="L971" s="28"/>
      <c r="M971" s="28"/>
      <c r="N971" s="28"/>
      <c r="O971" s="28"/>
      <c r="P971" s="28"/>
      <c r="Q971" s="28"/>
      <c r="R971" s="28"/>
      <c r="S971" s="28"/>
      <c r="T971" s="28"/>
      <c r="U971" s="28"/>
    </row>
    <row r="972" spans="1:21" ht="11.25" customHeight="1" x14ac:dyDescent="0.2">
      <c r="A972" s="28"/>
      <c r="B972" s="28"/>
      <c r="C972" s="28"/>
      <c r="D972" s="31"/>
      <c r="E972" s="28"/>
      <c r="F972" s="28"/>
      <c r="G972" s="28"/>
      <c r="H972" s="28"/>
      <c r="I972" s="28"/>
      <c r="J972" s="28"/>
      <c r="K972" s="28"/>
      <c r="L972" s="28"/>
      <c r="M972" s="28"/>
      <c r="N972" s="28"/>
      <c r="O972" s="28"/>
      <c r="P972" s="28"/>
      <c r="Q972" s="28"/>
      <c r="R972" s="28"/>
      <c r="S972" s="28"/>
      <c r="T972" s="28"/>
      <c r="U972" s="28"/>
    </row>
    <row r="973" spans="1:21" ht="11.25" customHeight="1" x14ac:dyDescent="0.2">
      <c r="A973" s="28"/>
      <c r="B973" s="28"/>
      <c r="C973" s="28"/>
      <c r="D973" s="31"/>
      <c r="E973" s="28"/>
      <c r="F973" s="28"/>
      <c r="G973" s="28"/>
      <c r="H973" s="28"/>
      <c r="I973" s="28"/>
      <c r="J973" s="28"/>
      <c r="K973" s="28"/>
      <c r="L973" s="28"/>
      <c r="M973" s="28"/>
      <c r="N973" s="28"/>
      <c r="O973" s="28"/>
      <c r="P973" s="28"/>
      <c r="Q973" s="28"/>
      <c r="R973" s="28"/>
      <c r="S973" s="28"/>
      <c r="T973" s="28"/>
      <c r="U973" s="28"/>
    </row>
    <row r="974" spans="1:21" ht="11.25" customHeight="1" x14ac:dyDescent="0.2">
      <c r="A974" s="28"/>
      <c r="B974" s="28"/>
      <c r="C974" s="28"/>
      <c r="D974" s="31"/>
      <c r="E974" s="28"/>
      <c r="F974" s="28"/>
      <c r="G974" s="28"/>
      <c r="H974" s="28"/>
      <c r="I974" s="28"/>
      <c r="J974" s="28"/>
      <c r="K974" s="28"/>
      <c r="L974" s="28"/>
      <c r="M974" s="28"/>
      <c r="N974" s="28"/>
      <c r="O974" s="28"/>
      <c r="P974" s="28"/>
      <c r="Q974" s="28"/>
      <c r="R974" s="28"/>
      <c r="S974" s="28"/>
      <c r="T974" s="28"/>
      <c r="U974" s="28"/>
    </row>
    <row r="975" spans="1:21" ht="11.25" customHeight="1" x14ac:dyDescent="0.2">
      <c r="A975" s="28"/>
      <c r="B975" s="28"/>
      <c r="C975" s="28"/>
      <c r="D975" s="31"/>
      <c r="E975" s="28"/>
      <c r="F975" s="28"/>
      <c r="G975" s="28"/>
      <c r="H975" s="28"/>
      <c r="I975" s="28"/>
      <c r="J975" s="28"/>
      <c r="K975" s="28"/>
      <c r="L975" s="28"/>
      <c r="M975" s="28"/>
      <c r="N975" s="28"/>
      <c r="O975" s="28"/>
      <c r="P975" s="28"/>
      <c r="Q975" s="28"/>
      <c r="R975" s="28"/>
      <c r="S975" s="28"/>
      <c r="T975" s="28"/>
      <c r="U975" s="28"/>
    </row>
    <row r="976" spans="1:21" ht="11.25" customHeight="1" x14ac:dyDescent="0.2">
      <c r="A976" s="28"/>
      <c r="B976" s="28"/>
      <c r="C976" s="28"/>
      <c r="D976" s="31"/>
      <c r="E976" s="28"/>
      <c r="F976" s="28"/>
      <c r="G976" s="28"/>
      <c r="H976" s="28"/>
      <c r="I976" s="28"/>
      <c r="J976" s="28"/>
      <c r="K976" s="28"/>
      <c r="L976" s="28"/>
      <c r="M976" s="28"/>
      <c r="N976" s="28"/>
      <c r="O976" s="28"/>
      <c r="P976" s="28"/>
      <c r="Q976" s="28"/>
      <c r="R976" s="28"/>
      <c r="S976" s="28"/>
      <c r="T976" s="28"/>
      <c r="U976" s="28"/>
    </row>
    <row r="977" spans="1:21" ht="11.25" customHeight="1" x14ac:dyDescent="0.2">
      <c r="A977" s="28"/>
      <c r="B977" s="28"/>
      <c r="C977" s="28"/>
      <c r="D977" s="31"/>
      <c r="E977" s="28"/>
      <c r="F977" s="28"/>
      <c r="G977" s="28"/>
      <c r="H977" s="28"/>
      <c r="I977" s="28"/>
      <c r="J977" s="28"/>
      <c r="K977" s="28"/>
      <c r="L977" s="28"/>
      <c r="M977" s="28"/>
      <c r="N977" s="28"/>
      <c r="O977" s="28"/>
      <c r="P977" s="28"/>
      <c r="Q977" s="28"/>
      <c r="R977" s="28"/>
      <c r="S977" s="28"/>
      <c r="T977" s="28"/>
      <c r="U977" s="28"/>
    </row>
    <row r="978" spans="1:21" ht="11.25" customHeight="1" x14ac:dyDescent="0.2">
      <c r="A978" s="28"/>
      <c r="B978" s="28"/>
      <c r="C978" s="28"/>
      <c r="D978" s="31"/>
      <c r="E978" s="28"/>
      <c r="F978" s="28"/>
      <c r="G978" s="28"/>
      <c r="H978" s="28"/>
      <c r="I978" s="28"/>
      <c r="J978" s="28"/>
      <c r="K978" s="28"/>
      <c r="L978" s="28"/>
      <c r="M978" s="28"/>
      <c r="N978" s="28"/>
      <c r="O978" s="28"/>
      <c r="P978" s="28"/>
      <c r="Q978" s="28"/>
      <c r="R978" s="28"/>
      <c r="S978" s="28"/>
      <c r="T978" s="28"/>
      <c r="U978" s="28"/>
    </row>
    <row r="979" spans="1:21" ht="11.25" customHeight="1" x14ac:dyDescent="0.2">
      <c r="A979" s="28"/>
      <c r="B979" s="28"/>
      <c r="C979" s="28"/>
      <c r="D979" s="31"/>
      <c r="E979" s="28"/>
      <c r="F979" s="28"/>
      <c r="G979" s="28"/>
      <c r="H979" s="28"/>
      <c r="I979" s="28"/>
      <c r="J979" s="28"/>
      <c r="K979" s="28"/>
      <c r="L979" s="28"/>
      <c r="M979" s="28"/>
      <c r="N979" s="28"/>
      <c r="O979" s="28"/>
      <c r="P979" s="28"/>
      <c r="Q979" s="28"/>
      <c r="R979" s="28"/>
      <c r="S979" s="28"/>
      <c r="T979" s="28"/>
      <c r="U979" s="28"/>
    </row>
    <row r="980" spans="1:21" ht="11.25" customHeight="1" x14ac:dyDescent="0.2">
      <c r="A980" s="28"/>
      <c r="B980" s="28"/>
      <c r="C980" s="28"/>
      <c r="D980" s="31"/>
      <c r="E980" s="28"/>
      <c r="F980" s="28"/>
      <c r="G980" s="28"/>
      <c r="H980" s="28"/>
      <c r="I980" s="28"/>
      <c r="J980" s="28"/>
      <c r="K980" s="28"/>
      <c r="L980" s="28"/>
      <c r="M980" s="28"/>
      <c r="N980" s="28"/>
      <c r="O980" s="28"/>
      <c r="P980" s="28"/>
      <c r="Q980" s="28"/>
      <c r="R980" s="28"/>
      <c r="S980" s="28"/>
      <c r="T980" s="28"/>
      <c r="U980" s="28"/>
    </row>
    <row r="981" spans="1:21" ht="11.25" customHeight="1" x14ac:dyDescent="0.2">
      <c r="A981" s="28"/>
      <c r="B981" s="28"/>
      <c r="C981" s="28"/>
      <c r="D981" s="31"/>
      <c r="E981" s="28"/>
      <c r="F981" s="28"/>
      <c r="G981" s="28"/>
      <c r="H981" s="28"/>
      <c r="I981" s="28"/>
      <c r="J981" s="28"/>
      <c r="K981" s="28"/>
      <c r="L981" s="28"/>
      <c r="M981" s="28"/>
      <c r="N981" s="28"/>
      <c r="O981" s="28"/>
      <c r="P981" s="28"/>
      <c r="Q981" s="28"/>
      <c r="R981" s="28"/>
      <c r="S981" s="28"/>
      <c r="T981" s="28"/>
      <c r="U981" s="28"/>
    </row>
    <row r="982" spans="1:21" ht="11.25" customHeight="1" x14ac:dyDescent="0.2">
      <c r="A982" s="28"/>
      <c r="B982" s="28"/>
      <c r="C982" s="28"/>
      <c r="D982" s="31"/>
      <c r="E982" s="28"/>
      <c r="F982" s="28"/>
      <c r="G982" s="28"/>
      <c r="H982" s="28"/>
      <c r="I982" s="28"/>
      <c r="J982" s="28"/>
      <c r="K982" s="28"/>
      <c r="L982" s="28"/>
      <c r="M982" s="28"/>
      <c r="N982" s="28"/>
      <c r="O982" s="28"/>
      <c r="P982" s="28"/>
      <c r="Q982" s="28"/>
      <c r="R982" s="28"/>
      <c r="S982" s="28"/>
      <c r="T982" s="28"/>
      <c r="U982" s="28"/>
    </row>
    <row r="983" spans="1:21" ht="11.25" customHeight="1" x14ac:dyDescent="0.2">
      <c r="A983" s="28"/>
      <c r="B983" s="28"/>
      <c r="C983" s="28"/>
      <c r="D983" s="31"/>
      <c r="E983" s="28"/>
      <c r="F983" s="28"/>
      <c r="G983" s="28"/>
      <c r="H983" s="28"/>
      <c r="I983" s="28"/>
      <c r="J983" s="28"/>
      <c r="K983" s="28"/>
      <c r="L983" s="28"/>
      <c r="M983" s="28"/>
      <c r="N983" s="28"/>
      <c r="O983" s="28"/>
      <c r="P983" s="28"/>
      <c r="Q983" s="28"/>
      <c r="R983" s="28"/>
      <c r="S983" s="28"/>
      <c r="T983" s="28"/>
      <c r="U983" s="28"/>
    </row>
    <row r="984" spans="1:21" ht="11.25" customHeight="1" x14ac:dyDescent="0.2">
      <c r="A984" s="28"/>
      <c r="B984" s="28"/>
      <c r="C984" s="28"/>
      <c r="D984" s="31"/>
      <c r="E984" s="28"/>
      <c r="F984" s="28"/>
      <c r="G984" s="28"/>
      <c r="H984" s="28"/>
      <c r="I984" s="28"/>
      <c r="J984" s="28"/>
      <c r="K984" s="28"/>
      <c r="L984" s="28"/>
      <c r="M984" s="28"/>
      <c r="N984" s="28"/>
      <c r="O984" s="28"/>
      <c r="P984" s="28"/>
      <c r="Q984" s="28"/>
      <c r="R984" s="28"/>
      <c r="S984" s="28"/>
      <c r="T984" s="28"/>
      <c r="U984" s="28"/>
    </row>
    <row r="985" spans="1:21" ht="11.25" customHeight="1" x14ac:dyDescent="0.2">
      <c r="A985" s="28"/>
      <c r="B985" s="28"/>
      <c r="C985" s="28"/>
      <c r="D985" s="31"/>
      <c r="E985" s="28"/>
      <c r="F985" s="28"/>
      <c r="G985" s="28"/>
      <c r="H985" s="28"/>
      <c r="I985" s="28"/>
      <c r="J985" s="28"/>
      <c r="K985" s="28"/>
      <c r="L985" s="28"/>
      <c r="M985" s="28"/>
      <c r="N985" s="28"/>
      <c r="O985" s="28"/>
      <c r="P985" s="28"/>
      <c r="Q985" s="28"/>
      <c r="R985" s="28"/>
      <c r="S985" s="28"/>
      <c r="T985" s="28"/>
      <c r="U985" s="28"/>
    </row>
    <row r="986" spans="1:21" ht="11.25" customHeight="1" x14ac:dyDescent="0.2">
      <c r="A986" s="28"/>
      <c r="B986" s="28"/>
      <c r="C986" s="28"/>
      <c r="D986" s="31"/>
      <c r="E986" s="28"/>
      <c r="F986" s="28"/>
      <c r="G986" s="28"/>
      <c r="H986" s="28"/>
      <c r="I986" s="28"/>
      <c r="J986" s="28"/>
      <c r="K986" s="28"/>
      <c r="L986" s="28"/>
      <c r="M986" s="28"/>
      <c r="N986" s="28"/>
      <c r="O986" s="28"/>
      <c r="P986" s="28"/>
      <c r="Q986" s="28"/>
      <c r="R986" s="28"/>
      <c r="S986" s="28"/>
      <c r="T986" s="28"/>
      <c r="U986" s="28"/>
    </row>
    <row r="987" spans="1:21" ht="11.25" customHeight="1" x14ac:dyDescent="0.2">
      <c r="A987" s="28"/>
      <c r="B987" s="28"/>
      <c r="C987" s="28"/>
      <c r="D987" s="31"/>
      <c r="E987" s="28"/>
      <c r="F987" s="28"/>
      <c r="G987" s="28"/>
      <c r="H987" s="28"/>
      <c r="I987" s="28"/>
      <c r="J987" s="28"/>
      <c r="K987" s="28"/>
      <c r="L987" s="28"/>
      <c r="M987" s="28"/>
      <c r="N987" s="28"/>
      <c r="O987" s="28"/>
      <c r="P987" s="28"/>
      <c r="Q987" s="28"/>
      <c r="R987" s="28"/>
      <c r="S987" s="28"/>
      <c r="T987" s="28"/>
      <c r="U987" s="28"/>
    </row>
    <row r="988" spans="1:21" ht="11.25" customHeight="1" x14ac:dyDescent="0.2">
      <c r="A988" s="28"/>
      <c r="B988" s="28"/>
      <c r="C988" s="28"/>
      <c r="D988" s="31"/>
      <c r="E988" s="28"/>
      <c r="F988" s="28"/>
      <c r="G988" s="28"/>
      <c r="H988" s="28"/>
      <c r="I988" s="28"/>
      <c r="J988" s="28"/>
      <c r="K988" s="28"/>
      <c r="L988" s="28"/>
      <c r="M988" s="28"/>
      <c r="N988" s="28"/>
      <c r="O988" s="28"/>
      <c r="P988" s="28"/>
      <c r="Q988" s="28"/>
      <c r="R988" s="28"/>
      <c r="S988" s="28"/>
      <c r="T988" s="28"/>
      <c r="U988" s="28"/>
    </row>
    <row r="989" spans="1:21" ht="11.25" customHeight="1" x14ac:dyDescent="0.2">
      <c r="A989" s="28"/>
      <c r="B989" s="28"/>
      <c r="C989" s="28"/>
      <c r="D989" s="31"/>
      <c r="E989" s="28"/>
      <c r="F989" s="28"/>
      <c r="G989" s="28"/>
      <c r="H989" s="28"/>
      <c r="I989" s="28"/>
      <c r="J989" s="28"/>
      <c r="K989" s="28"/>
      <c r="L989" s="28"/>
      <c r="M989" s="28"/>
      <c r="N989" s="28"/>
      <c r="O989" s="28"/>
      <c r="P989" s="28"/>
      <c r="Q989" s="28"/>
      <c r="R989" s="28"/>
      <c r="S989" s="28"/>
      <c r="T989" s="28"/>
      <c r="U989" s="28"/>
    </row>
    <row r="990" spans="1:21" ht="11.25" customHeight="1" x14ac:dyDescent="0.2">
      <c r="A990" s="28"/>
      <c r="B990" s="28"/>
      <c r="C990" s="28"/>
      <c r="D990" s="31"/>
      <c r="E990" s="28"/>
      <c r="F990" s="28"/>
      <c r="G990" s="28"/>
      <c r="H990" s="28"/>
      <c r="I990" s="28"/>
      <c r="J990" s="28"/>
      <c r="K990" s="28"/>
      <c r="L990" s="28"/>
      <c r="M990" s="28"/>
      <c r="N990" s="28"/>
      <c r="O990" s="28"/>
      <c r="P990" s="28"/>
      <c r="Q990" s="28"/>
      <c r="R990" s="28"/>
      <c r="S990" s="28"/>
      <c r="T990" s="28"/>
      <c r="U990" s="28"/>
    </row>
    <row r="991" spans="1:21" ht="11.25" customHeight="1" x14ac:dyDescent="0.2">
      <c r="A991" s="28"/>
      <c r="B991" s="28"/>
      <c r="C991" s="28"/>
      <c r="D991" s="31"/>
      <c r="E991" s="28"/>
      <c r="F991" s="28"/>
      <c r="G991" s="28"/>
      <c r="H991" s="28"/>
      <c r="I991" s="28"/>
      <c r="J991" s="28"/>
      <c r="K991" s="28"/>
      <c r="L991" s="28"/>
      <c r="M991" s="28"/>
      <c r="N991" s="28"/>
      <c r="O991" s="28"/>
      <c r="P991" s="28"/>
      <c r="Q991" s="28"/>
      <c r="R991" s="28"/>
      <c r="S991" s="28"/>
      <c r="T991" s="28"/>
      <c r="U991" s="28"/>
    </row>
    <row r="992" spans="1:21" ht="11.25" customHeight="1" x14ac:dyDescent="0.2">
      <c r="A992" s="28"/>
      <c r="B992" s="28"/>
      <c r="C992" s="28"/>
      <c r="D992" s="31"/>
      <c r="E992" s="28"/>
      <c r="F992" s="28"/>
      <c r="G992" s="28"/>
      <c r="H992" s="28"/>
      <c r="I992" s="28"/>
      <c r="J992" s="28"/>
      <c r="K992" s="28"/>
      <c r="L992" s="28"/>
      <c r="M992" s="28"/>
      <c r="N992" s="28"/>
      <c r="O992" s="28"/>
      <c r="P992" s="28"/>
      <c r="Q992" s="28"/>
      <c r="R992" s="28"/>
      <c r="S992" s="28"/>
      <c r="T992" s="28"/>
      <c r="U992" s="28"/>
    </row>
    <row r="993" spans="1:21" ht="11.25" customHeight="1" x14ac:dyDescent="0.2">
      <c r="A993" s="28"/>
      <c r="B993" s="28"/>
      <c r="C993" s="28"/>
      <c r="D993" s="31"/>
      <c r="E993" s="28"/>
      <c r="F993" s="28"/>
      <c r="G993" s="28"/>
      <c r="H993" s="28"/>
      <c r="I993" s="28"/>
      <c r="J993" s="28"/>
      <c r="K993" s="28"/>
      <c r="L993" s="28"/>
      <c r="M993" s="28"/>
      <c r="N993" s="28"/>
      <c r="O993" s="28"/>
      <c r="P993" s="28"/>
      <c r="Q993" s="28"/>
      <c r="R993" s="28"/>
      <c r="S993" s="28"/>
      <c r="T993" s="28"/>
      <c r="U993" s="28"/>
    </row>
    <row r="994" spans="1:21" ht="11.25" customHeight="1" x14ac:dyDescent="0.2">
      <c r="A994" s="28"/>
      <c r="B994" s="28"/>
      <c r="C994" s="28"/>
      <c r="D994" s="31"/>
      <c r="E994" s="28"/>
      <c r="F994" s="28"/>
      <c r="G994" s="28"/>
      <c r="H994" s="28"/>
      <c r="I994" s="28"/>
      <c r="J994" s="28"/>
      <c r="K994" s="28"/>
      <c r="L994" s="28"/>
      <c r="M994" s="28"/>
      <c r="N994" s="28"/>
      <c r="O994" s="28"/>
      <c r="P994" s="28"/>
      <c r="Q994" s="28"/>
      <c r="R994" s="28"/>
      <c r="S994" s="28"/>
      <c r="T994" s="28"/>
      <c r="U994" s="28"/>
    </row>
    <row r="995" spans="1:21" ht="11.25" customHeight="1" x14ac:dyDescent="0.2">
      <c r="A995" s="28"/>
      <c r="B995" s="28"/>
      <c r="C995" s="28"/>
      <c r="D995" s="31"/>
      <c r="E995" s="28"/>
      <c r="F995" s="28"/>
      <c r="G995" s="28"/>
      <c r="H995" s="28"/>
      <c r="I995" s="28"/>
      <c r="J995" s="28"/>
      <c r="K995" s="28"/>
      <c r="L995" s="28"/>
      <c r="M995" s="28"/>
      <c r="N995" s="28"/>
      <c r="O995" s="28"/>
      <c r="P995" s="28"/>
      <c r="Q995" s="28"/>
      <c r="R995" s="28"/>
      <c r="S995" s="28"/>
      <c r="T995" s="28"/>
      <c r="U995" s="28"/>
    </row>
    <row r="996" spans="1:21" ht="11.25" customHeight="1" x14ac:dyDescent="0.2">
      <c r="A996" s="28"/>
      <c r="B996" s="28"/>
      <c r="C996" s="28"/>
      <c r="D996" s="31"/>
      <c r="E996" s="28"/>
      <c r="F996" s="28"/>
      <c r="G996" s="28"/>
      <c r="H996" s="28"/>
      <c r="I996" s="28"/>
      <c r="J996" s="28"/>
      <c r="K996" s="28"/>
      <c r="L996" s="28"/>
      <c r="M996" s="28"/>
      <c r="N996" s="28"/>
      <c r="O996" s="28"/>
      <c r="P996" s="28"/>
      <c r="Q996" s="28"/>
      <c r="R996" s="28"/>
      <c r="S996" s="28"/>
      <c r="T996" s="28"/>
      <c r="U996" s="28"/>
    </row>
    <row r="997" spans="1:21" ht="11.25" customHeight="1" x14ac:dyDescent="0.2">
      <c r="A997" s="28"/>
      <c r="B997" s="28"/>
      <c r="C997" s="28"/>
      <c r="D997" s="31"/>
      <c r="E997" s="28"/>
      <c r="F997" s="28"/>
      <c r="G997" s="28"/>
      <c r="H997" s="28"/>
      <c r="I997" s="28"/>
      <c r="J997" s="28"/>
      <c r="K997" s="28"/>
      <c r="L997" s="28"/>
      <c r="M997" s="28"/>
      <c r="N997" s="28"/>
      <c r="O997" s="28"/>
      <c r="P997" s="28"/>
      <c r="Q997" s="28"/>
      <c r="R997" s="28"/>
      <c r="S997" s="28"/>
      <c r="T997" s="28"/>
      <c r="U997" s="28"/>
    </row>
    <row r="998" spans="1:21" ht="11.25" customHeight="1" x14ac:dyDescent="0.2">
      <c r="A998" s="28"/>
      <c r="B998" s="28"/>
      <c r="C998" s="28"/>
      <c r="D998" s="31"/>
      <c r="E998" s="28"/>
      <c r="F998" s="28"/>
      <c r="G998" s="28"/>
      <c r="H998" s="28"/>
      <c r="I998" s="28"/>
      <c r="J998" s="28"/>
      <c r="K998" s="28"/>
      <c r="L998" s="28"/>
      <c r="M998" s="28"/>
      <c r="N998" s="28"/>
      <c r="O998" s="28"/>
      <c r="P998" s="28"/>
      <c r="Q998" s="28"/>
      <c r="R998" s="28"/>
      <c r="S998" s="28"/>
      <c r="T998" s="28"/>
      <c r="U998" s="28"/>
    </row>
    <row r="999" spans="1:21" ht="11.25" customHeight="1" x14ac:dyDescent="0.2">
      <c r="A999" s="28"/>
      <c r="B999" s="28"/>
      <c r="C999" s="28"/>
      <c r="D999" s="31"/>
      <c r="E999" s="28"/>
      <c r="F999" s="28"/>
      <c r="G999" s="28"/>
      <c r="H999" s="28"/>
      <c r="I999" s="28"/>
      <c r="J999" s="28"/>
      <c r="K999" s="28"/>
      <c r="L999" s="28"/>
      <c r="M999" s="28"/>
      <c r="N999" s="28"/>
      <c r="O999" s="28"/>
      <c r="P999" s="28"/>
      <c r="Q999" s="28"/>
      <c r="R999" s="28"/>
      <c r="S999" s="28"/>
      <c r="T999" s="28"/>
      <c r="U999" s="28"/>
    </row>
    <row r="1000" spans="1:21" ht="11.25" customHeight="1" x14ac:dyDescent="0.2">
      <c r="A1000" s="28"/>
      <c r="B1000" s="28"/>
      <c r="C1000" s="28"/>
      <c r="D1000" s="31"/>
      <c r="E1000" s="28"/>
      <c r="F1000" s="28"/>
      <c r="G1000" s="28"/>
      <c r="H1000" s="28"/>
      <c r="I1000" s="28"/>
      <c r="J1000" s="28"/>
      <c r="K1000" s="28"/>
      <c r="L1000" s="28"/>
      <c r="M1000" s="28"/>
      <c r="N1000" s="28"/>
      <c r="O1000" s="28"/>
      <c r="P1000" s="28"/>
      <c r="Q1000" s="28"/>
      <c r="R1000" s="28"/>
      <c r="S1000" s="28"/>
      <c r="T1000" s="28"/>
      <c r="U1000" s="28"/>
    </row>
    <row r="1001" spans="1:21" ht="11.25" customHeight="1" x14ac:dyDescent="0.2">
      <c r="A1001" s="28"/>
      <c r="B1001" s="28"/>
      <c r="C1001" s="28"/>
      <c r="D1001" s="31"/>
      <c r="E1001" s="28"/>
      <c r="F1001" s="28"/>
      <c r="G1001" s="28"/>
      <c r="H1001" s="28"/>
      <c r="I1001" s="28"/>
      <c r="J1001" s="28"/>
      <c r="K1001" s="28"/>
      <c r="L1001" s="28"/>
      <c r="M1001" s="28"/>
      <c r="N1001" s="28"/>
      <c r="O1001" s="28"/>
      <c r="P1001" s="28"/>
      <c r="Q1001" s="28"/>
      <c r="R1001" s="28"/>
      <c r="S1001" s="28"/>
      <c r="T1001" s="28"/>
      <c r="U1001" s="28"/>
    </row>
    <row r="1002" spans="1:21" ht="11.25" customHeight="1" x14ac:dyDescent="0.2">
      <c r="A1002" s="28"/>
      <c r="B1002" s="28"/>
      <c r="C1002" s="28"/>
      <c r="D1002" s="31"/>
      <c r="E1002" s="28"/>
      <c r="F1002" s="28"/>
      <c r="G1002" s="28"/>
      <c r="H1002" s="28"/>
      <c r="I1002" s="28"/>
      <c r="J1002" s="28"/>
      <c r="K1002" s="28"/>
      <c r="L1002" s="28"/>
      <c r="M1002" s="28"/>
      <c r="N1002" s="28"/>
      <c r="O1002" s="28"/>
      <c r="P1002" s="28"/>
      <c r="Q1002" s="28"/>
      <c r="R1002" s="28"/>
      <c r="S1002" s="28"/>
      <c r="T1002" s="28"/>
      <c r="U1002" s="28"/>
    </row>
    <row r="1003" spans="1:21" ht="11.25" customHeight="1" x14ac:dyDescent="0.2">
      <c r="A1003" s="28"/>
      <c r="B1003" s="28"/>
      <c r="C1003" s="28"/>
      <c r="D1003" s="31"/>
      <c r="E1003" s="28"/>
      <c r="F1003" s="28"/>
      <c r="G1003" s="28"/>
      <c r="H1003" s="28"/>
      <c r="I1003" s="28"/>
      <c r="J1003" s="28"/>
      <c r="K1003" s="28"/>
      <c r="L1003" s="28"/>
      <c r="M1003" s="28"/>
      <c r="N1003" s="28"/>
      <c r="O1003" s="28"/>
      <c r="P1003" s="28"/>
      <c r="Q1003" s="28"/>
      <c r="R1003" s="28"/>
      <c r="S1003" s="28"/>
      <c r="T1003" s="28"/>
      <c r="U1003" s="28"/>
    </row>
    <row r="1004" spans="1:21" ht="11.25" customHeight="1" x14ac:dyDescent="0.2">
      <c r="A1004" s="28"/>
      <c r="B1004" s="28"/>
      <c r="C1004" s="28"/>
      <c r="D1004" s="31"/>
      <c r="E1004" s="28"/>
      <c r="F1004" s="28"/>
      <c r="G1004" s="28"/>
      <c r="H1004" s="28"/>
      <c r="I1004" s="28"/>
      <c r="J1004" s="28"/>
      <c r="K1004" s="28"/>
      <c r="L1004" s="28"/>
      <c r="M1004" s="28"/>
      <c r="N1004" s="28"/>
      <c r="O1004" s="28"/>
      <c r="P1004" s="28"/>
      <c r="Q1004" s="28"/>
      <c r="R1004" s="28"/>
      <c r="S1004" s="28"/>
      <c r="T1004" s="28"/>
      <c r="U1004" s="28"/>
    </row>
    <row r="1005" spans="1:21" ht="11.25" customHeight="1" x14ac:dyDescent="0.2">
      <c r="A1005" s="28"/>
      <c r="B1005" s="28"/>
      <c r="C1005" s="28"/>
      <c r="D1005" s="31"/>
      <c r="E1005" s="28"/>
      <c r="F1005" s="28"/>
      <c r="G1005" s="28"/>
      <c r="H1005" s="28"/>
      <c r="I1005" s="28"/>
      <c r="J1005" s="28"/>
      <c r="K1005" s="28"/>
      <c r="L1005" s="28"/>
      <c r="M1005" s="28"/>
      <c r="N1005" s="28"/>
      <c r="O1005" s="28"/>
      <c r="P1005" s="28"/>
      <c r="Q1005" s="28"/>
      <c r="R1005" s="28"/>
      <c r="S1005" s="28"/>
      <c r="T1005" s="28"/>
      <c r="U1005" s="28"/>
    </row>
    <row r="1006" spans="1:21" ht="11.25" customHeight="1" x14ac:dyDescent="0.2">
      <c r="A1006" s="28"/>
      <c r="B1006" s="28"/>
      <c r="C1006" s="28"/>
      <c r="D1006" s="31"/>
      <c r="E1006" s="28"/>
      <c r="F1006" s="28"/>
      <c r="G1006" s="28"/>
      <c r="H1006" s="28"/>
      <c r="I1006" s="28"/>
      <c r="J1006" s="28"/>
      <c r="K1006" s="28"/>
      <c r="L1006" s="28"/>
      <c r="M1006" s="28"/>
      <c r="N1006" s="28"/>
      <c r="O1006" s="28"/>
      <c r="P1006" s="28"/>
      <c r="Q1006" s="28"/>
      <c r="R1006" s="28"/>
      <c r="S1006" s="28"/>
      <c r="T1006" s="28"/>
      <c r="U1006" s="28"/>
    </row>
    <row r="1007" spans="1:21" ht="11.25" customHeight="1" x14ac:dyDescent="0.2">
      <c r="A1007" s="28"/>
      <c r="B1007" s="28"/>
      <c r="C1007" s="28"/>
      <c r="D1007" s="31"/>
      <c r="E1007" s="28"/>
      <c r="F1007" s="28"/>
      <c r="G1007" s="28"/>
      <c r="H1007" s="28"/>
      <c r="I1007" s="28"/>
      <c r="J1007" s="28"/>
      <c r="K1007" s="28"/>
      <c r="L1007" s="28"/>
      <c r="M1007" s="28"/>
      <c r="N1007" s="28"/>
      <c r="O1007" s="28"/>
      <c r="P1007" s="28"/>
      <c r="Q1007" s="28"/>
      <c r="R1007" s="28"/>
      <c r="S1007" s="28"/>
      <c r="T1007" s="28"/>
      <c r="U1007" s="28"/>
    </row>
    <row r="1008" spans="1:21" ht="11.25" customHeight="1" x14ac:dyDescent="0.2">
      <c r="A1008" s="28"/>
      <c r="B1008" s="28"/>
      <c r="C1008" s="28"/>
      <c r="D1008" s="31"/>
      <c r="E1008" s="28"/>
      <c r="F1008" s="28"/>
      <c r="G1008" s="28"/>
      <c r="H1008" s="28"/>
      <c r="I1008" s="28"/>
      <c r="J1008" s="28"/>
      <c r="K1008" s="28"/>
      <c r="L1008" s="28"/>
      <c r="M1008" s="28"/>
      <c r="N1008" s="28"/>
      <c r="O1008" s="28"/>
      <c r="P1008" s="28"/>
      <c r="Q1008" s="28"/>
      <c r="R1008" s="28"/>
      <c r="S1008" s="28"/>
      <c r="T1008" s="28"/>
      <c r="U1008" s="28"/>
    </row>
    <row r="1009" spans="1:21" ht="11.25" customHeight="1" x14ac:dyDescent="0.2">
      <c r="A1009" s="28"/>
      <c r="B1009" s="28"/>
      <c r="C1009" s="28"/>
      <c r="D1009" s="31"/>
      <c r="E1009" s="28"/>
      <c r="F1009" s="28"/>
      <c r="G1009" s="28"/>
      <c r="H1009" s="28"/>
      <c r="I1009" s="28"/>
      <c r="J1009" s="28"/>
      <c r="K1009" s="28"/>
      <c r="L1009" s="28"/>
      <c r="M1009" s="28"/>
      <c r="N1009" s="28"/>
      <c r="O1009" s="28"/>
      <c r="P1009" s="28"/>
      <c r="Q1009" s="28"/>
      <c r="R1009" s="28"/>
      <c r="S1009" s="28"/>
      <c r="T1009" s="28"/>
      <c r="U1009" s="28"/>
    </row>
    <row r="1010" spans="1:21" ht="11.25" customHeight="1" x14ac:dyDescent="0.2">
      <c r="A1010" s="28"/>
      <c r="B1010" s="28"/>
      <c r="C1010" s="28"/>
      <c r="D1010" s="31"/>
      <c r="E1010" s="28"/>
      <c r="F1010" s="28"/>
      <c r="G1010" s="28"/>
      <c r="H1010" s="28"/>
      <c r="I1010" s="28"/>
      <c r="J1010" s="28"/>
      <c r="K1010" s="28"/>
      <c r="L1010" s="28"/>
      <c r="M1010" s="28"/>
      <c r="N1010" s="28"/>
      <c r="O1010" s="28"/>
      <c r="P1010" s="28"/>
      <c r="Q1010" s="28"/>
      <c r="R1010" s="28"/>
      <c r="S1010" s="28"/>
      <c r="T1010" s="28"/>
      <c r="U1010" s="28"/>
    </row>
    <row r="1011" spans="1:21" ht="11.25" customHeight="1" x14ac:dyDescent="0.2">
      <c r="A1011" s="28"/>
      <c r="B1011" s="28"/>
      <c r="C1011" s="28"/>
      <c r="D1011" s="31"/>
      <c r="E1011" s="28"/>
      <c r="F1011" s="28"/>
      <c r="G1011" s="28"/>
      <c r="H1011" s="28"/>
      <c r="I1011" s="28"/>
      <c r="J1011" s="28"/>
      <c r="K1011" s="28"/>
      <c r="L1011" s="28"/>
      <c r="M1011" s="28"/>
      <c r="N1011" s="28"/>
      <c r="O1011" s="28"/>
      <c r="P1011" s="28"/>
      <c r="Q1011" s="28"/>
      <c r="R1011" s="28"/>
      <c r="S1011" s="28"/>
      <c r="T1011" s="28"/>
      <c r="U1011" s="28"/>
    </row>
    <row r="1012" spans="1:21" ht="11.25" customHeight="1" x14ac:dyDescent="0.2">
      <c r="A1012" s="28"/>
      <c r="B1012" s="28"/>
      <c r="C1012" s="28"/>
      <c r="D1012" s="31"/>
      <c r="E1012" s="28"/>
      <c r="F1012" s="28"/>
      <c r="G1012" s="28"/>
      <c r="H1012" s="28"/>
      <c r="I1012" s="28"/>
      <c r="J1012" s="28"/>
      <c r="K1012" s="28"/>
      <c r="L1012" s="28"/>
      <c r="M1012" s="28"/>
      <c r="N1012" s="28"/>
      <c r="O1012" s="28"/>
      <c r="P1012" s="28"/>
      <c r="Q1012" s="28"/>
      <c r="R1012" s="28"/>
      <c r="S1012" s="28"/>
      <c r="T1012" s="28"/>
      <c r="U1012" s="28"/>
    </row>
    <row r="1013" spans="1:21" ht="11.25" customHeight="1" x14ac:dyDescent="0.2">
      <c r="A1013" s="28"/>
      <c r="B1013" s="28"/>
      <c r="C1013" s="28"/>
      <c r="D1013" s="31"/>
      <c r="E1013" s="28"/>
      <c r="F1013" s="28"/>
      <c r="G1013" s="28"/>
      <c r="H1013" s="28"/>
      <c r="I1013" s="28"/>
      <c r="J1013" s="28"/>
      <c r="K1013" s="28"/>
      <c r="L1013" s="28"/>
      <c r="M1013" s="28"/>
      <c r="N1013" s="28"/>
      <c r="O1013" s="28"/>
      <c r="P1013" s="28"/>
      <c r="Q1013" s="28"/>
      <c r="R1013" s="28"/>
      <c r="S1013" s="28"/>
      <c r="T1013" s="28"/>
      <c r="U1013" s="28"/>
    </row>
    <row r="1014" spans="1:21" ht="11.25" customHeight="1" x14ac:dyDescent="0.2">
      <c r="A1014" s="28"/>
      <c r="B1014" s="28"/>
      <c r="C1014" s="28"/>
      <c r="D1014" s="31"/>
      <c r="E1014" s="28"/>
      <c r="F1014" s="28"/>
      <c r="G1014" s="28"/>
      <c r="H1014" s="28"/>
      <c r="I1014" s="28"/>
      <c r="J1014" s="28"/>
      <c r="K1014" s="28"/>
      <c r="L1014" s="28"/>
      <c r="M1014" s="28"/>
      <c r="N1014" s="28"/>
      <c r="O1014" s="28"/>
      <c r="P1014" s="28"/>
      <c r="Q1014" s="28"/>
      <c r="R1014" s="28"/>
      <c r="S1014" s="28"/>
      <c r="T1014" s="28"/>
      <c r="U1014" s="28"/>
    </row>
    <row r="1015" spans="1:21" ht="11.25" customHeight="1" x14ac:dyDescent="0.2">
      <c r="A1015" s="28"/>
      <c r="B1015" s="28"/>
      <c r="C1015" s="28"/>
      <c r="D1015" s="31"/>
      <c r="E1015" s="28"/>
      <c r="F1015" s="28"/>
      <c r="G1015" s="28"/>
      <c r="H1015" s="28"/>
      <c r="I1015" s="28"/>
      <c r="J1015" s="28"/>
      <c r="K1015" s="28"/>
      <c r="L1015" s="28"/>
      <c r="M1015" s="28"/>
      <c r="N1015" s="28"/>
      <c r="O1015" s="28"/>
      <c r="P1015" s="28"/>
      <c r="Q1015" s="28"/>
      <c r="R1015" s="28"/>
      <c r="S1015" s="28"/>
      <c r="T1015" s="28"/>
      <c r="U1015" s="28"/>
    </row>
    <row r="1016" spans="1:21" ht="11.25" customHeight="1" x14ac:dyDescent="0.2">
      <c r="A1016" s="28"/>
      <c r="B1016" s="28"/>
      <c r="C1016" s="28"/>
      <c r="D1016" s="31"/>
      <c r="E1016" s="28"/>
      <c r="F1016" s="28"/>
      <c r="G1016" s="28"/>
      <c r="H1016" s="28"/>
      <c r="I1016" s="28"/>
      <c r="J1016" s="28"/>
      <c r="K1016" s="28"/>
      <c r="L1016" s="28"/>
      <c r="M1016" s="28"/>
      <c r="N1016" s="28"/>
      <c r="O1016" s="28"/>
      <c r="P1016" s="28"/>
      <c r="Q1016" s="28"/>
      <c r="R1016" s="28"/>
      <c r="S1016" s="28"/>
      <c r="T1016" s="28"/>
      <c r="U1016" s="28"/>
    </row>
    <row r="1017" spans="1:21" ht="11.25" customHeight="1" x14ac:dyDescent="0.2">
      <c r="A1017" s="28"/>
      <c r="B1017" s="28"/>
      <c r="C1017" s="28"/>
      <c r="D1017" s="31"/>
      <c r="E1017" s="28"/>
      <c r="F1017" s="28"/>
      <c r="G1017" s="28"/>
      <c r="H1017" s="28"/>
      <c r="I1017" s="28"/>
      <c r="J1017" s="28"/>
      <c r="K1017" s="28"/>
      <c r="L1017" s="28"/>
      <c r="M1017" s="28"/>
      <c r="N1017" s="28"/>
      <c r="O1017" s="28"/>
      <c r="P1017" s="28"/>
      <c r="Q1017" s="28"/>
      <c r="R1017" s="28"/>
      <c r="S1017" s="28"/>
      <c r="T1017" s="28"/>
      <c r="U1017" s="28"/>
    </row>
    <row r="1018" spans="1:21" ht="11.25" customHeight="1" x14ac:dyDescent="0.2">
      <c r="A1018" s="28"/>
      <c r="B1018" s="28"/>
      <c r="C1018" s="28"/>
      <c r="D1018" s="31"/>
      <c r="E1018" s="28"/>
      <c r="F1018" s="28"/>
      <c r="G1018" s="28"/>
      <c r="H1018" s="28"/>
      <c r="I1018" s="28"/>
      <c r="J1018" s="28"/>
      <c r="K1018" s="28"/>
      <c r="L1018" s="28"/>
      <c r="M1018" s="28"/>
      <c r="N1018" s="28"/>
      <c r="O1018" s="28"/>
      <c r="P1018" s="28"/>
      <c r="Q1018" s="28"/>
      <c r="R1018" s="28"/>
      <c r="S1018" s="28"/>
      <c r="T1018" s="28"/>
      <c r="U1018" s="28"/>
    </row>
    <row r="1019" spans="1:21" ht="11.25" customHeight="1" x14ac:dyDescent="0.2">
      <c r="A1019" s="28"/>
      <c r="B1019" s="28"/>
      <c r="C1019" s="28"/>
      <c r="D1019" s="31"/>
      <c r="E1019" s="28"/>
      <c r="F1019" s="28"/>
      <c r="G1019" s="28"/>
      <c r="H1019" s="28"/>
      <c r="I1019" s="28"/>
      <c r="J1019" s="28"/>
      <c r="K1019" s="28"/>
      <c r="L1019" s="28"/>
      <c r="M1019" s="28"/>
      <c r="N1019" s="28"/>
      <c r="O1019" s="28"/>
      <c r="P1019" s="28"/>
      <c r="Q1019" s="28"/>
      <c r="R1019" s="28"/>
      <c r="S1019" s="28"/>
      <c r="T1019" s="28"/>
      <c r="U1019" s="28"/>
    </row>
    <row r="1020" spans="1:21" ht="11.25" customHeight="1" x14ac:dyDescent="0.2">
      <c r="A1020" s="28"/>
      <c r="B1020" s="28"/>
      <c r="C1020" s="28"/>
      <c r="D1020" s="31"/>
      <c r="E1020" s="28"/>
      <c r="F1020" s="28"/>
      <c r="G1020" s="28"/>
      <c r="H1020" s="28"/>
      <c r="I1020" s="28"/>
      <c r="J1020" s="28"/>
      <c r="K1020" s="28"/>
      <c r="L1020" s="28"/>
      <c r="M1020" s="28"/>
      <c r="N1020" s="28"/>
      <c r="O1020" s="28"/>
      <c r="P1020" s="28"/>
      <c r="Q1020" s="28"/>
      <c r="R1020" s="28"/>
      <c r="S1020" s="28"/>
      <c r="T1020" s="28"/>
      <c r="U1020" s="28"/>
    </row>
    <row r="1021" spans="1:21" ht="11.25" customHeight="1" x14ac:dyDescent="0.2">
      <c r="A1021" s="28"/>
      <c r="B1021" s="28"/>
      <c r="C1021" s="28"/>
      <c r="D1021" s="31"/>
      <c r="E1021" s="28"/>
      <c r="F1021" s="28"/>
      <c r="G1021" s="28"/>
      <c r="H1021" s="28"/>
      <c r="I1021" s="28"/>
      <c r="J1021" s="28"/>
      <c r="K1021" s="28"/>
      <c r="L1021" s="28"/>
      <c r="M1021" s="28"/>
      <c r="N1021" s="28"/>
      <c r="O1021" s="28"/>
      <c r="P1021" s="28"/>
      <c r="Q1021" s="28"/>
      <c r="R1021" s="28"/>
      <c r="S1021" s="28"/>
      <c r="T1021" s="28"/>
      <c r="U1021" s="28"/>
    </row>
    <row r="1022" spans="1:21" ht="11.25" customHeight="1" x14ac:dyDescent="0.2">
      <c r="A1022" s="28"/>
      <c r="B1022" s="28"/>
      <c r="C1022" s="28"/>
      <c r="D1022" s="31"/>
      <c r="E1022" s="28"/>
      <c r="F1022" s="28"/>
      <c r="G1022" s="28"/>
      <c r="H1022" s="28"/>
      <c r="I1022" s="28"/>
      <c r="J1022" s="28"/>
      <c r="K1022" s="28"/>
      <c r="L1022" s="28"/>
      <c r="M1022" s="28"/>
      <c r="N1022" s="28"/>
      <c r="O1022" s="28"/>
      <c r="P1022" s="28"/>
      <c r="Q1022" s="28"/>
      <c r="R1022" s="28"/>
      <c r="S1022" s="28"/>
      <c r="T1022" s="28"/>
      <c r="U1022" s="28"/>
    </row>
    <row r="1023" spans="1:21" ht="11.25" customHeight="1" x14ac:dyDescent="0.2">
      <c r="A1023" s="28"/>
      <c r="B1023" s="28"/>
      <c r="C1023" s="28"/>
      <c r="D1023" s="31"/>
      <c r="E1023" s="28"/>
      <c r="F1023" s="28"/>
      <c r="G1023" s="28"/>
      <c r="H1023" s="28"/>
      <c r="I1023" s="28"/>
      <c r="J1023" s="28"/>
      <c r="K1023" s="28"/>
      <c r="L1023" s="28"/>
      <c r="M1023" s="28"/>
      <c r="N1023" s="28"/>
      <c r="O1023" s="28"/>
      <c r="P1023" s="28"/>
      <c r="Q1023" s="28"/>
      <c r="R1023" s="28"/>
      <c r="S1023" s="28"/>
      <c r="T1023" s="28"/>
      <c r="U1023" s="28"/>
    </row>
    <row r="1024" spans="1:21" ht="11.25" customHeight="1" x14ac:dyDescent="0.2">
      <c r="A1024" s="28"/>
      <c r="B1024" s="28"/>
      <c r="C1024" s="28"/>
      <c r="D1024" s="31"/>
      <c r="E1024" s="28"/>
      <c r="F1024" s="28"/>
      <c r="G1024" s="28"/>
      <c r="H1024" s="28"/>
      <c r="I1024" s="28"/>
      <c r="J1024" s="28"/>
      <c r="K1024" s="28"/>
      <c r="L1024" s="28"/>
      <c r="M1024" s="28"/>
      <c r="N1024" s="28"/>
      <c r="O1024" s="28"/>
      <c r="P1024" s="28"/>
      <c r="Q1024" s="28"/>
      <c r="R1024" s="28"/>
      <c r="S1024" s="28"/>
      <c r="T1024" s="28"/>
      <c r="U1024" s="28"/>
    </row>
    <row r="1025" spans="1:21" ht="11.25" customHeight="1" x14ac:dyDescent="0.2">
      <c r="A1025" s="28"/>
      <c r="B1025" s="28"/>
      <c r="C1025" s="28"/>
      <c r="D1025" s="31"/>
      <c r="E1025" s="28"/>
      <c r="F1025" s="28"/>
      <c r="G1025" s="28"/>
      <c r="H1025" s="28"/>
      <c r="I1025" s="28"/>
      <c r="J1025" s="28"/>
      <c r="K1025" s="28"/>
      <c r="L1025" s="28"/>
      <c r="M1025" s="28"/>
      <c r="N1025" s="28"/>
      <c r="O1025" s="28"/>
      <c r="P1025" s="28"/>
      <c r="Q1025" s="28"/>
      <c r="R1025" s="28"/>
      <c r="S1025" s="28"/>
      <c r="T1025" s="28"/>
      <c r="U1025" s="28"/>
    </row>
    <row r="1026" spans="1:21" ht="11.25" customHeight="1" x14ac:dyDescent="0.2">
      <c r="A1026" s="28"/>
      <c r="B1026" s="28"/>
      <c r="C1026" s="28"/>
      <c r="D1026" s="31"/>
      <c r="E1026" s="28"/>
      <c r="F1026" s="28"/>
      <c r="G1026" s="28"/>
      <c r="H1026" s="28"/>
      <c r="I1026" s="28"/>
      <c r="J1026" s="28"/>
      <c r="K1026" s="28"/>
      <c r="L1026" s="28"/>
      <c r="M1026" s="28"/>
      <c r="N1026" s="28"/>
      <c r="O1026" s="28"/>
      <c r="P1026" s="28"/>
      <c r="Q1026" s="28"/>
      <c r="R1026" s="28"/>
      <c r="S1026" s="28"/>
      <c r="T1026" s="28"/>
      <c r="U1026" s="28"/>
    </row>
    <row r="1027" spans="1:21" ht="11.25" customHeight="1" x14ac:dyDescent="0.2">
      <c r="A1027" s="28"/>
      <c r="B1027" s="28"/>
      <c r="C1027" s="28"/>
      <c r="D1027" s="31"/>
      <c r="E1027" s="28"/>
      <c r="F1027" s="28"/>
      <c r="G1027" s="28"/>
      <c r="H1027" s="28"/>
      <c r="I1027" s="28"/>
      <c r="J1027" s="28"/>
      <c r="K1027" s="28"/>
      <c r="L1027" s="28"/>
      <c r="M1027" s="28"/>
      <c r="N1027" s="28"/>
      <c r="O1027" s="28"/>
      <c r="P1027" s="28"/>
      <c r="Q1027" s="28"/>
      <c r="R1027" s="28"/>
      <c r="S1027" s="28"/>
      <c r="T1027" s="28"/>
      <c r="U1027" s="28"/>
    </row>
    <row r="1028" spans="1:21" ht="11.25" customHeight="1" x14ac:dyDescent="0.2">
      <c r="A1028" s="28"/>
      <c r="B1028" s="28"/>
      <c r="C1028" s="28"/>
      <c r="D1028" s="31"/>
      <c r="E1028" s="28"/>
      <c r="F1028" s="28"/>
      <c r="G1028" s="28"/>
      <c r="H1028" s="28"/>
      <c r="I1028" s="28"/>
      <c r="J1028" s="28"/>
      <c r="K1028" s="28"/>
      <c r="L1028" s="28"/>
      <c r="M1028" s="28"/>
      <c r="N1028" s="28"/>
      <c r="O1028" s="28"/>
      <c r="P1028" s="28"/>
      <c r="Q1028" s="28"/>
      <c r="R1028" s="28"/>
      <c r="S1028" s="28"/>
      <c r="T1028" s="28"/>
      <c r="U1028" s="28"/>
    </row>
    <row r="1029" spans="1:21" ht="11.25" customHeight="1" x14ac:dyDescent="0.2">
      <c r="A1029" s="28"/>
      <c r="B1029" s="28"/>
      <c r="C1029" s="28"/>
      <c r="D1029" s="31"/>
      <c r="E1029" s="28"/>
      <c r="F1029" s="28"/>
      <c r="G1029" s="28"/>
      <c r="H1029" s="28"/>
      <c r="I1029" s="28"/>
      <c r="J1029" s="28"/>
      <c r="K1029" s="28"/>
      <c r="L1029" s="28"/>
      <c r="M1029" s="28"/>
      <c r="N1029" s="28"/>
      <c r="O1029" s="28"/>
      <c r="P1029" s="28"/>
      <c r="Q1029" s="28"/>
      <c r="R1029" s="28"/>
      <c r="S1029" s="28"/>
      <c r="T1029" s="28"/>
      <c r="U1029" s="28"/>
    </row>
    <row r="1030" spans="1:21" ht="11.25" customHeight="1" x14ac:dyDescent="0.2">
      <c r="A1030" s="28"/>
      <c r="B1030" s="28"/>
      <c r="C1030" s="28"/>
      <c r="D1030" s="31"/>
      <c r="E1030" s="28"/>
      <c r="F1030" s="28"/>
      <c r="G1030" s="28"/>
      <c r="H1030" s="28"/>
      <c r="I1030" s="28"/>
      <c r="J1030" s="28"/>
      <c r="K1030" s="28"/>
      <c r="L1030" s="28"/>
      <c r="M1030" s="28"/>
      <c r="N1030" s="28"/>
      <c r="O1030" s="28"/>
      <c r="P1030" s="28"/>
      <c r="Q1030" s="28"/>
      <c r="R1030" s="28"/>
      <c r="S1030" s="28"/>
      <c r="T1030" s="28"/>
      <c r="U1030" s="28"/>
    </row>
    <row r="1031" spans="1:21" ht="11.25" customHeight="1" x14ac:dyDescent="0.2">
      <c r="A1031" s="28"/>
      <c r="B1031" s="28"/>
      <c r="C1031" s="28"/>
      <c r="D1031" s="31"/>
      <c r="E1031" s="28"/>
      <c r="F1031" s="28"/>
      <c r="G1031" s="28"/>
      <c r="H1031" s="28"/>
      <c r="I1031" s="28"/>
      <c r="J1031" s="28"/>
      <c r="K1031" s="28"/>
      <c r="L1031" s="28"/>
      <c r="M1031" s="28"/>
      <c r="N1031" s="28"/>
      <c r="O1031" s="28"/>
      <c r="P1031" s="28"/>
      <c r="Q1031" s="28"/>
      <c r="R1031" s="28"/>
      <c r="S1031" s="28"/>
      <c r="T1031" s="28"/>
      <c r="U1031" s="28"/>
    </row>
    <row r="1032" spans="1:21" ht="11.25" customHeight="1" x14ac:dyDescent="0.2">
      <c r="A1032" s="28"/>
      <c r="B1032" s="28"/>
      <c r="C1032" s="28"/>
      <c r="D1032" s="31"/>
      <c r="E1032" s="28"/>
      <c r="F1032" s="28"/>
      <c r="G1032" s="28"/>
      <c r="H1032" s="28"/>
      <c r="I1032" s="28"/>
      <c r="J1032" s="28"/>
      <c r="K1032" s="28"/>
      <c r="L1032" s="28"/>
      <c r="M1032" s="28"/>
      <c r="N1032" s="28"/>
      <c r="O1032" s="28"/>
      <c r="P1032" s="28"/>
      <c r="Q1032" s="28"/>
      <c r="R1032" s="28"/>
      <c r="S1032" s="28"/>
      <c r="T1032" s="28"/>
      <c r="U1032" s="28"/>
    </row>
    <row r="1033" spans="1:21" ht="11.25" customHeight="1" x14ac:dyDescent="0.2">
      <c r="A1033" s="28"/>
      <c r="B1033" s="28"/>
      <c r="C1033" s="28"/>
      <c r="D1033" s="31"/>
      <c r="E1033" s="28"/>
      <c r="F1033" s="28"/>
      <c r="G1033" s="28"/>
      <c r="H1033" s="28"/>
      <c r="I1033" s="28"/>
      <c r="J1033" s="28"/>
      <c r="K1033" s="28"/>
      <c r="L1033" s="28"/>
      <c r="M1033" s="28"/>
      <c r="N1033" s="28"/>
      <c r="O1033" s="28"/>
      <c r="P1033" s="28"/>
      <c r="Q1033" s="28"/>
      <c r="R1033" s="28"/>
      <c r="S1033" s="28"/>
      <c r="T1033" s="28"/>
      <c r="U1033" s="28"/>
    </row>
    <row r="1034" spans="1:21" ht="11.25" customHeight="1" x14ac:dyDescent="0.2">
      <c r="A1034" s="28"/>
      <c r="B1034" s="28"/>
      <c r="C1034" s="28"/>
      <c r="D1034" s="31"/>
      <c r="E1034" s="28"/>
      <c r="F1034" s="28"/>
      <c r="G1034" s="28"/>
      <c r="H1034" s="28"/>
      <c r="I1034" s="28"/>
      <c r="J1034" s="28"/>
      <c r="K1034" s="28"/>
      <c r="L1034" s="28"/>
      <c r="M1034" s="28"/>
      <c r="N1034" s="28"/>
      <c r="O1034" s="28"/>
      <c r="P1034" s="28"/>
      <c r="Q1034" s="28"/>
      <c r="R1034" s="28"/>
      <c r="S1034" s="28"/>
      <c r="T1034" s="28"/>
      <c r="U1034" s="28"/>
    </row>
    <row r="1035" spans="1:21" ht="11.25" customHeight="1" x14ac:dyDescent="0.2">
      <c r="A1035" s="28"/>
      <c r="B1035" s="28"/>
      <c r="C1035" s="28"/>
      <c r="D1035" s="31"/>
      <c r="E1035" s="28"/>
      <c r="F1035" s="28"/>
      <c r="G1035" s="28"/>
      <c r="H1035" s="28"/>
      <c r="I1035" s="28"/>
      <c r="J1035" s="28"/>
      <c r="K1035" s="28"/>
      <c r="L1035" s="28"/>
      <c r="M1035" s="28"/>
      <c r="N1035" s="28"/>
      <c r="O1035" s="28"/>
      <c r="P1035" s="28"/>
      <c r="Q1035" s="28"/>
      <c r="R1035" s="28"/>
      <c r="S1035" s="28"/>
      <c r="T1035" s="28"/>
      <c r="U1035" s="28"/>
    </row>
    <row r="1036" spans="1:21" ht="11.25" customHeight="1" x14ac:dyDescent="0.2">
      <c r="A1036" s="28"/>
      <c r="B1036" s="28"/>
      <c r="C1036" s="28"/>
      <c r="D1036" s="31"/>
      <c r="E1036" s="28"/>
      <c r="F1036" s="28"/>
      <c r="G1036" s="28"/>
      <c r="H1036" s="28"/>
      <c r="I1036" s="28"/>
      <c r="J1036" s="28"/>
      <c r="K1036" s="28"/>
      <c r="L1036" s="28"/>
      <c r="M1036" s="28"/>
      <c r="N1036" s="28"/>
      <c r="O1036" s="28"/>
      <c r="P1036" s="28"/>
      <c r="Q1036" s="28"/>
      <c r="R1036" s="28"/>
      <c r="S1036" s="28"/>
      <c r="T1036" s="28"/>
      <c r="U1036" s="28"/>
    </row>
    <row r="1037" spans="1:21" ht="11.25" customHeight="1" x14ac:dyDescent="0.2">
      <c r="A1037" s="28"/>
      <c r="B1037" s="28"/>
      <c r="C1037" s="28"/>
      <c r="D1037" s="31"/>
      <c r="E1037" s="28"/>
      <c r="F1037" s="28"/>
      <c r="G1037" s="28"/>
      <c r="H1037" s="28"/>
      <c r="I1037" s="28"/>
      <c r="J1037" s="28"/>
      <c r="K1037" s="28"/>
      <c r="L1037" s="28"/>
      <c r="M1037" s="28"/>
      <c r="N1037" s="28"/>
      <c r="O1037" s="28"/>
      <c r="P1037" s="28"/>
      <c r="Q1037" s="28"/>
      <c r="R1037" s="28"/>
      <c r="S1037" s="28"/>
      <c r="T1037" s="28"/>
      <c r="U1037" s="28"/>
    </row>
    <row r="1038" spans="1:21" ht="11.25" customHeight="1" x14ac:dyDescent="0.2">
      <c r="A1038" s="28"/>
      <c r="B1038" s="28"/>
      <c r="C1038" s="28"/>
      <c r="D1038" s="31"/>
      <c r="E1038" s="28"/>
      <c r="F1038" s="28"/>
      <c r="G1038" s="28"/>
      <c r="H1038" s="28"/>
      <c r="I1038" s="28"/>
      <c r="J1038" s="28"/>
      <c r="K1038" s="28"/>
      <c r="L1038" s="28"/>
      <c r="M1038" s="28"/>
      <c r="N1038" s="28"/>
      <c r="O1038" s="28"/>
      <c r="P1038" s="28"/>
      <c r="Q1038" s="28"/>
      <c r="R1038" s="28"/>
      <c r="S1038" s="28"/>
      <c r="T1038" s="28"/>
      <c r="U1038" s="28"/>
    </row>
    <row r="1039" spans="1:21" ht="11.25" customHeight="1" x14ac:dyDescent="0.2">
      <c r="A1039" s="28"/>
      <c r="B1039" s="28"/>
      <c r="C1039" s="28"/>
      <c r="D1039" s="31"/>
      <c r="E1039" s="28"/>
      <c r="F1039" s="28"/>
      <c r="G1039" s="28"/>
      <c r="H1039" s="28"/>
      <c r="I1039" s="28"/>
      <c r="J1039" s="28"/>
      <c r="K1039" s="28"/>
      <c r="L1039" s="28"/>
      <c r="M1039" s="28"/>
      <c r="N1039" s="28"/>
      <c r="O1039" s="28"/>
      <c r="P1039" s="28"/>
      <c r="Q1039" s="28"/>
      <c r="R1039" s="28"/>
      <c r="S1039" s="28"/>
      <c r="T1039" s="28"/>
      <c r="U1039" s="28"/>
    </row>
    <row r="1040" spans="1:21" ht="11.25" customHeight="1" x14ac:dyDescent="0.2">
      <c r="A1040" s="28"/>
      <c r="B1040" s="28"/>
      <c r="C1040" s="28"/>
      <c r="D1040" s="31"/>
      <c r="E1040" s="28"/>
      <c r="F1040" s="28"/>
      <c r="G1040" s="28"/>
      <c r="H1040" s="28"/>
      <c r="I1040" s="28"/>
      <c r="J1040" s="28"/>
      <c r="K1040" s="28"/>
      <c r="L1040" s="28"/>
      <c r="M1040" s="28"/>
      <c r="N1040" s="28"/>
      <c r="O1040" s="28"/>
      <c r="P1040" s="28"/>
      <c r="Q1040" s="28"/>
      <c r="R1040" s="28"/>
      <c r="S1040" s="28"/>
      <c r="T1040" s="28"/>
      <c r="U1040" s="28"/>
    </row>
    <row r="1041" spans="1:21" ht="11.25" customHeight="1" x14ac:dyDescent="0.2">
      <c r="A1041" s="28"/>
      <c r="B1041" s="28"/>
      <c r="C1041" s="28"/>
      <c r="D1041" s="31"/>
      <c r="E1041" s="28"/>
      <c r="F1041" s="28"/>
      <c r="G1041" s="28"/>
      <c r="H1041" s="28"/>
      <c r="I1041" s="28"/>
      <c r="J1041" s="28"/>
      <c r="K1041" s="28"/>
      <c r="L1041" s="28"/>
      <c r="M1041" s="28"/>
      <c r="N1041" s="28"/>
      <c r="O1041" s="28"/>
      <c r="P1041" s="28"/>
      <c r="Q1041" s="28"/>
      <c r="R1041" s="28"/>
      <c r="S1041" s="28"/>
      <c r="T1041" s="28"/>
      <c r="U1041" s="28"/>
    </row>
    <row r="1042" spans="1:21" ht="11.25" customHeight="1" x14ac:dyDescent="0.2">
      <c r="A1042" s="28"/>
      <c r="B1042" s="28"/>
      <c r="C1042" s="28"/>
      <c r="D1042" s="31"/>
      <c r="E1042" s="28"/>
      <c r="F1042" s="28"/>
      <c r="G1042" s="28"/>
      <c r="H1042" s="28"/>
      <c r="I1042" s="28"/>
      <c r="J1042" s="28"/>
      <c r="K1042" s="28"/>
      <c r="L1042" s="28"/>
      <c r="M1042" s="28"/>
      <c r="N1042" s="28"/>
      <c r="O1042" s="28"/>
      <c r="P1042" s="28"/>
      <c r="Q1042" s="28"/>
      <c r="R1042" s="28"/>
      <c r="S1042" s="28"/>
      <c r="T1042" s="28"/>
      <c r="U1042" s="28"/>
    </row>
    <row r="1043" spans="1:21" ht="11.25" customHeight="1" x14ac:dyDescent="0.2">
      <c r="A1043" s="28"/>
      <c r="B1043" s="28"/>
      <c r="C1043" s="28"/>
      <c r="D1043" s="31"/>
      <c r="E1043" s="28"/>
      <c r="F1043" s="28"/>
      <c r="G1043" s="28"/>
      <c r="H1043" s="28"/>
      <c r="I1043" s="28"/>
      <c r="J1043" s="28"/>
      <c r="K1043" s="28"/>
      <c r="L1043" s="28"/>
      <c r="M1043" s="28"/>
      <c r="N1043" s="28"/>
      <c r="O1043" s="28"/>
      <c r="P1043" s="28"/>
      <c r="Q1043" s="28"/>
      <c r="R1043" s="28"/>
      <c r="S1043" s="28"/>
      <c r="T1043" s="28"/>
      <c r="U1043" s="28"/>
    </row>
    <row r="1044" spans="1:21" ht="11.25" customHeight="1" x14ac:dyDescent="0.2">
      <c r="A1044" s="28"/>
      <c r="B1044" s="28"/>
      <c r="C1044" s="28"/>
      <c r="D1044" s="31"/>
      <c r="E1044" s="28"/>
      <c r="F1044" s="28"/>
      <c r="G1044" s="28"/>
      <c r="H1044" s="28"/>
      <c r="I1044" s="28"/>
      <c r="J1044" s="28"/>
      <c r="K1044" s="28"/>
      <c r="L1044" s="28"/>
      <c r="M1044" s="28"/>
      <c r="N1044" s="28"/>
      <c r="O1044" s="28"/>
      <c r="P1044" s="28"/>
      <c r="Q1044" s="28"/>
      <c r="R1044" s="28"/>
      <c r="S1044" s="28"/>
      <c r="T1044" s="28"/>
      <c r="U1044" s="28"/>
    </row>
    <row r="1045" spans="1:21" ht="11.25" customHeight="1" x14ac:dyDescent="0.2">
      <c r="A1045" s="28"/>
      <c r="B1045" s="28"/>
      <c r="C1045" s="28"/>
      <c r="D1045" s="31"/>
      <c r="E1045" s="28"/>
      <c r="F1045" s="28"/>
      <c r="G1045" s="28"/>
      <c r="H1045" s="28"/>
      <c r="I1045" s="28"/>
      <c r="J1045" s="28"/>
      <c r="K1045" s="28"/>
      <c r="L1045" s="28"/>
      <c r="M1045" s="28"/>
      <c r="N1045" s="28"/>
      <c r="O1045" s="28"/>
      <c r="P1045" s="28"/>
      <c r="Q1045" s="28"/>
      <c r="R1045" s="28"/>
      <c r="S1045" s="28"/>
      <c r="T1045" s="28"/>
      <c r="U1045" s="28"/>
    </row>
    <row r="1046" spans="1:21" ht="11.25" customHeight="1" x14ac:dyDescent="0.2">
      <c r="A1046" s="28"/>
      <c r="B1046" s="28"/>
      <c r="C1046" s="28"/>
      <c r="D1046" s="31"/>
      <c r="E1046" s="28"/>
      <c r="F1046" s="28"/>
      <c r="G1046" s="28"/>
      <c r="H1046" s="28"/>
      <c r="I1046" s="28"/>
      <c r="J1046" s="28"/>
      <c r="K1046" s="28"/>
      <c r="L1046" s="28"/>
      <c r="M1046" s="28"/>
      <c r="N1046" s="28"/>
      <c r="O1046" s="28"/>
      <c r="P1046" s="28"/>
      <c r="Q1046" s="28"/>
      <c r="R1046" s="28"/>
      <c r="S1046" s="28"/>
      <c r="T1046" s="28"/>
      <c r="U1046" s="28"/>
    </row>
    <row r="1047" spans="1:21" ht="11.25" customHeight="1" x14ac:dyDescent="0.2">
      <c r="A1047" s="28"/>
      <c r="B1047" s="28"/>
      <c r="C1047" s="28"/>
      <c r="D1047" s="31"/>
      <c r="E1047" s="28"/>
      <c r="F1047" s="28"/>
      <c r="G1047" s="28"/>
      <c r="H1047" s="28"/>
      <c r="I1047" s="28"/>
      <c r="J1047" s="28"/>
      <c r="K1047" s="28"/>
      <c r="L1047" s="28"/>
      <c r="M1047" s="28"/>
      <c r="N1047" s="28"/>
      <c r="O1047" s="28"/>
      <c r="P1047" s="28"/>
      <c r="Q1047" s="28"/>
      <c r="R1047" s="28"/>
      <c r="S1047" s="28"/>
      <c r="T1047" s="28"/>
      <c r="U1047" s="28"/>
    </row>
    <row r="1048" spans="1:21" ht="11.25" customHeight="1" x14ac:dyDescent="0.2">
      <c r="A1048" s="28"/>
      <c r="B1048" s="28"/>
      <c r="C1048" s="28"/>
      <c r="D1048" s="31"/>
      <c r="E1048" s="28"/>
      <c r="F1048" s="28"/>
      <c r="G1048" s="28"/>
      <c r="H1048" s="28"/>
      <c r="I1048" s="28"/>
      <c r="J1048" s="28"/>
      <c r="K1048" s="28"/>
      <c r="L1048" s="28"/>
      <c r="M1048" s="28"/>
      <c r="N1048" s="28"/>
      <c r="O1048" s="28"/>
      <c r="P1048" s="28"/>
      <c r="Q1048" s="28"/>
      <c r="R1048" s="28"/>
      <c r="S1048" s="28"/>
      <c r="T1048" s="28"/>
      <c r="U1048" s="28"/>
    </row>
    <row r="1049" spans="1:21" ht="11.25" customHeight="1" x14ac:dyDescent="0.2">
      <c r="A1049" s="28"/>
      <c r="B1049" s="28"/>
      <c r="C1049" s="28"/>
      <c r="D1049" s="31"/>
      <c r="E1049" s="28"/>
      <c r="F1049" s="28"/>
      <c r="G1049" s="28"/>
      <c r="H1049" s="28"/>
      <c r="I1049" s="28"/>
      <c r="J1049" s="28"/>
      <c r="K1049" s="28"/>
      <c r="L1049" s="28"/>
      <c r="M1049" s="28"/>
      <c r="N1049" s="28"/>
      <c r="O1049" s="28"/>
      <c r="P1049" s="28"/>
      <c r="Q1049" s="28"/>
      <c r="R1049" s="28"/>
      <c r="S1049" s="28"/>
      <c r="T1049" s="28"/>
      <c r="U1049" s="28"/>
    </row>
    <row r="1050" spans="1:21" ht="11.25" customHeight="1" x14ac:dyDescent="0.2">
      <c r="A1050" s="28"/>
      <c r="B1050" s="28"/>
      <c r="C1050" s="28"/>
      <c r="D1050" s="31"/>
      <c r="E1050" s="28"/>
      <c r="F1050" s="28"/>
      <c r="G1050" s="28"/>
      <c r="H1050" s="28"/>
      <c r="I1050" s="28"/>
      <c r="J1050" s="28"/>
      <c r="K1050" s="28"/>
      <c r="L1050" s="28"/>
      <c r="M1050" s="28"/>
      <c r="N1050" s="28"/>
      <c r="O1050" s="28"/>
      <c r="P1050" s="28"/>
      <c r="Q1050" s="28"/>
      <c r="R1050" s="28"/>
      <c r="S1050" s="28"/>
      <c r="T1050" s="28"/>
      <c r="U1050" s="28"/>
    </row>
    <row r="1051" spans="1:21" ht="11.25" customHeight="1" x14ac:dyDescent="0.2">
      <c r="A1051" s="28"/>
      <c r="B1051" s="28"/>
      <c r="C1051" s="28"/>
      <c r="D1051" s="31"/>
      <c r="E1051" s="28"/>
      <c r="F1051" s="28"/>
      <c r="G1051" s="28"/>
      <c r="H1051" s="28"/>
      <c r="I1051" s="28"/>
      <c r="J1051" s="28"/>
      <c r="K1051" s="28"/>
      <c r="L1051" s="28"/>
      <c r="M1051" s="28"/>
      <c r="N1051" s="28"/>
      <c r="O1051" s="28"/>
      <c r="P1051" s="28"/>
      <c r="Q1051" s="28"/>
      <c r="R1051" s="28"/>
      <c r="S1051" s="28"/>
      <c r="T1051" s="28"/>
      <c r="U1051" s="28"/>
    </row>
    <row r="1052" spans="1:21" ht="11.25" customHeight="1" x14ac:dyDescent="0.2">
      <c r="A1052" s="28"/>
      <c r="B1052" s="28"/>
      <c r="C1052" s="28"/>
      <c r="D1052" s="31"/>
      <c r="E1052" s="28"/>
      <c r="F1052" s="28"/>
      <c r="G1052" s="28"/>
      <c r="H1052" s="28"/>
      <c r="I1052" s="28"/>
      <c r="J1052" s="28"/>
      <c r="K1052" s="28"/>
      <c r="L1052" s="28"/>
      <c r="M1052" s="28"/>
      <c r="N1052" s="28"/>
      <c r="O1052" s="28"/>
      <c r="P1052" s="28"/>
      <c r="Q1052" s="28"/>
      <c r="R1052" s="28"/>
      <c r="S1052" s="28"/>
      <c r="T1052" s="28"/>
      <c r="U1052" s="28"/>
    </row>
    <row r="1053" spans="1:21" ht="11.25" customHeight="1" x14ac:dyDescent="0.2">
      <c r="A1053" s="28"/>
      <c r="B1053" s="28"/>
      <c r="C1053" s="28"/>
      <c r="D1053" s="31"/>
      <c r="E1053" s="28"/>
      <c r="F1053" s="28"/>
      <c r="G1053" s="28"/>
      <c r="H1053" s="28"/>
      <c r="I1053" s="28"/>
      <c r="J1053" s="28"/>
      <c r="K1053" s="28"/>
      <c r="L1053" s="28"/>
      <c r="M1053" s="28"/>
      <c r="N1053" s="28"/>
      <c r="O1053" s="28"/>
      <c r="P1053" s="28"/>
      <c r="Q1053" s="28"/>
      <c r="R1053" s="28"/>
      <c r="S1053" s="28"/>
      <c r="T1053" s="28"/>
      <c r="U1053" s="28"/>
    </row>
    <row r="1054" spans="1:21" ht="11.25" customHeight="1" x14ac:dyDescent="0.2">
      <c r="A1054" s="28"/>
      <c r="B1054" s="28"/>
      <c r="C1054" s="28"/>
      <c r="D1054" s="31"/>
      <c r="E1054" s="28"/>
      <c r="F1054" s="28"/>
      <c r="G1054" s="28"/>
      <c r="H1054" s="28"/>
      <c r="I1054" s="28"/>
      <c r="J1054" s="28"/>
      <c r="K1054" s="28"/>
      <c r="L1054" s="28"/>
      <c r="M1054" s="28"/>
      <c r="N1054" s="28"/>
      <c r="O1054" s="28"/>
      <c r="P1054" s="28"/>
      <c r="Q1054" s="28"/>
      <c r="R1054" s="28"/>
      <c r="S1054" s="28"/>
      <c r="T1054" s="28"/>
      <c r="U1054" s="28"/>
    </row>
    <row r="1055" spans="1:21" ht="11.25" customHeight="1" x14ac:dyDescent="0.2">
      <c r="A1055" s="28"/>
      <c r="B1055" s="28"/>
      <c r="C1055" s="28"/>
      <c r="D1055" s="31"/>
      <c r="E1055" s="28"/>
      <c r="F1055" s="28"/>
      <c r="G1055" s="28"/>
      <c r="H1055" s="28"/>
      <c r="I1055" s="28"/>
      <c r="J1055" s="28"/>
      <c r="K1055" s="28"/>
      <c r="L1055" s="28"/>
      <c r="M1055" s="28"/>
      <c r="N1055" s="28"/>
      <c r="O1055" s="28"/>
      <c r="P1055" s="28"/>
      <c r="Q1055" s="28"/>
      <c r="R1055" s="28"/>
      <c r="S1055" s="28"/>
      <c r="T1055" s="28"/>
      <c r="U1055" s="28"/>
    </row>
    <row r="1056" spans="1:21" ht="11.25" customHeight="1" x14ac:dyDescent="0.2">
      <c r="A1056" s="28"/>
      <c r="B1056" s="28"/>
      <c r="C1056" s="28"/>
      <c r="D1056" s="31"/>
      <c r="E1056" s="28"/>
      <c r="F1056" s="28"/>
      <c r="G1056" s="28"/>
      <c r="H1056" s="28"/>
      <c r="I1056" s="28"/>
      <c r="J1056" s="28"/>
      <c r="K1056" s="28"/>
      <c r="L1056" s="28"/>
      <c r="M1056" s="28"/>
      <c r="N1056" s="28"/>
      <c r="O1056" s="28"/>
      <c r="P1056" s="28"/>
      <c r="Q1056" s="28"/>
      <c r="R1056" s="28"/>
      <c r="S1056" s="28"/>
      <c r="T1056" s="28"/>
      <c r="U1056" s="28"/>
    </row>
    <row r="1057" spans="1:21" ht="11.25" customHeight="1" x14ac:dyDescent="0.2">
      <c r="A1057" s="28"/>
      <c r="B1057" s="28"/>
      <c r="C1057" s="28"/>
      <c r="D1057" s="31"/>
      <c r="E1057" s="28"/>
      <c r="F1057" s="28"/>
      <c r="G1057" s="28"/>
      <c r="H1057" s="28"/>
      <c r="I1057" s="28"/>
      <c r="J1057" s="28"/>
      <c r="K1057" s="28"/>
      <c r="L1057" s="28"/>
      <c r="M1057" s="28"/>
      <c r="N1057" s="28"/>
      <c r="O1057" s="28"/>
      <c r="P1057" s="28"/>
      <c r="Q1057" s="28"/>
      <c r="R1057" s="28"/>
      <c r="S1057" s="28"/>
      <c r="T1057" s="28"/>
      <c r="U1057" s="28"/>
    </row>
    <row r="1058" spans="1:21" ht="11.25" customHeight="1" x14ac:dyDescent="0.2">
      <c r="A1058" s="28"/>
      <c r="B1058" s="28"/>
      <c r="C1058" s="28"/>
      <c r="D1058" s="31"/>
      <c r="E1058" s="28"/>
      <c r="F1058" s="28"/>
      <c r="G1058" s="28"/>
      <c r="H1058" s="28"/>
      <c r="I1058" s="28"/>
      <c r="J1058" s="28"/>
      <c r="K1058" s="28"/>
      <c r="L1058" s="28"/>
      <c r="M1058" s="28"/>
      <c r="N1058" s="28"/>
      <c r="O1058" s="28"/>
      <c r="P1058" s="28"/>
      <c r="Q1058" s="28"/>
      <c r="R1058" s="28"/>
      <c r="S1058" s="28"/>
      <c r="T1058" s="28"/>
      <c r="U1058" s="28"/>
    </row>
    <row r="1059" spans="1:21" ht="11.25" customHeight="1" x14ac:dyDescent="0.2">
      <c r="A1059" s="28"/>
      <c r="B1059" s="28"/>
      <c r="C1059" s="28"/>
      <c r="D1059" s="31"/>
      <c r="E1059" s="28"/>
      <c r="F1059" s="28"/>
      <c r="G1059" s="28"/>
      <c r="H1059" s="28"/>
      <c r="I1059" s="28"/>
      <c r="J1059" s="28"/>
      <c r="K1059" s="28"/>
      <c r="L1059" s="28"/>
      <c r="M1059" s="28"/>
      <c r="N1059" s="28"/>
      <c r="O1059" s="28"/>
      <c r="P1059" s="28"/>
      <c r="Q1059" s="28"/>
      <c r="R1059" s="28"/>
      <c r="S1059" s="28"/>
      <c r="T1059" s="28"/>
      <c r="U1059" s="28"/>
    </row>
    <row r="1060" spans="1:21" ht="11.25" customHeight="1" x14ac:dyDescent="0.2">
      <c r="A1060" s="28"/>
      <c r="B1060" s="28"/>
      <c r="C1060" s="28"/>
      <c r="D1060" s="31"/>
      <c r="E1060" s="28"/>
      <c r="F1060" s="28"/>
      <c r="G1060" s="28"/>
      <c r="H1060" s="28"/>
      <c r="I1060" s="28"/>
      <c r="J1060" s="28"/>
      <c r="K1060" s="28"/>
      <c r="L1060" s="28"/>
      <c r="M1060" s="28"/>
      <c r="N1060" s="28"/>
      <c r="O1060" s="28"/>
      <c r="P1060" s="28"/>
      <c r="Q1060" s="28"/>
      <c r="R1060" s="28"/>
      <c r="S1060" s="28"/>
      <c r="T1060" s="28"/>
      <c r="U1060" s="28"/>
    </row>
    <row r="1061" spans="1:21" ht="11.25" customHeight="1" x14ac:dyDescent="0.2">
      <c r="A1061" s="28"/>
      <c r="B1061" s="28"/>
      <c r="C1061" s="28"/>
      <c r="D1061" s="31"/>
      <c r="E1061" s="28"/>
      <c r="F1061" s="28"/>
      <c r="G1061" s="28"/>
      <c r="H1061" s="28"/>
      <c r="I1061" s="28"/>
      <c r="J1061" s="28"/>
      <c r="K1061" s="28"/>
      <c r="L1061" s="28"/>
      <c r="M1061" s="28"/>
      <c r="N1061" s="28"/>
      <c r="O1061" s="28"/>
      <c r="P1061" s="28"/>
      <c r="Q1061" s="28"/>
      <c r="R1061" s="28"/>
      <c r="S1061" s="28"/>
      <c r="T1061" s="28"/>
      <c r="U1061" s="28"/>
    </row>
    <row r="1062" spans="1:21" ht="11.25" customHeight="1" x14ac:dyDescent="0.2">
      <c r="A1062" s="28"/>
      <c r="B1062" s="28"/>
      <c r="C1062" s="28"/>
      <c r="D1062" s="31"/>
      <c r="E1062" s="28"/>
      <c r="F1062" s="28"/>
      <c r="G1062" s="28"/>
      <c r="H1062" s="28"/>
      <c r="I1062" s="28"/>
      <c r="J1062" s="28"/>
      <c r="K1062" s="28"/>
      <c r="L1062" s="28"/>
      <c r="M1062" s="28"/>
      <c r="N1062" s="28"/>
      <c r="O1062" s="28"/>
      <c r="P1062" s="28"/>
      <c r="Q1062" s="28"/>
      <c r="R1062" s="28"/>
      <c r="S1062" s="28"/>
      <c r="T1062" s="28"/>
      <c r="U1062" s="28"/>
    </row>
    <row r="1063" spans="1:21" ht="11.25" customHeight="1" x14ac:dyDescent="0.2">
      <c r="A1063" s="28"/>
      <c r="B1063" s="28"/>
      <c r="C1063" s="28"/>
      <c r="D1063" s="31"/>
      <c r="E1063" s="28"/>
      <c r="F1063" s="28"/>
      <c r="G1063" s="28"/>
      <c r="H1063" s="28"/>
      <c r="I1063" s="28"/>
      <c r="J1063" s="28"/>
      <c r="K1063" s="28"/>
      <c r="L1063" s="28"/>
      <c r="M1063" s="28"/>
      <c r="N1063" s="28"/>
      <c r="O1063" s="28"/>
      <c r="P1063" s="28"/>
      <c r="Q1063" s="28"/>
      <c r="R1063" s="28"/>
      <c r="S1063" s="28"/>
      <c r="T1063" s="28"/>
      <c r="U1063" s="28"/>
    </row>
    <row r="1064" spans="1:21" ht="11.25" customHeight="1" x14ac:dyDescent="0.2">
      <c r="A1064" s="28"/>
      <c r="B1064" s="28"/>
      <c r="C1064" s="28"/>
      <c r="D1064" s="31"/>
      <c r="E1064" s="28"/>
      <c r="F1064" s="28"/>
      <c r="G1064" s="28"/>
      <c r="H1064" s="28"/>
      <c r="I1064" s="28"/>
      <c r="J1064" s="28"/>
      <c r="K1064" s="28"/>
      <c r="L1064" s="28"/>
      <c r="M1064" s="28"/>
      <c r="N1064" s="28"/>
      <c r="O1064" s="28"/>
      <c r="P1064" s="28"/>
      <c r="Q1064" s="28"/>
      <c r="R1064" s="28"/>
      <c r="S1064" s="28"/>
      <c r="T1064" s="28"/>
      <c r="U1064" s="28"/>
    </row>
    <row r="1065" spans="1:21" ht="11.25" customHeight="1" x14ac:dyDescent="0.2">
      <c r="A1065" s="28"/>
      <c r="B1065" s="28"/>
      <c r="C1065" s="28"/>
      <c r="D1065" s="31"/>
      <c r="E1065" s="28"/>
      <c r="F1065" s="28"/>
      <c r="G1065" s="28"/>
      <c r="H1065" s="28"/>
      <c r="I1065" s="28"/>
      <c r="J1065" s="28"/>
      <c r="K1065" s="28"/>
      <c r="L1065" s="28"/>
      <c r="M1065" s="28"/>
      <c r="N1065" s="28"/>
      <c r="O1065" s="28"/>
      <c r="P1065" s="28"/>
      <c r="Q1065" s="28"/>
      <c r="R1065" s="28"/>
      <c r="S1065" s="28"/>
      <c r="T1065" s="28"/>
      <c r="U1065" s="28"/>
    </row>
    <row r="1066" spans="1:21" ht="11.25" customHeight="1" x14ac:dyDescent="0.2">
      <c r="A1066" s="28"/>
      <c r="B1066" s="28"/>
      <c r="C1066" s="28"/>
      <c r="D1066" s="31"/>
      <c r="E1066" s="28"/>
      <c r="F1066" s="28"/>
      <c r="G1066" s="28"/>
      <c r="H1066" s="28"/>
      <c r="I1066" s="28"/>
      <c r="J1066" s="28"/>
      <c r="K1066" s="28"/>
      <c r="L1066" s="28"/>
      <c r="M1066" s="28"/>
      <c r="N1066" s="28"/>
      <c r="O1066" s="28"/>
      <c r="P1066" s="28"/>
      <c r="Q1066" s="28"/>
      <c r="R1066" s="28"/>
      <c r="S1066" s="28"/>
      <c r="T1066" s="28"/>
      <c r="U1066" s="28"/>
    </row>
    <row r="1067" spans="1:21" ht="11.25" customHeight="1" x14ac:dyDescent="0.2">
      <c r="A1067" s="28"/>
      <c r="B1067" s="28"/>
      <c r="C1067" s="28"/>
      <c r="D1067" s="31"/>
      <c r="E1067" s="28"/>
      <c r="F1067" s="28"/>
      <c r="G1067" s="28"/>
      <c r="H1067" s="28"/>
      <c r="I1067" s="28"/>
      <c r="J1067" s="28"/>
      <c r="K1067" s="28"/>
      <c r="L1067" s="28"/>
      <c r="M1067" s="28"/>
      <c r="N1067" s="28"/>
      <c r="O1067" s="28"/>
      <c r="P1067" s="28"/>
      <c r="Q1067" s="28"/>
      <c r="R1067" s="28"/>
      <c r="S1067" s="28"/>
      <c r="T1067" s="28"/>
      <c r="U1067" s="28"/>
    </row>
    <row r="1068" spans="1:21" ht="11.25" customHeight="1" x14ac:dyDescent="0.2">
      <c r="A1068" s="28"/>
      <c r="B1068" s="28"/>
      <c r="C1068" s="28"/>
      <c r="D1068" s="31"/>
      <c r="E1068" s="28"/>
      <c r="F1068" s="28"/>
      <c r="G1068" s="28"/>
      <c r="H1068" s="28"/>
      <c r="I1068" s="28"/>
      <c r="J1068" s="28"/>
      <c r="K1068" s="28"/>
      <c r="L1068" s="28"/>
      <c r="M1068" s="28"/>
      <c r="N1068" s="28"/>
      <c r="O1068" s="28"/>
      <c r="P1068" s="28"/>
      <c r="Q1068" s="28"/>
      <c r="R1068" s="28"/>
      <c r="S1068" s="28"/>
      <c r="T1068" s="28"/>
      <c r="U1068" s="28"/>
    </row>
    <row r="1069" spans="1:21" ht="11.25" customHeight="1" x14ac:dyDescent="0.2">
      <c r="A1069" s="28"/>
      <c r="B1069" s="28"/>
      <c r="C1069" s="28"/>
      <c r="D1069" s="31"/>
      <c r="E1069" s="28"/>
      <c r="F1069" s="28"/>
      <c r="G1069" s="28"/>
      <c r="H1069" s="28"/>
      <c r="I1069" s="28"/>
      <c r="J1069" s="28"/>
      <c r="K1069" s="28"/>
      <c r="L1069" s="28"/>
      <c r="M1069" s="28"/>
      <c r="N1069" s="28"/>
      <c r="O1069" s="28"/>
      <c r="P1069" s="28"/>
      <c r="Q1069" s="28"/>
      <c r="R1069" s="28"/>
      <c r="S1069" s="28"/>
      <c r="T1069" s="28"/>
      <c r="U1069" s="28"/>
    </row>
    <row r="1070" spans="1:21" ht="11.25" customHeight="1" x14ac:dyDescent="0.2">
      <c r="A1070" s="28"/>
      <c r="B1070" s="28"/>
      <c r="C1070" s="28"/>
      <c r="D1070" s="31"/>
      <c r="E1070" s="28"/>
      <c r="F1070" s="28"/>
      <c r="G1070" s="28"/>
      <c r="H1070" s="28"/>
      <c r="I1070" s="28"/>
      <c r="J1070" s="28"/>
      <c r="K1070" s="28"/>
      <c r="L1070" s="28"/>
      <c r="M1070" s="28"/>
      <c r="N1070" s="28"/>
      <c r="O1070" s="28"/>
      <c r="P1070" s="28"/>
      <c r="Q1070" s="28"/>
      <c r="R1070" s="28"/>
      <c r="S1070" s="28"/>
      <c r="T1070" s="28"/>
      <c r="U1070" s="28"/>
    </row>
    <row r="1071" spans="1:21" ht="11.25" customHeight="1" x14ac:dyDescent="0.2">
      <c r="A1071" s="28"/>
      <c r="B1071" s="28"/>
      <c r="C1071" s="28"/>
      <c r="D1071" s="31"/>
      <c r="E1071" s="28"/>
      <c r="F1071" s="28"/>
      <c r="G1071" s="28"/>
      <c r="H1071" s="28"/>
      <c r="I1071" s="28"/>
      <c r="J1071" s="28"/>
      <c r="K1071" s="28"/>
      <c r="L1071" s="28"/>
      <c r="M1071" s="28"/>
      <c r="N1071" s="28"/>
      <c r="O1071" s="28"/>
      <c r="P1071" s="28"/>
      <c r="Q1071" s="28"/>
      <c r="R1071" s="28"/>
      <c r="S1071" s="28"/>
      <c r="T1071" s="28"/>
      <c r="U1071" s="28"/>
    </row>
    <row r="1072" spans="1:21" ht="11.25" customHeight="1" x14ac:dyDescent="0.2">
      <c r="A1072" s="28"/>
      <c r="B1072" s="28"/>
      <c r="C1072" s="28"/>
      <c r="D1072" s="31"/>
      <c r="E1072" s="28"/>
      <c r="F1072" s="28"/>
      <c r="G1072" s="28"/>
      <c r="H1072" s="28"/>
      <c r="I1072" s="28"/>
      <c r="J1072" s="28"/>
      <c r="K1072" s="28"/>
      <c r="L1072" s="28"/>
      <c r="M1072" s="28"/>
      <c r="N1072" s="28"/>
      <c r="O1072" s="28"/>
      <c r="P1072" s="28"/>
      <c r="Q1072" s="28"/>
      <c r="R1072" s="28"/>
      <c r="S1072" s="28"/>
      <c r="T1072" s="28"/>
      <c r="U1072" s="28"/>
    </row>
    <row r="1073" spans="1:21" ht="11.25" customHeight="1" x14ac:dyDescent="0.2">
      <c r="A1073" s="28"/>
      <c r="B1073" s="28"/>
      <c r="C1073" s="28"/>
      <c r="D1073" s="31"/>
      <c r="E1073" s="28"/>
      <c r="F1073" s="28"/>
      <c r="G1073" s="28"/>
      <c r="H1073" s="28"/>
      <c r="I1073" s="28"/>
      <c r="J1073" s="28"/>
      <c r="K1073" s="28"/>
      <c r="L1073" s="28"/>
      <c r="M1073" s="28"/>
      <c r="N1073" s="28"/>
      <c r="O1073" s="28"/>
      <c r="P1073" s="28"/>
      <c r="Q1073" s="28"/>
      <c r="R1073" s="28"/>
      <c r="S1073" s="28"/>
      <c r="T1073" s="28"/>
      <c r="U1073" s="28"/>
    </row>
    <row r="1074" spans="1:21" ht="11.25" customHeight="1" x14ac:dyDescent="0.2">
      <c r="A1074" s="28"/>
      <c r="B1074" s="28"/>
      <c r="C1074" s="28"/>
      <c r="D1074" s="31"/>
      <c r="E1074" s="28"/>
      <c r="F1074" s="28"/>
      <c r="G1074" s="28"/>
      <c r="H1074" s="28"/>
      <c r="I1074" s="28"/>
      <c r="J1074" s="28"/>
      <c r="K1074" s="28"/>
      <c r="L1074" s="28"/>
      <c r="M1074" s="28"/>
      <c r="N1074" s="28"/>
      <c r="O1074" s="28"/>
      <c r="P1074" s="28"/>
      <c r="Q1074" s="28"/>
      <c r="R1074" s="28"/>
      <c r="S1074" s="28"/>
      <c r="T1074" s="28"/>
      <c r="U1074" s="28"/>
    </row>
    <row r="1075" spans="1:21" ht="11.25" customHeight="1" x14ac:dyDescent="0.2">
      <c r="A1075" s="28"/>
      <c r="B1075" s="28"/>
      <c r="C1075" s="28"/>
      <c r="D1075" s="31"/>
      <c r="E1075" s="28"/>
      <c r="F1075" s="28"/>
      <c r="G1075" s="28"/>
      <c r="H1075" s="28"/>
      <c r="I1075" s="28"/>
      <c r="J1075" s="28"/>
      <c r="K1075" s="28"/>
      <c r="L1075" s="28"/>
      <c r="M1075" s="28"/>
      <c r="N1075" s="28"/>
      <c r="O1075" s="28"/>
      <c r="P1075" s="28"/>
      <c r="Q1075" s="28"/>
      <c r="R1075" s="28"/>
      <c r="S1075" s="28"/>
      <c r="T1075" s="28"/>
      <c r="U1075" s="28"/>
    </row>
    <row r="1076" spans="1:21" ht="11.25" customHeight="1" x14ac:dyDescent="0.2">
      <c r="A1076" s="28"/>
      <c r="B1076" s="28"/>
      <c r="C1076" s="28"/>
      <c r="D1076" s="31"/>
      <c r="E1076" s="28"/>
      <c r="F1076" s="28"/>
      <c r="G1076" s="28"/>
      <c r="H1076" s="28"/>
      <c r="I1076" s="28"/>
      <c r="J1076" s="28"/>
      <c r="K1076" s="28"/>
      <c r="L1076" s="28"/>
      <c r="M1076" s="28"/>
      <c r="N1076" s="28"/>
      <c r="O1076" s="28"/>
      <c r="P1076" s="28"/>
      <c r="Q1076" s="28"/>
      <c r="R1076" s="28"/>
      <c r="S1076" s="28"/>
      <c r="T1076" s="28"/>
      <c r="U1076" s="28"/>
    </row>
    <row r="1077" spans="1:21" ht="11.25" customHeight="1" x14ac:dyDescent="0.2">
      <c r="A1077" s="28"/>
      <c r="B1077" s="28"/>
      <c r="C1077" s="28"/>
      <c r="D1077" s="31"/>
      <c r="E1077" s="28"/>
      <c r="F1077" s="28"/>
      <c r="G1077" s="28"/>
      <c r="H1077" s="28"/>
      <c r="I1077" s="28"/>
      <c r="J1077" s="28"/>
      <c r="K1077" s="28"/>
      <c r="L1077" s="28"/>
      <c r="M1077" s="28"/>
      <c r="N1077" s="28"/>
      <c r="O1077" s="28"/>
      <c r="P1077" s="28"/>
      <c r="Q1077" s="28"/>
      <c r="R1077" s="28"/>
      <c r="S1077" s="28"/>
      <c r="T1077" s="28"/>
      <c r="U1077" s="28"/>
    </row>
    <row r="1078" spans="1:21" ht="11.25" customHeight="1" x14ac:dyDescent="0.2">
      <c r="A1078" s="28"/>
      <c r="B1078" s="28"/>
      <c r="C1078" s="28"/>
      <c r="D1078" s="31"/>
      <c r="E1078" s="28"/>
      <c r="F1078" s="28"/>
      <c r="G1078" s="28"/>
      <c r="H1078" s="28"/>
      <c r="I1078" s="28"/>
      <c r="J1078" s="28"/>
      <c r="K1078" s="28"/>
      <c r="L1078" s="28"/>
      <c r="M1078" s="28"/>
      <c r="N1078" s="28"/>
      <c r="O1078" s="28"/>
      <c r="P1078" s="28"/>
      <c r="Q1078" s="28"/>
      <c r="R1078" s="28"/>
      <c r="S1078" s="28"/>
      <c r="T1078" s="28"/>
      <c r="U1078" s="28"/>
    </row>
    <row r="1079" spans="1:21" ht="11.25" customHeight="1" x14ac:dyDescent="0.2">
      <c r="A1079" s="28"/>
      <c r="B1079" s="28"/>
      <c r="C1079" s="28"/>
      <c r="D1079" s="31"/>
      <c r="E1079" s="28"/>
      <c r="F1079" s="28"/>
      <c r="G1079" s="28"/>
      <c r="H1079" s="28"/>
      <c r="I1079" s="28"/>
      <c r="J1079" s="28"/>
      <c r="K1079" s="28"/>
      <c r="L1079" s="28"/>
      <c r="M1079" s="28"/>
      <c r="N1079" s="28"/>
      <c r="O1079" s="28"/>
      <c r="P1079" s="28"/>
      <c r="Q1079" s="28"/>
      <c r="R1079" s="28"/>
      <c r="S1079" s="28"/>
      <c r="T1079" s="28"/>
      <c r="U1079" s="28"/>
    </row>
    <row r="1080" spans="1:21" ht="11.25" customHeight="1" x14ac:dyDescent="0.2">
      <c r="A1080" s="28"/>
      <c r="B1080" s="28"/>
      <c r="C1080" s="28"/>
      <c r="D1080" s="31"/>
      <c r="E1080" s="28"/>
      <c r="F1080" s="28"/>
      <c r="G1080" s="28"/>
      <c r="H1080" s="28"/>
      <c r="I1080" s="28"/>
      <c r="J1080" s="28"/>
      <c r="K1080" s="28"/>
      <c r="L1080" s="28"/>
      <c r="M1080" s="28"/>
      <c r="N1080" s="28"/>
      <c r="O1080" s="28"/>
      <c r="P1080" s="28"/>
      <c r="Q1080" s="28"/>
      <c r="R1080" s="28"/>
      <c r="S1080" s="28"/>
      <c r="T1080" s="28"/>
      <c r="U1080" s="28"/>
    </row>
    <row r="1081" spans="1:21" ht="11.25" customHeight="1" x14ac:dyDescent="0.2">
      <c r="A1081" s="28"/>
      <c r="B1081" s="28"/>
      <c r="C1081" s="28"/>
      <c r="D1081" s="31"/>
      <c r="E1081" s="28"/>
      <c r="F1081" s="28"/>
      <c r="G1081" s="28"/>
      <c r="H1081" s="28"/>
      <c r="I1081" s="28"/>
      <c r="J1081" s="28"/>
      <c r="K1081" s="28"/>
      <c r="L1081" s="28"/>
      <c r="M1081" s="28"/>
      <c r="N1081" s="28"/>
      <c r="O1081" s="28"/>
      <c r="P1081" s="28"/>
      <c r="Q1081" s="28"/>
      <c r="R1081" s="28"/>
      <c r="S1081" s="28"/>
      <c r="T1081" s="28"/>
      <c r="U1081" s="28"/>
    </row>
    <row r="1082" spans="1:21" ht="11.25" customHeight="1" x14ac:dyDescent="0.2">
      <c r="A1082" s="28"/>
      <c r="B1082" s="28"/>
      <c r="C1082" s="28"/>
      <c r="D1082" s="31"/>
      <c r="E1082" s="28"/>
      <c r="F1082" s="28"/>
      <c r="G1082" s="28"/>
      <c r="H1082" s="28"/>
      <c r="I1082" s="28"/>
      <c r="J1082" s="28"/>
      <c r="K1082" s="28"/>
      <c r="L1082" s="28"/>
      <c r="M1082" s="28"/>
      <c r="N1082" s="28"/>
      <c r="O1082" s="28"/>
      <c r="P1082" s="28"/>
      <c r="Q1082" s="28"/>
      <c r="R1082" s="28"/>
      <c r="S1082" s="28"/>
      <c r="T1082" s="28"/>
      <c r="U1082" s="28"/>
    </row>
    <row r="1083" spans="1:21" ht="11.25" customHeight="1" x14ac:dyDescent="0.2">
      <c r="A1083" s="28"/>
      <c r="B1083" s="28"/>
      <c r="C1083" s="28"/>
      <c r="D1083" s="31"/>
      <c r="E1083" s="28"/>
      <c r="F1083" s="28"/>
      <c r="G1083" s="28"/>
      <c r="H1083" s="28"/>
      <c r="I1083" s="28"/>
      <c r="J1083" s="28"/>
      <c r="K1083" s="28"/>
      <c r="L1083" s="28"/>
      <c r="M1083" s="28"/>
      <c r="N1083" s="28"/>
      <c r="O1083" s="28"/>
      <c r="P1083" s="28"/>
      <c r="Q1083" s="28"/>
      <c r="R1083" s="28"/>
      <c r="S1083" s="28"/>
      <c r="T1083" s="28"/>
      <c r="U1083" s="28"/>
    </row>
    <row r="1084" spans="1:21" ht="11.25" customHeight="1" x14ac:dyDescent="0.2">
      <c r="A1084" s="28"/>
      <c r="B1084" s="28"/>
      <c r="C1084" s="28"/>
      <c r="D1084" s="31"/>
      <c r="E1084" s="28"/>
      <c r="F1084" s="28"/>
      <c r="G1084" s="28"/>
      <c r="H1084" s="28"/>
      <c r="I1084" s="28"/>
      <c r="J1084" s="28"/>
      <c r="K1084" s="28"/>
      <c r="L1084" s="28"/>
      <c r="M1084" s="28"/>
      <c r="N1084" s="28"/>
      <c r="O1084" s="28"/>
      <c r="P1084" s="28"/>
      <c r="Q1084" s="28"/>
      <c r="R1084" s="28"/>
      <c r="S1084" s="28"/>
      <c r="T1084" s="28"/>
      <c r="U1084" s="28"/>
    </row>
    <row r="1085" spans="1:21" ht="11.25" customHeight="1" x14ac:dyDescent="0.2">
      <c r="A1085" s="28"/>
      <c r="B1085" s="28"/>
      <c r="C1085" s="28"/>
      <c r="D1085" s="31"/>
      <c r="E1085" s="28"/>
      <c r="F1085" s="28"/>
      <c r="G1085" s="28"/>
      <c r="H1085" s="28"/>
      <c r="I1085" s="28"/>
      <c r="J1085" s="28"/>
      <c r="K1085" s="28"/>
      <c r="L1085" s="28"/>
      <c r="M1085" s="28"/>
      <c r="N1085" s="28"/>
      <c r="O1085" s="28"/>
      <c r="P1085" s="28"/>
      <c r="Q1085" s="28"/>
      <c r="R1085" s="28"/>
      <c r="S1085" s="28"/>
      <c r="T1085" s="28"/>
      <c r="U1085" s="28"/>
    </row>
    <row r="1086" spans="1:21" ht="11.25" customHeight="1" x14ac:dyDescent="0.2">
      <c r="A1086" s="28"/>
      <c r="B1086" s="28"/>
      <c r="C1086" s="28"/>
      <c r="D1086" s="31"/>
      <c r="E1086" s="28"/>
      <c r="F1086" s="28"/>
      <c r="G1086" s="28"/>
      <c r="H1086" s="28"/>
      <c r="I1086" s="28"/>
      <c r="J1086" s="28"/>
      <c r="K1086" s="28"/>
      <c r="L1086" s="28"/>
      <c r="M1086" s="28"/>
      <c r="N1086" s="28"/>
      <c r="O1086" s="28"/>
      <c r="P1086" s="28"/>
      <c r="Q1086" s="28"/>
      <c r="R1086" s="28"/>
      <c r="S1086" s="28"/>
      <c r="T1086" s="28"/>
      <c r="U1086" s="28"/>
    </row>
    <row r="1087" spans="1:21" ht="11.25" customHeight="1" x14ac:dyDescent="0.2">
      <c r="A1087" s="28"/>
      <c r="B1087" s="28"/>
      <c r="C1087" s="28"/>
      <c r="D1087" s="31"/>
      <c r="E1087" s="28"/>
      <c r="F1087" s="28"/>
      <c r="G1087" s="28"/>
      <c r="H1087" s="28"/>
      <c r="I1087" s="28"/>
      <c r="J1087" s="28"/>
      <c r="K1087" s="28"/>
      <c r="L1087" s="28"/>
      <c r="M1087" s="28"/>
      <c r="N1087" s="28"/>
      <c r="O1087" s="28"/>
      <c r="P1087" s="28"/>
      <c r="Q1087" s="28"/>
      <c r="R1087" s="28"/>
      <c r="S1087" s="28"/>
      <c r="T1087" s="28"/>
      <c r="U1087" s="28"/>
    </row>
    <row r="1088" spans="1:21" ht="11.25" customHeight="1" x14ac:dyDescent="0.2">
      <c r="A1088" s="28"/>
      <c r="B1088" s="28"/>
      <c r="C1088" s="28"/>
      <c r="D1088" s="31"/>
      <c r="E1088" s="28"/>
      <c r="F1088" s="28"/>
      <c r="G1088" s="28"/>
      <c r="H1088" s="28"/>
      <c r="I1088" s="28"/>
      <c r="J1088" s="28"/>
      <c r="K1088" s="28"/>
      <c r="L1088" s="28"/>
      <c r="M1088" s="28"/>
      <c r="N1088" s="28"/>
      <c r="O1088" s="28"/>
      <c r="P1088" s="28"/>
      <c r="Q1088" s="28"/>
      <c r="R1088" s="28"/>
      <c r="S1088" s="28"/>
      <c r="T1088" s="28"/>
      <c r="U1088" s="28"/>
    </row>
    <row r="1089" spans="1:21" ht="11.25" customHeight="1" x14ac:dyDescent="0.2">
      <c r="A1089" s="28"/>
      <c r="B1089" s="28"/>
      <c r="C1089" s="28"/>
      <c r="D1089" s="31"/>
      <c r="E1089" s="28"/>
      <c r="F1089" s="28"/>
      <c r="G1089" s="28"/>
      <c r="H1089" s="28"/>
      <c r="I1089" s="28"/>
      <c r="J1089" s="28"/>
      <c r="K1089" s="28"/>
      <c r="L1089" s="28"/>
      <c r="M1089" s="28"/>
      <c r="N1089" s="28"/>
      <c r="O1089" s="28"/>
      <c r="P1089" s="28"/>
      <c r="Q1089" s="28"/>
      <c r="R1089" s="28"/>
      <c r="S1089" s="28"/>
      <c r="T1089" s="28"/>
      <c r="U1089" s="28"/>
    </row>
    <row r="1090" spans="1:21" ht="11.25" customHeight="1" x14ac:dyDescent="0.2">
      <c r="A1090" s="28"/>
      <c r="B1090" s="28"/>
      <c r="C1090" s="28"/>
      <c r="D1090" s="31"/>
      <c r="E1090" s="28"/>
      <c r="F1090" s="28"/>
      <c r="G1090" s="28"/>
      <c r="H1090" s="28"/>
      <c r="I1090" s="28"/>
      <c r="J1090" s="28"/>
      <c r="K1090" s="28"/>
      <c r="L1090" s="28"/>
      <c r="M1090" s="28"/>
      <c r="N1090" s="28"/>
      <c r="O1090" s="28"/>
      <c r="P1090" s="28"/>
      <c r="Q1090" s="28"/>
      <c r="R1090" s="28"/>
      <c r="S1090" s="28"/>
      <c r="T1090" s="28"/>
      <c r="U1090" s="28"/>
    </row>
    <row r="1091" spans="1:21" ht="11.25" customHeight="1" x14ac:dyDescent="0.2">
      <c r="A1091" s="28"/>
      <c r="B1091" s="28"/>
      <c r="C1091" s="28"/>
      <c r="D1091" s="31"/>
      <c r="E1091" s="28"/>
      <c r="F1091" s="28"/>
      <c r="G1091" s="28"/>
      <c r="H1091" s="28"/>
      <c r="I1091" s="28"/>
      <c r="J1091" s="28"/>
      <c r="K1091" s="28"/>
      <c r="L1091" s="28"/>
      <c r="M1091" s="28"/>
      <c r="N1091" s="28"/>
      <c r="O1091" s="28"/>
      <c r="P1091" s="28"/>
      <c r="Q1091" s="28"/>
      <c r="R1091" s="28"/>
      <c r="S1091" s="28"/>
      <c r="T1091" s="28"/>
      <c r="U1091" s="28"/>
    </row>
    <row r="1092" spans="1:21" ht="11.25" customHeight="1" x14ac:dyDescent="0.2">
      <c r="A1092" s="28"/>
      <c r="B1092" s="28"/>
      <c r="C1092" s="28"/>
      <c r="D1092" s="31"/>
      <c r="E1092" s="28"/>
      <c r="F1092" s="28"/>
      <c r="G1092" s="28"/>
      <c r="H1092" s="28"/>
      <c r="I1092" s="28"/>
      <c r="J1092" s="28"/>
      <c r="K1092" s="28"/>
      <c r="L1092" s="28"/>
      <c r="M1092" s="28"/>
      <c r="N1092" s="28"/>
      <c r="O1092" s="28"/>
      <c r="P1092" s="28"/>
      <c r="Q1092" s="28"/>
      <c r="R1092" s="28"/>
      <c r="S1092" s="28"/>
      <c r="T1092" s="28"/>
      <c r="U1092" s="28"/>
    </row>
    <row r="1093" spans="1:21" ht="11.25" customHeight="1" x14ac:dyDescent="0.2">
      <c r="A1093" s="28"/>
      <c r="B1093" s="28"/>
      <c r="C1093" s="28"/>
      <c r="D1093" s="31"/>
      <c r="E1093" s="28"/>
      <c r="F1093" s="28"/>
      <c r="G1093" s="28"/>
      <c r="H1093" s="28"/>
      <c r="I1093" s="28"/>
      <c r="J1093" s="28"/>
      <c r="K1093" s="28"/>
      <c r="L1093" s="28"/>
      <c r="M1093" s="28"/>
      <c r="N1093" s="28"/>
      <c r="O1093" s="28"/>
      <c r="P1093" s="28"/>
      <c r="Q1093" s="28"/>
      <c r="R1093" s="28"/>
      <c r="S1093" s="28"/>
      <c r="T1093" s="28"/>
      <c r="U1093" s="28"/>
    </row>
    <row r="1094" spans="1:21" ht="11.25" customHeight="1" x14ac:dyDescent="0.2">
      <c r="A1094" s="28"/>
      <c r="B1094" s="28"/>
      <c r="C1094" s="28"/>
      <c r="D1094" s="31"/>
      <c r="E1094" s="28"/>
      <c r="F1094" s="28"/>
      <c r="G1094" s="28"/>
      <c r="H1094" s="28"/>
      <c r="I1094" s="28"/>
      <c r="J1094" s="28"/>
      <c r="K1094" s="28"/>
      <c r="L1094" s="28"/>
      <c r="M1094" s="28"/>
      <c r="N1094" s="28"/>
      <c r="O1094" s="28"/>
      <c r="P1094" s="28"/>
      <c r="Q1094" s="28"/>
      <c r="R1094" s="28"/>
      <c r="S1094" s="28"/>
      <c r="T1094" s="28"/>
      <c r="U1094" s="28"/>
    </row>
    <row r="1095" spans="1:21" ht="11.25" customHeight="1" x14ac:dyDescent="0.2">
      <c r="A1095" s="28"/>
      <c r="B1095" s="28"/>
      <c r="C1095" s="28"/>
      <c r="D1095" s="31"/>
      <c r="E1095" s="28"/>
      <c r="F1095" s="28"/>
      <c r="G1095" s="28"/>
      <c r="H1095" s="28"/>
      <c r="I1095" s="28"/>
      <c r="J1095" s="28"/>
      <c r="K1095" s="28"/>
      <c r="L1095" s="28"/>
      <c r="M1095" s="28"/>
      <c r="N1095" s="28"/>
      <c r="O1095" s="28"/>
      <c r="P1095" s="28"/>
      <c r="Q1095" s="28"/>
      <c r="R1095" s="28"/>
      <c r="S1095" s="28"/>
      <c r="T1095" s="28"/>
      <c r="U1095" s="28"/>
    </row>
    <row r="1096" spans="1:21" ht="11.25" customHeight="1" x14ac:dyDescent="0.2">
      <c r="A1096" s="28"/>
      <c r="B1096" s="28"/>
      <c r="C1096" s="28"/>
      <c r="D1096" s="31"/>
      <c r="E1096" s="28"/>
      <c r="F1096" s="28"/>
      <c r="G1096" s="28"/>
      <c r="H1096" s="28"/>
      <c r="I1096" s="28"/>
      <c r="J1096" s="28"/>
      <c r="K1096" s="28"/>
      <c r="L1096" s="28"/>
      <c r="M1096" s="28"/>
      <c r="N1096" s="28"/>
      <c r="O1096" s="28"/>
      <c r="P1096" s="28"/>
      <c r="Q1096" s="28"/>
      <c r="R1096" s="28"/>
      <c r="S1096" s="28"/>
      <c r="T1096" s="28"/>
      <c r="U1096" s="28"/>
    </row>
    <row r="1097" spans="1:21" ht="11.25" customHeight="1" x14ac:dyDescent="0.2">
      <c r="A1097" s="28"/>
      <c r="B1097" s="28"/>
      <c r="C1097" s="28"/>
      <c r="D1097" s="31"/>
      <c r="E1097" s="28"/>
      <c r="F1097" s="28"/>
      <c r="G1097" s="28"/>
      <c r="H1097" s="28"/>
      <c r="I1097" s="28"/>
      <c r="J1097" s="28"/>
      <c r="K1097" s="28"/>
      <c r="L1097" s="28"/>
      <c r="M1097" s="28"/>
      <c r="N1097" s="28"/>
      <c r="O1097" s="28"/>
      <c r="P1097" s="28"/>
      <c r="Q1097" s="28"/>
      <c r="R1097" s="28"/>
      <c r="S1097" s="28"/>
      <c r="T1097" s="28"/>
      <c r="U1097" s="28"/>
    </row>
    <row r="1098" spans="1:21" ht="11.25" customHeight="1" x14ac:dyDescent="0.2">
      <c r="A1098" s="28"/>
      <c r="B1098" s="28"/>
      <c r="C1098" s="28"/>
      <c r="D1098" s="31"/>
      <c r="E1098" s="28"/>
      <c r="F1098" s="28"/>
      <c r="G1098" s="28"/>
      <c r="H1098" s="28"/>
      <c r="I1098" s="28"/>
      <c r="J1098" s="28"/>
      <c r="K1098" s="28"/>
      <c r="L1098" s="28"/>
      <c r="M1098" s="28"/>
      <c r="N1098" s="28"/>
      <c r="O1098" s="28"/>
      <c r="P1098" s="28"/>
      <c r="Q1098" s="28"/>
      <c r="R1098" s="28"/>
      <c r="S1098" s="28"/>
      <c r="T1098" s="28"/>
      <c r="U1098" s="28"/>
    </row>
    <row r="1099" spans="1:21" ht="11.25" customHeight="1" x14ac:dyDescent="0.2">
      <c r="A1099" s="28"/>
      <c r="B1099" s="28"/>
      <c r="C1099" s="28"/>
      <c r="D1099" s="31"/>
      <c r="E1099" s="28"/>
      <c r="F1099" s="28"/>
      <c r="G1099" s="28"/>
      <c r="H1099" s="28"/>
      <c r="I1099" s="28"/>
      <c r="J1099" s="28"/>
      <c r="K1099" s="28"/>
      <c r="L1099" s="28"/>
      <c r="M1099" s="28"/>
      <c r="N1099" s="28"/>
      <c r="O1099" s="28"/>
      <c r="P1099" s="28"/>
      <c r="Q1099" s="28"/>
      <c r="R1099" s="28"/>
      <c r="S1099" s="28"/>
      <c r="T1099" s="28"/>
      <c r="U1099" s="28"/>
    </row>
    <row r="1100" spans="1:21" ht="11.25" customHeight="1" x14ac:dyDescent="0.2">
      <c r="A1100" s="28"/>
      <c r="B1100" s="28"/>
      <c r="C1100" s="28"/>
      <c r="D1100" s="31"/>
      <c r="E1100" s="28"/>
      <c r="F1100" s="28"/>
      <c r="G1100" s="28"/>
      <c r="H1100" s="28"/>
      <c r="I1100" s="28"/>
      <c r="J1100" s="28"/>
      <c r="K1100" s="28"/>
      <c r="L1100" s="28"/>
      <c r="M1100" s="28"/>
      <c r="N1100" s="28"/>
      <c r="O1100" s="28"/>
      <c r="P1100" s="28"/>
      <c r="Q1100" s="28"/>
      <c r="R1100" s="28"/>
      <c r="S1100" s="28"/>
      <c r="T1100" s="28"/>
      <c r="U1100" s="28"/>
    </row>
    <row r="1101" spans="1:21" ht="11.25" customHeight="1" x14ac:dyDescent="0.2">
      <c r="A1101" s="28"/>
      <c r="B1101" s="28"/>
      <c r="C1101" s="28"/>
      <c r="D1101" s="31"/>
      <c r="E1101" s="28"/>
      <c r="F1101" s="28"/>
      <c r="G1101" s="28"/>
      <c r="H1101" s="28"/>
      <c r="I1101" s="28"/>
      <c r="J1101" s="28"/>
      <c r="K1101" s="28"/>
      <c r="L1101" s="28"/>
      <c r="M1101" s="28"/>
      <c r="N1101" s="28"/>
      <c r="O1101" s="28"/>
      <c r="P1101" s="28"/>
      <c r="Q1101" s="28"/>
      <c r="R1101" s="28"/>
      <c r="S1101" s="28"/>
      <c r="T1101" s="28"/>
      <c r="U1101" s="28"/>
    </row>
    <row r="1102" spans="1:21" ht="11.25" customHeight="1" x14ac:dyDescent="0.2">
      <c r="A1102" s="28"/>
      <c r="B1102" s="28"/>
      <c r="C1102" s="28"/>
      <c r="D1102" s="31"/>
      <c r="E1102" s="28"/>
      <c r="F1102" s="28"/>
      <c r="G1102" s="28"/>
      <c r="H1102" s="28"/>
      <c r="I1102" s="28"/>
      <c r="J1102" s="28"/>
      <c r="K1102" s="28"/>
      <c r="L1102" s="28"/>
      <c r="M1102" s="28"/>
      <c r="N1102" s="28"/>
      <c r="O1102" s="28"/>
      <c r="P1102" s="28"/>
      <c r="Q1102" s="28"/>
      <c r="R1102" s="28"/>
      <c r="S1102" s="28"/>
      <c r="T1102" s="28"/>
      <c r="U1102" s="28"/>
    </row>
    <row r="1103" spans="1:21" ht="11.25" customHeight="1" x14ac:dyDescent="0.2">
      <c r="A1103" s="28"/>
      <c r="B1103" s="28"/>
      <c r="C1103" s="28"/>
      <c r="D1103" s="31"/>
      <c r="E1103" s="28"/>
      <c r="F1103" s="28"/>
      <c r="G1103" s="28"/>
      <c r="H1103" s="28"/>
      <c r="I1103" s="28"/>
      <c r="J1103" s="28"/>
      <c r="K1103" s="28"/>
      <c r="L1103" s="28"/>
      <c r="M1103" s="28"/>
      <c r="N1103" s="28"/>
      <c r="O1103" s="28"/>
      <c r="P1103" s="28"/>
      <c r="Q1103" s="28"/>
      <c r="R1103" s="28"/>
      <c r="S1103" s="28"/>
      <c r="T1103" s="28"/>
      <c r="U1103" s="28"/>
    </row>
    <row r="1104" spans="1:21" ht="11.25" customHeight="1" x14ac:dyDescent="0.2">
      <c r="A1104" s="28"/>
      <c r="B1104" s="28"/>
      <c r="C1104" s="28"/>
      <c r="D1104" s="31"/>
      <c r="E1104" s="28"/>
      <c r="F1104" s="28"/>
      <c r="G1104" s="28"/>
      <c r="H1104" s="28"/>
      <c r="I1104" s="28"/>
      <c r="J1104" s="28"/>
      <c r="K1104" s="28"/>
      <c r="L1104" s="28"/>
      <c r="M1104" s="28"/>
      <c r="N1104" s="28"/>
      <c r="O1104" s="28"/>
      <c r="P1104" s="28"/>
      <c r="Q1104" s="28"/>
      <c r="R1104" s="28"/>
      <c r="S1104" s="28"/>
      <c r="T1104" s="28"/>
      <c r="U1104" s="28"/>
    </row>
    <row r="1105" spans="1:21" ht="11.25" customHeight="1" x14ac:dyDescent="0.2">
      <c r="A1105" s="28"/>
      <c r="B1105" s="28"/>
      <c r="C1105" s="28"/>
      <c r="D1105" s="31"/>
      <c r="E1105" s="28"/>
      <c r="F1105" s="28"/>
      <c r="G1105" s="28"/>
      <c r="H1105" s="28"/>
      <c r="I1105" s="28"/>
      <c r="J1105" s="28"/>
      <c r="K1105" s="28"/>
      <c r="L1105" s="28"/>
      <c r="M1105" s="28"/>
      <c r="N1105" s="28"/>
      <c r="O1105" s="28"/>
      <c r="P1105" s="28"/>
      <c r="Q1105" s="28"/>
      <c r="R1105" s="28"/>
      <c r="S1105" s="28"/>
      <c r="T1105" s="28"/>
      <c r="U1105" s="28"/>
    </row>
    <row r="1106" spans="1:21" ht="11.25" customHeight="1" x14ac:dyDescent="0.2">
      <c r="A1106" s="28"/>
      <c r="B1106" s="28"/>
      <c r="C1106" s="28"/>
      <c r="D1106" s="31"/>
      <c r="E1106" s="28"/>
      <c r="F1106" s="28"/>
      <c r="G1106" s="28"/>
      <c r="H1106" s="28"/>
      <c r="I1106" s="28"/>
      <c r="J1106" s="28"/>
      <c r="K1106" s="28"/>
      <c r="L1106" s="28"/>
      <c r="M1106" s="28"/>
      <c r="N1106" s="28"/>
      <c r="O1106" s="28"/>
      <c r="P1106" s="28"/>
      <c r="Q1106" s="28"/>
      <c r="R1106" s="28"/>
      <c r="S1106" s="28"/>
      <c r="T1106" s="28"/>
      <c r="U1106" s="28"/>
    </row>
    <row r="1107" spans="1:21" ht="11.25" customHeight="1" x14ac:dyDescent="0.2">
      <c r="A1107" s="28"/>
      <c r="B1107" s="28"/>
      <c r="C1107" s="28"/>
      <c r="D1107" s="31"/>
      <c r="E1107" s="28"/>
      <c r="F1107" s="28"/>
      <c r="G1107" s="28"/>
      <c r="H1107" s="28"/>
      <c r="I1107" s="28"/>
      <c r="J1107" s="28"/>
      <c r="K1107" s="28"/>
      <c r="L1107" s="28"/>
      <c r="M1107" s="28"/>
      <c r="N1107" s="28"/>
      <c r="O1107" s="28"/>
      <c r="P1107" s="28"/>
      <c r="Q1107" s="28"/>
      <c r="R1107" s="28"/>
      <c r="S1107" s="28"/>
      <c r="T1107" s="28"/>
      <c r="U1107" s="28"/>
    </row>
    <row r="1108" spans="1:21" ht="11.25" customHeight="1" x14ac:dyDescent="0.2">
      <c r="A1108" s="28"/>
      <c r="B1108" s="28"/>
      <c r="C1108" s="28"/>
      <c r="D1108" s="31"/>
      <c r="E1108" s="28"/>
      <c r="F1108" s="28"/>
      <c r="G1108" s="28"/>
      <c r="H1108" s="28"/>
      <c r="I1108" s="28"/>
      <c r="J1108" s="28"/>
      <c r="K1108" s="28"/>
      <c r="L1108" s="28"/>
      <c r="M1108" s="28"/>
      <c r="N1108" s="28"/>
      <c r="O1108" s="28"/>
      <c r="P1108" s="28"/>
      <c r="Q1108" s="28"/>
      <c r="R1108" s="28"/>
      <c r="S1108" s="28"/>
      <c r="T1108" s="28"/>
      <c r="U1108" s="28"/>
    </row>
    <row r="1109" spans="1:21" ht="11.25" customHeight="1" x14ac:dyDescent="0.2">
      <c r="A1109" s="28"/>
      <c r="B1109" s="28"/>
      <c r="C1109" s="28"/>
      <c r="D1109" s="31"/>
      <c r="E1109" s="28"/>
      <c r="F1109" s="28"/>
      <c r="G1109" s="28"/>
      <c r="H1109" s="28"/>
      <c r="I1109" s="28"/>
      <c r="J1109" s="28"/>
      <c r="K1109" s="28"/>
      <c r="L1109" s="28"/>
      <c r="M1109" s="28"/>
      <c r="N1109" s="28"/>
      <c r="O1109" s="28"/>
      <c r="P1109" s="28"/>
      <c r="Q1109" s="28"/>
      <c r="R1109" s="28"/>
      <c r="S1109" s="28"/>
      <c r="T1109" s="28"/>
      <c r="U1109" s="28"/>
    </row>
    <row r="1110" spans="1:21" ht="11.25" customHeight="1" x14ac:dyDescent="0.2">
      <c r="A1110" s="28"/>
      <c r="B1110" s="28"/>
      <c r="C1110" s="28"/>
      <c r="D1110" s="31"/>
      <c r="E1110" s="28"/>
      <c r="F1110" s="28"/>
      <c r="G1110" s="28"/>
      <c r="H1110" s="28"/>
      <c r="I1110" s="28"/>
      <c r="J1110" s="28"/>
      <c r="K1110" s="28"/>
      <c r="L1110" s="28"/>
      <c r="M1110" s="28"/>
      <c r="N1110" s="28"/>
      <c r="O1110" s="28"/>
      <c r="P1110" s="28"/>
      <c r="Q1110" s="28"/>
      <c r="R1110" s="28"/>
      <c r="S1110" s="28"/>
      <c r="T1110" s="28"/>
      <c r="U1110" s="28"/>
    </row>
    <row r="1111" spans="1:21" ht="11.25" customHeight="1" x14ac:dyDescent="0.2">
      <c r="A1111" s="28"/>
      <c r="B1111" s="28"/>
      <c r="C1111" s="28"/>
      <c r="D1111" s="31"/>
      <c r="E1111" s="28"/>
      <c r="F1111" s="28"/>
      <c r="G1111" s="28"/>
      <c r="H1111" s="28"/>
      <c r="I1111" s="28"/>
      <c r="J1111" s="28"/>
      <c r="K1111" s="28"/>
      <c r="L1111" s="28"/>
      <c r="M1111" s="28"/>
      <c r="N1111" s="28"/>
      <c r="O1111" s="28"/>
      <c r="P1111" s="28"/>
      <c r="Q1111" s="28"/>
      <c r="R1111" s="28"/>
      <c r="S1111" s="28"/>
      <c r="T1111" s="28"/>
      <c r="U1111" s="28"/>
    </row>
    <row r="1112" spans="1:21" ht="11.25" customHeight="1" x14ac:dyDescent="0.2">
      <c r="A1112" s="28"/>
      <c r="B1112" s="28"/>
      <c r="C1112" s="28"/>
      <c r="D1112" s="31"/>
      <c r="E1112" s="28"/>
      <c r="F1112" s="28"/>
      <c r="G1112" s="28"/>
      <c r="H1112" s="28"/>
      <c r="I1112" s="28"/>
      <c r="J1112" s="28"/>
      <c r="K1112" s="28"/>
      <c r="L1112" s="28"/>
      <c r="M1112" s="28"/>
      <c r="N1112" s="28"/>
      <c r="O1112" s="28"/>
      <c r="P1112" s="28"/>
      <c r="Q1112" s="28"/>
      <c r="R1112" s="28"/>
      <c r="S1112" s="28"/>
      <c r="T1112" s="28"/>
      <c r="U1112" s="28"/>
    </row>
    <row r="1113" spans="1:21" ht="11.25" customHeight="1" x14ac:dyDescent="0.2">
      <c r="A1113" s="28"/>
      <c r="B1113" s="28"/>
      <c r="C1113" s="28"/>
      <c r="D1113" s="31"/>
      <c r="E1113" s="28"/>
      <c r="F1113" s="28"/>
      <c r="G1113" s="28"/>
      <c r="H1113" s="28"/>
      <c r="I1113" s="28"/>
      <c r="J1113" s="28"/>
      <c r="K1113" s="28"/>
      <c r="L1113" s="28"/>
      <c r="M1113" s="28"/>
      <c r="N1113" s="28"/>
      <c r="O1113" s="28"/>
      <c r="P1113" s="28"/>
      <c r="Q1113" s="28"/>
      <c r="R1113" s="28"/>
      <c r="S1113" s="28"/>
      <c r="T1113" s="28"/>
      <c r="U1113" s="28"/>
    </row>
    <row r="1114" spans="1:21" ht="11.25" customHeight="1" x14ac:dyDescent="0.2">
      <c r="A1114" s="28"/>
      <c r="B1114" s="28"/>
      <c r="C1114" s="28"/>
      <c r="D1114" s="31"/>
      <c r="E1114" s="28"/>
      <c r="F1114" s="28"/>
      <c r="G1114" s="28"/>
      <c r="H1114" s="28"/>
      <c r="I1114" s="28"/>
      <c r="J1114" s="28"/>
      <c r="K1114" s="28"/>
      <c r="L1114" s="28"/>
      <c r="M1114" s="28"/>
      <c r="N1114" s="28"/>
      <c r="O1114" s="28"/>
      <c r="P1114" s="28"/>
      <c r="Q1114" s="28"/>
      <c r="R1114" s="28"/>
      <c r="S1114" s="28"/>
      <c r="T1114" s="28"/>
      <c r="U1114" s="28"/>
    </row>
    <row r="1115" spans="1:21" ht="11.25" customHeight="1" x14ac:dyDescent="0.2">
      <c r="A1115" s="28"/>
      <c r="B1115" s="28"/>
      <c r="C1115" s="28"/>
      <c r="D1115" s="31"/>
      <c r="E1115" s="28"/>
      <c r="F1115" s="28"/>
      <c r="G1115" s="28"/>
      <c r="H1115" s="28"/>
      <c r="I1115" s="28"/>
      <c r="J1115" s="28"/>
      <c r="K1115" s="28"/>
      <c r="L1115" s="28"/>
      <c r="M1115" s="28"/>
      <c r="N1115" s="28"/>
      <c r="O1115" s="28"/>
      <c r="P1115" s="28"/>
      <c r="Q1115" s="28"/>
      <c r="R1115" s="28"/>
      <c r="S1115" s="28"/>
      <c r="T1115" s="28"/>
      <c r="U1115" s="28"/>
    </row>
    <row r="1116" spans="1:21" ht="11.25" customHeight="1" x14ac:dyDescent="0.2">
      <c r="A1116" s="28"/>
      <c r="B1116" s="28"/>
      <c r="C1116" s="28"/>
      <c r="D1116" s="31"/>
      <c r="E1116" s="28"/>
      <c r="F1116" s="28"/>
      <c r="G1116" s="28"/>
      <c r="H1116" s="28"/>
      <c r="I1116" s="28"/>
      <c r="J1116" s="28"/>
      <c r="K1116" s="28"/>
      <c r="L1116" s="28"/>
      <c r="M1116" s="28"/>
      <c r="N1116" s="28"/>
      <c r="O1116" s="28"/>
      <c r="P1116" s="28"/>
      <c r="Q1116" s="28"/>
      <c r="R1116" s="28"/>
      <c r="S1116" s="28"/>
      <c r="T1116" s="28"/>
      <c r="U1116" s="28"/>
    </row>
    <row r="1117" spans="1:21" ht="11.25" customHeight="1" x14ac:dyDescent="0.2">
      <c r="A1117" s="28"/>
      <c r="B1117" s="28"/>
      <c r="C1117" s="28"/>
      <c r="D1117" s="31"/>
      <c r="E1117" s="28"/>
      <c r="F1117" s="28"/>
      <c r="G1117" s="28"/>
      <c r="H1117" s="28"/>
      <c r="I1117" s="28"/>
      <c r="J1117" s="28"/>
      <c r="K1117" s="28"/>
      <c r="L1117" s="28"/>
      <c r="M1117" s="28"/>
      <c r="N1117" s="28"/>
      <c r="O1117" s="28"/>
      <c r="P1117" s="28"/>
      <c r="Q1117" s="28"/>
      <c r="R1117" s="28"/>
      <c r="S1117" s="28"/>
      <c r="T1117" s="28"/>
      <c r="U1117" s="28"/>
    </row>
    <row r="1118" spans="1:21" ht="11.25" customHeight="1" x14ac:dyDescent="0.2">
      <c r="A1118" s="28"/>
      <c r="B1118" s="28"/>
      <c r="C1118" s="28"/>
      <c r="D1118" s="31"/>
      <c r="E1118" s="28"/>
      <c r="F1118" s="28"/>
      <c r="G1118" s="28"/>
      <c r="H1118" s="28"/>
      <c r="I1118" s="28"/>
      <c r="J1118" s="28"/>
      <c r="K1118" s="28"/>
      <c r="L1118" s="28"/>
      <c r="M1118" s="28"/>
      <c r="N1118" s="28"/>
      <c r="O1118" s="28"/>
      <c r="P1118" s="28"/>
      <c r="Q1118" s="28"/>
      <c r="R1118" s="28"/>
      <c r="S1118" s="28"/>
      <c r="T1118" s="28"/>
      <c r="U1118" s="28"/>
    </row>
    <row r="1119" spans="1:21" ht="11.25" customHeight="1" x14ac:dyDescent="0.2">
      <c r="A1119" s="28"/>
      <c r="B1119" s="28"/>
      <c r="C1119" s="28"/>
      <c r="D1119" s="31"/>
      <c r="E1119" s="28"/>
      <c r="F1119" s="28"/>
      <c r="G1119" s="28"/>
      <c r="H1119" s="28"/>
      <c r="I1119" s="28"/>
      <c r="J1119" s="28"/>
      <c r="K1119" s="28"/>
      <c r="L1119" s="28"/>
      <c r="M1119" s="28"/>
      <c r="N1119" s="28"/>
      <c r="O1119" s="28"/>
      <c r="P1119" s="28"/>
      <c r="Q1119" s="28"/>
      <c r="R1119" s="28"/>
      <c r="S1119" s="28"/>
      <c r="T1119" s="28"/>
      <c r="U1119" s="28"/>
    </row>
    <row r="1120" spans="1:21" ht="11.25" customHeight="1" x14ac:dyDescent="0.2">
      <c r="A1120" s="28"/>
      <c r="B1120" s="28"/>
      <c r="C1120" s="28"/>
      <c r="D1120" s="31"/>
      <c r="E1120" s="28"/>
      <c r="F1120" s="28"/>
      <c r="G1120" s="28"/>
      <c r="H1120" s="28"/>
      <c r="I1120" s="28"/>
      <c r="J1120" s="28"/>
      <c r="K1120" s="28"/>
      <c r="L1120" s="28"/>
      <c r="M1120" s="28"/>
      <c r="N1120" s="28"/>
      <c r="O1120" s="28"/>
      <c r="P1120" s="28"/>
      <c r="Q1120" s="28"/>
      <c r="R1120" s="28"/>
      <c r="S1120" s="28"/>
      <c r="T1120" s="28"/>
      <c r="U1120" s="28"/>
    </row>
    <row r="1121" spans="1:21" ht="11.25" customHeight="1" x14ac:dyDescent="0.2">
      <c r="A1121" s="28"/>
      <c r="B1121" s="28"/>
      <c r="C1121" s="28"/>
      <c r="D1121" s="31"/>
      <c r="E1121" s="28"/>
      <c r="F1121" s="28"/>
      <c r="G1121" s="28"/>
      <c r="H1121" s="28"/>
      <c r="I1121" s="28"/>
      <c r="J1121" s="28"/>
      <c r="K1121" s="28"/>
      <c r="L1121" s="28"/>
      <c r="M1121" s="28"/>
      <c r="N1121" s="28"/>
      <c r="O1121" s="28"/>
      <c r="P1121" s="28"/>
      <c r="Q1121" s="28"/>
      <c r="R1121" s="28"/>
      <c r="S1121" s="28"/>
      <c r="T1121" s="28"/>
      <c r="U1121" s="28"/>
    </row>
    <row r="1122" spans="1:21" ht="11.25" customHeight="1" x14ac:dyDescent="0.2">
      <c r="A1122" s="28"/>
      <c r="B1122" s="28"/>
      <c r="C1122" s="28"/>
      <c r="D1122" s="31"/>
      <c r="E1122" s="28"/>
      <c r="F1122" s="28"/>
      <c r="G1122" s="28"/>
      <c r="H1122" s="28"/>
      <c r="I1122" s="28"/>
      <c r="J1122" s="28"/>
      <c r="K1122" s="28"/>
      <c r="L1122" s="28"/>
      <c r="M1122" s="28"/>
      <c r="N1122" s="28"/>
      <c r="O1122" s="28"/>
      <c r="P1122" s="28"/>
      <c r="Q1122" s="28"/>
      <c r="R1122" s="28"/>
      <c r="S1122" s="28"/>
      <c r="T1122" s="28"/>
      <c r="U1122" s="28"/>
    </row>
    <row r="1123" spans="1:21" ht="11.25" customHeight="1" x14ac:dyDescent="0.2">
      <c r="A1123" s="28"/>
      <c r="B1123" s="28"/>
      <c r="C1123" s="28"/>
      <c r="D1123" s="31"/>
      <c r="E1123" s="28"/>
      <c r="F1123" s="28"/>
      <c r="G1123" s="28"/>
      <c r="H1123" s="28"/>
      <c r="I1123" s="28"/>
      <c r="J1123" s="28"/>
      <c r="K1123" s="28"/>
      <c r="L1123" s="28"/>
      <c r="M1123" s="28"/>
      <c r="N1123" s="28"/>
      <c r="O1123" s="28"/>
      <c r="P1123" s="28"/>
      <c r="Q1123" s="28"/>
      <c r="R1123" s="28"/>
      <c r="S1123" s="28"/>
      <c r="T1123" s="28"/>
      <c r="U1123" s="28"/>
    </row>
    <row r="1124" spans="1:21" ht="11.25" customHeight="1" x14ac:dyDescent="0.2">
      <c r="A1124" s="28"/>
      <c r="B1124" s="28"/>
      <c r="C1124" s="28"/>
      <c r="D1124" s="31"/>
      <c r="E1124" s="28"/>
      <c r="F1124" s="28"/>
      <c r="G1124" s="28"/>
      <c r="H1124" s="28"/>
      <c r="I1124" s="28"/>
      <c r="J1124" s="28"/>
      <c r="K1124" s="28"/>
      <c r="L1124" s="28"/>
      <c r="M1124" s="28"/>
      <c r="N1124" s="28"/>
      <c r="O1124" s="28"/>
      <c r="P1124" s="28"/>
      <c r="Q1124" s="28"/>
      <c r="R1124" s="28"/>
      <c r="S1124" s="28"/>
      <c r="T1124" s="28"/>
      <c r="U1124" s="28"/>
    </row>
    <row r="1125" spans="1:21" ht="11.25" customHeight="1" x14ac:dyDescent="0.2">
      <c r="A1125" s="28"/>
      <c r="B1125" s="28"/>
      <c r="C1125" s="28"/>
      <c r="D1125" s="31"/>
      <c r="E1125" s="28"/>
      <c r="F1125" s="28"/>
      <c r="G1125" s="28"/>
      <c r="H1125" s="28"/>
      <c r="I1125" s="28"/>
      <c r="J1125" s="28"/>
      <c r="K1125" s="28"/>
      <c r="L1125" s="28"/>
      <c r="M1125" s="28"/>
      <c r="N1125" s="28"/>
      <c r="O1125" s="28"/>
      <c r="P1125" s="28"/>
      <c r="Q1125" s="28"/>
      <c r="R1125" s="28"/>
      <c r="S1125" s="28"/>
      <c r="T1125" s="28"/>
      <c r="U1125" s="28"/>
    </row>
    <row r="1126" spans="1:21" ht="11.25" customHeight="1" x14ac:dyDescent="0.2">
      <c r="A1126" s="28"/>
      <c r="B1126" s="28"/>
      <c r="C1126" s="28"/>
      <c r="D1126" s="31"/>
      <c r="E1126" s="28"/>
      <c r="F1126" s="28"/>
      <c r="G1126" s="28"/>
      <c r="H1126" s="28"/>
      <c r="I1126" s="28"/>
      <c r="J1126" s="28"/>
      <c r="K1126" s="28"/>
      <c r="L1126" s="28"/>
      <c r="M1126" s="28"/>
      <c r="N1126" s="28"/>
      <c r="O1126" s="28"/>
      <c r="P1126" s="28"/>
      <c r="Q1126" s="28"/>
      <c r="R1126" s="28"/>
      <c r="S1126" s="28"/>
      <c r="T1126" s="28"/>
      <c r="U1126" s="28"/>
    </row>
    <row r="1127" spans="1:21" ht="11.25" customHeight="1" x14ac:dyDescent="0.2">
      <c r="A1127" s="28"/>
      <c r="B1127" s="28"/>
      <c r="C1127" s="28"/>
      <c r="D1127" s="31"/>
      <c r="E1127" s="28"/>
      <c r="F1127" s="28"/>
      <c r="G1127" s="28"/>
      <c r="H1127" s="28"/>
      <c r="I1127" s="28"/>
      <c r="J1127" s="28"/>
      <c r="K1127" s="28"/>
      <c r="L1127" s="28"/>
      <c r="M1127" s="28"/>
      <c r="N1127" s="28"/>
      <c r="O1127" s="28"/>
      <c r="P1127" s="28"/>
      <c r="Q1127" s="28"/>
      <c r="R1127" s="28"/>
      <c r="S1127" s="28"/>
      <c r="T1127" s="28"/>
      <c r="U1127" s="28"/>
    </row>
    <row r="1128" spans="1:21" ht="11.25" customHeight="1" x14ac:dyDescent="0.2">
      <c r="A1128" s="28"/>
      <c r="B1128" s="28"/>
      <c r="C1128" s="28"/>
      <c r="D1128" s="31"/>
      <c r="E1128" s="28"/>
      <c r="F1128" s="28"/>
      <c r="G1128" s="28"/>
      <c r="H1128" s="28"/>
      <c r="I1128" s="28"/>
      <c r="J1128" s="28"/>
      <c r="K1128" s="28"/>
      <c r="L1128" s="28"/>
      <c r="M1128" s="28"/>
      <c r="N1128" s="28"/>
      <c r="O1128" s="28"/>
      <c r="P1128" s="28"/>
      <c r="Q1128" s="28"/>
      <c r="R1128" s="28"/>
      <c r="S1128" s="28"/>
      <c r="T1128" s="28"/>
      <c r="U1128" s="28"/>
    </row>
    <row r="1129" spans="1:21" ht="11.25" customHeight="1" x14ac:dyDescent="0.2">
      <c r="A1129" s="28"/>
      <c r="B1129" s="28"/>
      <c r="C1129" s="28"/>
      <c r="D1129" s="31"/>
      <c r="E1129" s="28"/>
      <c r="F1129" s="28"/>
      <c r="G1129" s="28"/>
      <c r="H1129" s="28"/>
      <c r="I1129" s="28"/>
      <c r="J1129" s="28"/>
      <c r="K1129" s="28"/>
      <c r="L1129" s="28"/>
      <c r="M1129" s="28"/>
      <c r="N1129" s="28"/>
      <c r="O1129" s="28"/>
      <c r="P1129" s="28"/>
      <c r="Q1129" s="28"/>
      <c r="R1129" s="28"/>
      <c r="S1129" s="28"/>
      <c r="T1129" s="28"/>
      <c r="U1129" s="28"/>
    </row>
    <row r="1130" spans="1:21" ht="11.25" customHeight="1" x14ac:dyDescent="0.2">
      <c r="A1130" s="28"/>
      <c r="B1130" s="28"/>
      <c r="C1130" s="28"/>
      <c r="D1130" s="31"/>
      <c r="E1130" s="28"/>
      <c r="F1130" s="28"/>
      <c r="G1130" s="28"/>
      <c r="H1130" s="28"/>
      <c r="I1130" s="28"/>
      <c r="J1130" s="28"/>
      <c r="K1130" s="28"/>
      <c r="L1130" s="28"/>
      <c r="M1130" s="28"/>
      <c r="N1130" s="28"/>
      <c r="O1130" s="28"/>
      <c r="P1130" s="28"/>
      <c r="Q1130" s="28"/>
      <c r="R1130" s="28"/>
      <c r="S1130" s="28"/>
      <c r="T1130" s="28"/>
      <c r="U1130" s="28"/>
    </row>
    <row r="1131" spans="1:21" ht="11.25" customHeight="1" x14ac:dyDescent="0.2">
      <c r="A1131" s="28"/>
      <c r="B1131" s="28"/>
      <c r="C1131" s="28"/>
      <c r="D1131" s="31"/>
      <c r="E1131" s="28"/>
      <c r="F1131" s="28"/>
      <c r="G1131" s="28"/>
      <c r="H1131" s="28"/>
      <c r="I1131" s="28"/>
      <c r="J1131" s="28"/>
      <c r="K1131" s="28"/>
      <c r="L1131" s="28"/>
      <c r="M1131" s="28"/>
      <c r="N1131" s="28"/>
      <c r="O1131" s="28"/>
      <c r="P1131" s="28"/>
      <c r="Q1131" s="28"/>
      <c r="R1131" s="28"/>
      <c r="S1131" s="28"/>
      <c r="T1131" s="28"/>
      <c r="U1131" s="28"/>
    </row>
    <row r="1132" spans="1:21" ht="11.25" customHeight="1" x14ac:dyDescent="0.2">
      <c r="A1132" s="28"/>
      <c r="B1132" s="28"/>
      <c r="C1132" s="28"/>
      <c r="D1132" s="31"/>
      <c r="E1132" s="28"/>
      <c r="F1132" s="28"/>
      <c r="G1132" s="28"/>
      <c r="H1132" s="28"/>
      <c r="I1132" s="28"/>
      <c r="J1132" s="28"/>
      <c r="K1132" s="28"/>
      <c r="L1132" s="28"/>
      <c r="M1132" s="28"/>
      <c r="N1132" s="28"/>
      <c r="O1132" s="28"/>
      <c r="P1132" s="28"/>
      <c r="Q1132" s="28"/>
      <c r="R1132" s="28"/>
      <c r="S1132" s="28"/>
      <c r="T1132" s="28"/>
      <c r="U1132" s="28"/>
    </row>
    <row r="1133" spans="1:21" ht="11.25" customHeight="1" x14ac:dyDescent="0.2">
      <c r="A1133" s="28"/>
      <c r="B1133" s="28"/>
      <c r="C1133" s="28"/>
      <c r="D1133" s="31"/>
      <c r="E1133" s="28"/>
      <c r="F1133" s="28"/>
      <c r="G1133" s="28"/>
      <c r="H1133" s="28"/>
      <c r="I1133" s="28"/>
      <c r="J1133" s="28"/>
      <c r="K1133" s="28"/>
      <c r="L1133" s="28"/>
      <c r="M1133" s="28"/>
      <c r="N1133" s="28"/>
      <c r="O1133" s="28"/>
      <c r="P1133" s="28"/>
      <c r="Q1133" s="28"/>
      <c r="R1133" s="28"/>
      <c r="S1133" s="28"/>
      <c r="T1133" s="28"/>
      <c r="U1133" s="28"/>
    </row>
    <row r="1134" spans="1:21" ht="11.25" customHeight="1" x14ac:dyDescent="0.2">
      <c r="A1134" s="28"/>
      <c r="B1134" s="28"/>
      <c r="C1134" s="28"/>
      <c r="D1134" s="31"/>
      <c r="E1134" s="28"/>
      <c r="F1134" s="28"/>
      <c r="G1134" s="28"/>
      <c r="H1134" s="28"/>
      <c r="I1134" s="28"/>
      <c r="J1134" s="28"/>
      <c r="K1134" s="28"/>
      <c r="L1134" s="28"/>
      <c r="M1134" s="28"/>
      <c r="N1134" s="28"/>
      <c r="O1134" s="28"/>
      <c r="P1134" s="28"/>
      <c r="Q1134" s="28"/>
      <c r="R1134" s="28"/>
      <c r="S1134" s="28"/>
      <c r="T1134" s="28"/>
      <c r="U1134" s="28"/>
    </row>
    <row r="1135" spans="1:21" ht="11.25" customHeight="1" x14ac:dyDescent="0.2">
      <c r="A1135" s="28"/>
      <c r="B1135" s="28"/>
      <c r="C1135" s="28"/>
      <c r="D1135" s="31"/>
      <c r="E1135" s="28"/>
      <c r="F1135" s="28"/>
      <c r="G1135" s="28"/>
      <c r="H1135" s="28"/>
      <c r="I1135" s="28"/>
      <c r="J1135" s="28"/>
      <c r="K1135" s="28"/>
      <c r="L1135" s="28"/>
      <c r="M1135" s="28"/>
      <c r="N1135" s="28"/>
      <c r="O1135" s="28"/>
      <c r="P1135" s="28"/>
      <c r="Q1135" s="28"/>
      <c r="R1135" s="28"/>
      <c r="S1135" s="28"/>
      <c r="T1135" s="28"/>
      <c r="U1135" s="28"/>
    </row>
    <row r="1136" spans="1:21" ht="11.25" customHeight="1" x14ac:dyDescent="0.2">
      <c r="A1136" s="28"/>
      <c r="B1136" s="28"/>
      <c r="C1136" s="28"/>
      <c r="D1136" s="31"/>
      <c r="E1136" s="28"/>
      <c r="F1136" s="28"/>
      <c r="G1136" s="28"/>
      <c r="H1136" s="28"/>
      <c r="I1136" s="28"/>
      <c r="J1136" s="28"/>
      <c r="K1136" s="28"/>
      <c r="L1136" s="28"/>
      <c r="M1136" s="28"/>
      <c r="N1136" s="28"/>
      <c r="O1136" s="28"/>
      <c r="P1136" s="28"/>
      <c r="Q1136" s="28"/>
      <c r="R1136" s="28"/>
      <c r="S1136" s="28"/>
      <c r="T1136" s="28"/>
      <c r="U1136" s="28"/>
    </row>
    <row r="1137" spans="1:21" ht="11.25" customHeight="1" x14ac:dyDescent="0.2">
      <c r="A1137" s="28"/>
      <c r="B1137" s="28"/>
      <c r="C1137" s="28"/>
      <c r="D1137" s="31"/>
      <c r="E1137" s="28"/>
      <c r="F1137" s="28"/>
      <c r="G1137" s="28"/>
      <c r="H1137" s="28"/>
      <c r="I1137" s="28"/>
      <c r="J1137" s="28"/>
      <c r="K1137" s="28"/>
      <c r="L1137" s="28"/>
      <c r="M1137" s="28"/>
      <c r="N1137" s="28"/>
      <c r="O1137" s="28"/>
      <c r="P1137" s="28"/>
      <c r="Q1137" s="28"/>
      <c r="R1137" s="28"/>
      <c r="S1137" s="28"/>
      <c r="T1137" s="28"/>
      <c r="U1137" s="28"/>
    </row>
    <row r="1138" spans="1:21" ht="11.25" customHeight="1" x14ac:dyDescent="0.2">
      <c r="A1138" s="28"/>
      <c r="B1138" s="28"/>
      <c r="C1138" s="28"/>
      <c r="D1138" s="31"/>
      <c r="E1138" s="28"/>
      <c r="F1138" s="28"/>
      <c r="G1138" s="28"/>
      <c r="H1138" s="28"/>
      <c r="I1138" s="28"/>
      <c r="J1138" s="28"/>
      <c r="K1138" s="28"/>
      <c r="L1138" s="28"/>
      <c r="M1138" s="28"/>
      <c r="N1138" s="28"/>
      <c r="O1138" s="28"/>
      <c r="P1138" s="28"/>
      <c r="Q1138" s="28"/>
      <c r="R1138" s="28"/>
      <c r="S1138" s="28"/>
      <c r="T1138" s="28"/>
      <c r="U1138" s="28"/>
    </row>
    <row r="1139" spans="1:21" ht="11.25" customHeight="1" x14ac:dyDescent="0.2">
      <c r="A1139" s="28"/>
      <c r="B1139" s="28"/>
      <c r="C1139" s="28"/>
      <c r="D1139" s="31"/>
      <c r="E1139" s="28"/>
      <c r="F1139" s="28"/>
      <c r="G1139" s="28"/>
      <c r="H1139" s="28"/>
      <c r="I1139" s="28"/>
      <c r="J1139" s="28"/>
      <c r="K1139" s="28"/>
      <c r="L1139" s="28"/>
      <c r="M1139" s="28"/>
      <c r="N1139" s="28"/>
      <c r="O1139" s="28"/>
      <c r="P1139" s="28"/>
      <c r="Q1139" s="28"/>
      <c r="R1139" s="28"/>
      <c r="S1139" s="28"/>
      <c r="T1139" s="28"/>
      <c r="U1139" s="28"/>
    </row>
    <row r="1140" spans="1:21" ht="11.25" customHeight="1" x14ac:dyDescent="0.2">
      <c r="A1140" s="28"/>
      <c r="B1140" s="28"/>
      <c r="C1140" s="28"/>
      <c r="D1140" s="31"/>
      <c r="E1140" s="28"/>
      <c r="F1140" s="28"/>
      <c r="G1140" s="28"/>
      <c r="H1140" s="28"/>
      <c r="I1140" s="28"/>
      <c r="J1140" s="28"/>
      <c r="K1140" s="28"/>
      <c r="L1140" s="28"/>
      <c r="M1140" s="28"/>
      <c r="N1140" s="28"/>
      <c r="O1140" s="28"/>
      <c r="P1140" s="28"/>
      <c r="Q1140" s="28"/>
      <c r="R1140" s="28"/>
      <c r="S1140" s="28"/>
      <c r="T1140" s="28"/>
      <c r="U1140" s="28"/>
    </row>
    <row r="1141" spans="1:21" ht="11.25" customHeight="1" x14ac:dyDescent="0.2">
      <c r="A1141" s="28"/>
      <c r="B1141" s="28"/>
      <c r="C1141" s="28"/>
      <c r="D1141" s="31"/>
      <c r="E1141" s="28"/>
      <c r="F1141" s="28"/>
      <c r="G1141" s="28"/>
      <c r="H1141" s="28"/>
      <c r="I1141" s="28"/>
      <c r="J1141" s="28"/>
      <c r="K1141" s="28"/>
      <c r="L1141" s="28"/>
      <c r="M1141" s="28"/>
      <c r="N1141" s="28"/>
      <c r="O1141" s="28"/>
      <c r="P1141" s="28"/>
      <c r="Q1141" s="28"/>
      <c r="R1141" s="28"/>
      <c r="S1141" s="28"/>
      <c r="T1141" s="28"/>
      <c r="U1141" s="28"/>
    </row>
    <row r="1142" spans="1:21" ht="11.25" customHeight="1" x14ac:dyDescent="0.2">
      <c r="A1142" s="28"/>
      <c r="B1142" s="28"/>
      <c r="C1142" s="28"/>
      <c r="D1142" s="31"/>
      <c r="E1142" s="28"/>
      <c r="F1142" s="28"/>
      <c r="G1142" s="28"/>
      <c r="H1142" s="28"/>
      <c r="I1142" s="28"/>
      <c r="J1142" s="28"/>
      <c r="K1142" s="28"/>
      <c r="L1142" s="28"/>
      <c r="M1142" s="28"/>
      <c r="N1142" s="28"/>
      <c r="O1142" s="28"/>
      <c r="P1142" s="28"/>
      <c r="Q1142" s="28"/>
      <c r="R1142" s="28"/>
      <c r="S1142" s="28"/>
      <c r="T1142" s="28"/>
      <c r="U1142" s="28"/>
    </row>
    <row r="1143" spans="1:21" ht="11.25" customHeight="1" x14ac:dyDescent="0.2">
      <c r="A1143" s="28"/>
      <c r="B1143" s="28"/>
      <c r="C1143" s="28"/>
      <c r="D1143" s="31"/>
      <c r="E1143" s="28"/>
      <c r="F1143" s="28"/>
      <c r="G1143" s="28"/>
      <c r="H1143" s="28"/>
      <c r="I1143" s="28"/>
      <c r="J1143" s="28"/>
      <c r="K1143" s="28"/>
      <c r="L1143" s="28"/>
      <c r="M1143" s="28"/>
      <c r="N1143" s="28"/>
      <c r="O1143" s="28"/>
      <c r="P1143" s="28"/>
      <c r="Q1143" s="28"/>
      <c r="R1143" s="28"/>
      <c r="S1143" s="28"/>
      <c r="T1143" s="28"/>
      <c r="U1143" s="28"/>
    </row>
    <row r="1144" spans="1:21" ht="11.25" customHeight="1" x14ac:dyDescent="0.2">
      <c r="A1144" s="28"/>
      <c r="B1144" s="28"/>
      <c r="C1144" s="28"/>
      <c r="D1144" s="31"/>
      <c r="E1144" s="28"/>
      <c r="F1144" s="28"/>
      <c r="G1144" s="28"/>
      <c r="H1144" s="28"/>
      <c r="I1144" s="28"/>
      <c r="J1144" s="28"/>
      <c r="K1144" s="28"/>
      <c r="L1144" s="28"/>
      <c r="M1144" s="28"/>
      <c r="N1144" s="28"/>
      <c r="O1144" s="28"/>
      <c r="P1144" s="28"/>
      <c r="Q1144" s="28"/>
      <c r="R1144" s="28"/>
      <c r="S1144" s="28"/>
      <c r="T1144" s="28"/>
      <c r="U1144" s="28"/>
    </row>
    <row r="1145" spans="1:21" ht="11.25" customHeight="1" x14ac:dyDescent="0.2">
      <c r="A1145" s="28"/>
      <c r="B1145" s="28"/>
      <c r="C1145" s="28"/>
      <c r="D1145" s="31"/>
      <c r="E1145" s="28"/>
      <c r="F1145" s="28"/>
      <c r="G1145" s="28"/>
      <c r="H1145" s="28"/>
      <c r="I1145" s="28"/>
      <c r="J1145" s="28"/>
      <c r="K1145" s="28"/>
      <c r="L1145" s="28"/>
      <c r="M1145" s="28"/>
      <c r="N1145" s="28"/>
      <c r="O1145" s="28"/>
      <c r="P1145" s="28"/>
      <c r="Q1145" s="28"/>
      <c r="R1145" s="28"/>
      <c r="S1145" s="28"/>
      <c r="T1145" s="28"/>
      <c r="U1145" s="28"/>
    </row>
    <row r="1146" spans="1:21" ht="11.25" customHeight="1" x14ac:dyDescent="0.2">
      <c r="A1146" s="28"/>
      <c r="B1146" s="28"/>
      <c r="C1146" s="28"/>
      <c r="D1146" s="31"/>
      <c r="E1146" s="28"/>
      <c r="F1146" s="28"/>
      <c r="G1146" s="28"/>
      <c r="H1146" s="28"/>
      <c r="I1146" s="28"/>
      <c r="J1146" s="28"/>
      <c r="K1146" s="28"/>
      <c r="L1146" s="28"/>
      <c r="M1146" s="28"/>
      <c r="N1146" s="28"/>
      <c r="O1146" s="28"/>
      <c r="P1146" s="28"/>
      <c r="Q1146" s="28"/>
      <c r="R1146" s="28"/>
      <c r="S1146" s="28"/>
      <c r="T1146" s="28"/>
      <c r="U1146" s="28"/>
    </row>
    <row r="1147" spans="1:21" ht="11.25" customHeight="1" x14ac:dyDescent="0.2">
      <c r="A1147" s="28"/>
      <c r="B1147" s="28"/>
      <c r="C1147" s="28"/>
      <c r="D1147" s="31"/>
      <c r="E1147" s="28"/>
      <c r="F1147" s="28"/>
      <c r="G1147" s="28"/>
      <c r="H1147" s="28"/>
      <c r="I1147" s="28"/>
      <c r="J1147" s="28"/>
      <c r="K1147" s="28"/>
      <c r="L1147" s="28"/>
      <c r="M1147" s="28"/>
      <c r="N1147" s="28"/>
      <c r="O1147" s="28"/>
      <c r="P1147" s="28"/>
      <c r="Q1147" s="28"/>
      <c r="R1147" s="28"/>
      <c r="S1147" s="28"/>
      <c r="T1147" s="28"/>
      <c r="U1147" s="28"/>
    </row>
    <row r="1148" spans="1:21" ht="11.25" customHeight="1" x14ac:dyDescent="0.2">
      <c r="A1148" s="28"/>
      <c r="B1148" s="28"/>
      <c r="C1148" s="28"/>
      <c r="D1148" s="31"/>
      <c r="E1148" s="28"/>
      <c r="F1148" s="28"/>
      <c r="G1148" s="28"/>
      <c r="H1148" s="28"/>
      <c r="I1148" s="28"/>
      <c r="J1148" s="28"/>
      <c r="K1148" s="28"/>
      <c r="L1148" s="28"/>
      <c r="M1148" s="28"/>
      <c r="N1148" s="28"/>
      <c r="O1148" s="28"/>
      <c r="P1148" s="28"/>
      <c r="Q1148" s="28"/>
      <c r="R1148" s="28"/>
      <c r="S1148" s="28"/>
      <c r="T1148" s="28"/>
      <c r="U1148" s="28"/>
    </row>
    <row r="1149" spans="1:21" ht="11.25" customHeight="1" x14ac:dyDescent="0.2">
      <c r="A1149" s="28"/>
      <c r="B1149" s="28"/>
      <c r="C1149" s="28"/>
      <c r="D1149" s="31"/>
      <c r="E1149" s="28"/>
      <c r="F1149" s="28"/>
      <c r="G1149" s="28"/>
      <c r="H1149" s="28"/>
      <c r="I1149" s="28"/>
      <c r="J1149" s="28"/>
      <c r="K1149" s="28"/>
      <c r="L1149" s="28"/>
      <c r="M1149" s="28"/>
      <c r="N1149" s="28"/>
      <c r="O1149" s="28"/>
      <c r="P1149" s="28"/>
      <c r="Q1149" s="28"/>
      <c r="R1149" s="28"/>
      <c r="S1149" s="28"/>
      <c r="T1149" s="28"/>
      <c r="U1149" s="28"/>
    </row>
    <row r="1150" spans="1:21" ht="11.25" customHeight="1" x14ac:dyDescent="0.2">
      <c r="A1150" s="28"/>
      <c r="B1150" s="28"/>
      <c r="C1150" s="28"/>
      <c r="D1150" s="31"/>
      <c r="E1150" s="28"/>
      <c r="F1150" s="28"/>
      <c r="G1150" s="28"/>
      <c r="H1150" s="28"/>
      <c r="I1150" s="28"/>
      <c r="J1150" s="28"/>
      <c r="K1150" s="28"/>
      <c r="L1150" s="28"/>
      <c r="M1150" s="28"/>
      <c r="N1150" s="28"/>
      <c r="O1150" s="28"/>
      <c r="P1150" s="28"/>
      <c r="Q1150" s="28"/>
      <c r="R1150" s="28"/>
      <c r="S1150" s="28"/>
      <c r="T1150" s="28"/>
      <c r="U1150" s="28"/>
    </row>
    <row r="1151" spans="1:21" ht="11.25" customHeight="1" x14ac:dyDescent="0.2">
      <c r="A1151" s="28"/>
      <c r="B1151" s="28"/>
      <c r="C1151" s="28"/>
      <c r="D1151" s="31"/>
      <c r="E1151" s="28"/>
      <c r="F1151" s="28"/>
      <c r="G1151" s="28"/>
      <c r="H1151" s="28"/>
      <c r="I1151" s="28"/>
      <c r="J1151" s="28"/>
      <c r="K1151" s="28"/>
      <c r="L1151" s="28"/>
      <c r="M1151" s="28"/>
      <c r="N1151" s="28"/>
      <c r="O1151" s="28"/>
      <c r="P1151" s="28"/>
      <c r="Q1151" s="28"/>
      <c r="R1151" s="28"/>
      <c r="S1151" s="28"/>
      <c r="T1151" s="28"/>
      <c r="U1151" s="28"/>
    </row>
    <row r="1152" spans="1:21" ht="11.25" customHeight="1" x14ac:dyDescent="0.2">
      <c r="A1152" s="28"/>
      <c r="B1152" s="28"/>
      <c r="C1152" s="28"/>
      <c r="D1152" s="31"/>
      <c r="E1152" s="28"/>
      <c r="F1152" s="28"/>
      <c r="G1152" s="28"/>
      <c r="H1152" s="28"/>
      <c r="I1152" s="28"/>
      <c r="J1152" s="28"/>
      <c r="K1152" s="28"/>
      <c r="L1152" s="28"/>
      <c r="M1152" s="28"/>
      <c r="N1152" s="28"/>
      <c r="O1152" s="28"/>
      <c r="P1152" s="28"/>
      <c r="Q1152" s="28"/>
      <c r="R1152" s="28"/>
      <c r="S1152" s="28"/>
      <c r="T1152" s="28"/>
      <c r="U1152" s="28"/>
    </row>
    <row r="1153" spans="1:21" ht="11.25" customHeight="1" x14ac:dyDescent="0.2">
      <c r="A1153" s="28"/>
      <c r="B1153" s="28"/>
      <c r="C1153" s="28"/>
      <c r="D1153" s="31"/>
      <c r="E1153" s="28"/>
      <c r="F1153" s="28"/>
      <c r="G1153" s="28"/>
      <c r="H1153" s="28"/>
      <c r="I1153" s="28"/>
      <c r="J1153" s="28"/>
      <c r="K1153" s="28"/>
      <c r="L1153" s="28"/>
      <c r="M1153" s="28"/>
      <c r="N1153" s="28"/>
      <c r="O1153" s="28"/>
      <c r="P1153" s="28"/>
      <c r="Q1153" s="28"/>
      <c r="R1153" s="28"/>
      <c r="S1153" s="28"/>
      <c r="T1153" s="28"/>
      <c r="U1153" s="28"/>
    </row>
    <row r="1154" spans="1:21" ht="11.25" customHeight="1" x14ac:dyDescent="0.2">
      <c r="A1154" s="28"/>
      <c r="B1154" s="28"/>
      <c r="C1154" s="28"/>
      <c r="D1154" s="31"/>
      <c r="E1154" s="28"/>
      <c r="F1154" s="28"/>
      <c r="G1154" s="28"/>
      <c r="H1154" s="28"/>
      <c r="I1154" s="28"/>
      <c r="J1154" s="28"/>
      <c r="K1154" s="28"/>
      <c r="L1154" s="28"/>
      <c r="M1154" s="28"/>
      <c r="N1154" s="28"/>
      <c r="O1154" s="28"/>
      <c r="P1154" s="28"/>
      <c r="Q1154" s="28"/>
      <c r="R1154" s="28"/>
      <c r="S1154" s="28"/>
      <c r="T1154" s="28"/>
      <c r="U1154" s="28"/>
    </row>
    <row r="1155" spans="1:21" ht="11.25" customHeight="1" x14ac:dyDescent="0.2">
      <c r="A1155" s="28"/>
      <c r="B1155" s="28"/>
      <c r="C1155" s="28"/>
      <c r="D1155" s="31"/>
      <c r="E1155" s="28"/>
      <c r="F1155" s="28"/>
      <c r="G1155" s="28"/>
      <c r="H1155" s="28"/>
      <c r="I1155" s="28"/>
      <c r="J1155" s="28"/>
      <c r="K1155" s="28"/>
      <c r="L1155" s="28"/>
      <c r="M1155" s="28"/>
      <c r="N1155" s="28"/>
      <c r="O1155" s="28"/>
      <c r="P1155" s="28"/>
      <c r="Q1155" s="28"/>
      <c r="R1155" s="28"/>
      <c r="S1155" s="28"/>
      <c r="T1155" s="28"/>
      <c r="U1155" s="28"/>
    </row>
    <row r="1156" spans="1:21" ht="11.25" customHeight="1" x14ac:dyDescent="0.2">
      <c r="A1156" s="28"/>
      <c r="B1156" s="28"/>
      <c r="C1156" s="28"/>
      <c r="D1156" s="31"/>
      <c r="E1156" s="28"/>
      <c r="F1156" s="28"/>
      <c r="G1156" s="28"/>
      <c r="H1156" s="28"/>
      <c r="I1156" s="28"/>
      <c r="J1156" s="28"/>
      <c r="K1156" s="28"/>
      <c r="L1156" s="28"/>
      <c r="M1156" s="28"/>
      <c r="N1156" s="28"/>
      <c r="O1156" s="28"/>
      <c r="P1156" s="28"/>
      <c r="Q1156" s="28"/>
      <c r="R1156" s="28"/>
      <c r="S1156" s="28"/>
      <c r="T1156" s="28"/>
      <c r="U1156" s="28"/>
    </row>
    <row r="1157" spans="1:21" ht="11.25" customHeight="1" x14ac:dyDescent="0.2">
      <c r="A1157" s="28"/>
      <c r="B1157" s="28"/>
      <c r="C1157" s="28"/>
      <c r="D1157" s="31"/>
      <c r="E1157" s="28"/>
      <c r="F1157" s="28"/>
      <c r="G1157" s="28"/>
      <c r="H1157" s="28"/>
      <c r="I1157" s="28"/>
      <c r="J1157" s="28"/>
      <c r="K1157" s="28"/>
      <c r="L1157" s="28"/>
      <c r="M1157" s="28"/>
      <c r="N1157" s="28"/>
      <c r="O1157" s="28"/>
      <c r="P1157" s="28"/>
      <c r="Q1157" s="28"/>
      <c r="R1157" s="28"/>
      <c r="S1157" s="28"/>
      <c r="T1157" s="28"/>
      <c r="U1157" s="28"/>
    </row>
    <row r="1158" spans="1:21" ht="11.25" customHeight="1" x14ac:dyDescent="0.2">
      <c r="A1158" s="28"/>
      <c r="B1158" s="28"/>
      <c r="C1158" s="28"/>
      <c r="D1158" s="31"/>
      <c r="E1158" s="28"/>
      <c r="F1158" s="28"/>
      <c r="G1158" s="28"/>
      <c r="H1158" s="28"/>
      <c r="I1158" s="28"/>
      <c r="J1158" s="28"/>
      <c r="K1158" s="28"/>
      <c r="L1158" s="28"/>
      <c r="M1158" s="28"/>
      <c r="N1158" s="28"/>
      <c r="O1158" s="28"/>
      <c r="P1158" s="28"/>
      <c r="Q1158" s="28"/>
      <c r="R1158" s="28"/>
      <c r="S1158" s="28"/>
      <c r="T1158" s="28"/>
      <c r="U1158" s="28"/>
    </row>
    <row r="1159" spans="1:21" ht="11.25" customHeight="1" x14ac:dyDescent="0.2">
      <c r="A1159" s="28"/>
      <c r="B1159" s="28"/>
      <c r="C1159" s="28"/>
      <c r="D1159" s="31"/>
      <c r="E1159" s="28"/>
      <c r="F1159" s="28"/>
      <c r="G1159" s="28"/>
      <c r="H1159" s="28"/>
      <c r="I1159" s="28"/>
      <c r="J1159" s="28"/>
      <c r="K1159" s="28"/>
      <c r="L1159" s="28"/>
      <c r="M1159" s="28"/>
      <c r="N1159" s="28"/>
      <c r="O1159" s="28"/>
      <c r="P1159" s="28"/>
      <c r="Q1159" s="28"/>
      <c r="R1159" s="28"/>
      <c r="S1159" s="28"/>
      <c r="T1159" s="28"/>
      <c r="U1159" s="28"/>
    </row>
    <row r="1160" spans="1:21" ht="11.25" customHeight="1" x14ac:dyDescent="0.2">
      <c r="A1160" s="28"/>
      <c r="B1160" s="28"/>
      <c r="C1160" s="28"/>
      <c r="D1160" s="31"/>
      <c r="E1160" s="28"/>
      <c r="F1160" s="28"/>
      <c r="G1160" s="28"/>
      <c r="H1160" s="28"/>
      <c r="I1160" s="28"/>
      <c r="J1160" s="28"/>
      <c r="K1160" s="28"/>
      <c r="L1160" s="28"/>
      <c r="M1160" s="28"/>
      <c r="N1160" s="28"/>
      <c r="O1160" s="28"/>
      <c r="P1160" s="28"/>
      <c r="Q1160" s="28"/>
      <c r="R1160" s="28"/>
      <c r="S1160" s="28"/>
      <c r="T1160" s="28"/>
      <c r="U1160" s="28"/>
    </row>
    <row r="1161" spans="1:21" ht="11.25" customHeight="1" x14ac:dyDescent="0.2">
      <c r="A1161" s="28"/>
      <c r="B1161" s="28"/>
      <c r="C1161" s="28"/>
      <c r="D1161" s="31"/>
      <c r="E1161" s="28"/>
      <c r="F1161" s="28"/>
      <c r="G1161" s="28"/>
      <c r="H1161" s="28"/>
      <c r="I1161" s="28"/>
      <c r="J1161" s="28"/>
      <c r="K1161" s="28"/>
      <c r="L1161" s="28"/>
      <c r="M1161" s="28"/>
      <c r="N1161" s="28"/>
      <c r="O1161" s="28"/>
      <c r="P1161" s="28"/>
      <c r="Q1161" s="28"/>
      <c r="R1161" s="28"/>
      <c r="S1161" s="28"/>
      <c r="T1161" s="28"/>
      <c r="U1161" s="28"/>
    </row>
    <row r="1162" spans="1:21" ht="11.25" customHeight="1" x14ac:dyDescent="0.2">
      <c r="A1162" s="28"/>
      <c r="B1162" s="28"/>
      <c r="C1162" s="28"/>
      <c r="D1162" s="31"/>
      <c r="E1162" s="28"/>
      <c r="F1162" s="28"/>
      <c r="G1162" s="28"/>
      <c r="H1162" s="28"/>
      <c r="I1162" s="28"/>
      <c r="J1162" s="28"/>
      <c r="K1162" s="28"/>
      <c r="L1162" s="28"/>
      <c r="M1162" s="28"/>
      <c r="N1162" s="28"/>
      <c r="O1162" s="28"/>
      <c r="P1162" s="28"/>
      <c r="Q1162" s="28"/>
      <c r="R1162" s="28"/>
      <c r="S1162" s="28"/>
      <c r="T1162" s="28"/>
      <c r="U1162" s="28"/>
    </row>
    <row r="1163" spans="1:21" ht="11.25" customHeight="1" x14ac:dyDescent="0.2">
      <c r="A1163" s="28"/>
      <c r="B1163" s="28"/>
      <c r="C1163" s="28"/>
      <c r="D1163" s="31"/>
      <c r="E1163" s="28"/>
      <c r="F1163" s="28"/>
      <c r="G1163" s="28"/>
      <c r="H1163" s="28"/>
      <c r="I1163" s="28"/>
      <c r="J1163" s="28"/>
      <c r="K1163" s="28"/>
      <c r="L1163" s="28"/>
      <c r="M1163" s="28"/>
      <c r="N1163" s="28"/>
      <c r="O1163" s="28"/>
      <c r="P1163" s="28"/>
      <c r="Q1163" s="28"/>
      <c r="R1163" s="28"/>
      <c r="S1163" s="28"/>
      <c r="T1163" s="28"/>
      <c r="U1163" s="28"/>
    </row>
    <row r="1164" spans="1:21" ht="11.25" customHeight="1" x14ac:dyDescent="0.2">
      <c r="A1164" s="28"/>
      <c r="B1164" s="28"/>
      <c r="C1164" s="28"/>
      <c r="D1164" s="31"/>
      <c r="E1164" s="28"/>
      <c r="F1164" s="28"/>
      <c r="G1164" s="28"/>
      <c r="H1164" s="28"/>
      <c r="I1164" s="28"/>
      <c r="J1164" s="28"/>
      <c r="K1164" s="28"/>
      <c r="L1164" s="28"/>
      <c r="M1164" s="28"/>
      <c r="N1164" s="28"/>
      <c r="O1164" s="28"/>
      <c r="P1164" s="28"/>
      <c r="Q1164" s="28"/>
      <c r="R1164" s="28"/>
      <c r="S1164" s="28"/>
      <c r="T1164" s="28"/>
      <c r="U1164" s="28"/>
    </row>
    <row r="1165" spans="1:21" ht="11.25" customHeight="1" x14ac:dyDescent="0.2">
      <c r="A1165" s="28"/>
      <c r="B1165" s="28"/>
      <c r="C1165" s="28"/>
      <c r="D1165" s="31"/>
      <c r="E1165" s="28"/>
      <c r="F1165" s="28"/>
      <c r="G1165" s="28"/>
      <c r="H1165" s="28"/>
      <c r="I1165" s="28"/>
      <c r="J1165" s="28"/>
      <c r="K1165" s="28"/>
      <c r="L1165" s="28"/>
      <c r="M1165" s="28"/>
      <c r="N1165" s="28"/>
      <c r="O1165" s="28"/>
      <c r="P1165" s="28"/>
      <c r="Q1165" s="28"/>
      <c r="R1165" s="28"/>
      <c r="S1165" s="28"/>
      <c r="T1165" s="28"/>
      <c r="U1165" s="28"/>
    </row>
    <row r="1166" spans="1:21" ht="11.25" customHeight="1" x14ac:dyDescent="0.2">
      <c r="A1166" s="28"/>
      <c r="B1166" s="28"/>
      <c r="C1166" s="28"/>
      <c r="D1166" s="31"/>
      <c r="E1166" s="28"/>
      <c r="F1166" s="28"/>
      <c r="G1166" s="28"/>
      <c r="H1166" s="28"/>
      <c r="I1166" s="28"/>
      <c r="J1166" s="28"/>
      <c r="K1166" s="28"/>
      <c r="L1166" s="28"/>
      <c r="M1166" s="28"/>
      <c r="N1166" s="28"/>
      <c r="O1166" s="28"/>
      <c r="P1166" s="28"/>
      <c r="Q1166" s="28"/>
      <c r="R1166" s="28"/>
      <c r="S1166" s="28"/>
      <c r="T1166" s="28"/>
      <c r="U1166" s="28"/>
    </row>
    <row r="1167" spans="1:21" ht="11.25" customHeight="1" x14ac:dyDescent="0.2">
      <c r="A1167" s="28"/>
      <c r="B1167" s="28"/>
      <c r="C1167" s="28"/>
      <c r="D1167" s="31"/>
      <c r="E1167" s="28"/>
      <c r="F1167" s="28"/>
      <c r="G1167" s="28"/>
      <c r="H1167" s="28"/>
      <c r="I1167" s="28"/>
      <c r="J1167" s="28"/>
      <c r="K1167" s="28"/>
      <c r="L1167" s="28"/>
      <c r="M1167" s="28"/>
      <c r="N1167" s="28"/>
      <c r="O1167" s="28"/>
      <c r="P1167" s="28"/>
      <c r="Q1167" s="28"/>
      <c r="R1167" s="28"/>
      <c r="S1167" s="28"/>
      <c r="T1167" s="28"/>
      <c r="U1167" s="28"/>
    </row>
    <row r="1168" spans="1:21" ht="11.25" customHeight="1" x14ac:dyDescent="0.2">
      <c r="A1168" s="28"/>
      <c r="B1168" s="28"/>
      <c r="C1168" s="28"/>
      <c r="D1168" s="31"/>
      <c r="E1168" s="28"/>
      <c r="F1168" s="28"/>
      <c r="G1168" s="28"/>
      <c r="H1168" s="28"/>
      <c r="I1168" s="28"/>
      <c r="J1168" s="28"/>
      <c r="K1168" s="28"/>
      <c r="L1168" s="28"/>
      <c r="M1168" s="28"/>
      <c r="N1168" s="28"/>
      <c r="O1168" s="28"/>
      <c r="P1168" s="28"/>
      <c r="Q1168" s="28"/>
      <c r="R1168" s="28"/>
      <c r="S1168" s="28"/>
      <c r="T1168" s="28"/>
      <c r="U1168" s="28"/>
    </row>
    <row r="1169" spans="1:21" ht="11.25" customHeight="1" x14ac:dyDescent="0.2">
      <c r="A1169" s="28"/>
      <c r="B1169" s="28"/>
      <c r="C1169" s="28"/>
      <c r="D1169" s="31"/>
      <c r="E1169" s="28"/>
      <c r="F1169" s="28"/>
      <c r="G1169" s="28"/>
      <c r="H1169" s="28"/>
      <c r="I1169" s="28"/>
      <c r="J1169" s="28"/>
      <c r="K1169" s="28"/>
      <c r="L1169" s="28"/>
      <c r="M1169" s="28"/>
      <c r="N1169" s="28"/>
      <c r="O1169" s="28"/>
      <c r="P1169" s="28"/>
      <c r="Q1169" s="28"/>
      <c r="R1169" s="28"/>
      <c r="S1169" s="28"/>
      <c r="T1169" s="28"/>
      <c r="U1169" s="28"/>
    </row>
    <row r="1170" spans="1:21" ht="11.25" customHeight="1" x14ac:dyDescent="0.2">
      <c r="A1170" s="28"/>
      <c r="B1170" s="28"/>
      <c r="C1170" s="28"/>
      <c r="D1170" s="31"/>
      <c r="E1170" s="28"/>
      <c r="F1170" s="28"/>
      <c r="G1170" s="28"/>
      <c r="H1170" s="28"/>
      <c r="I1170" s="28"/>
      <c r="J1170" s="28"/>
      <c r="K1170" s="28"/>
      <c r="L1170" s="28"/>
      <c r="M1170" s="28"/>
      <c r="N1170" s="28"/>
      <c r="O1170" s="28"/>
      <c r="P1170" s="28"/>
      <c r="Q1170" s="28"/>
      <c r="R1170" s="28"/>
      <c r="S1170" s="28"/>
      <c r="T1170" s="28"/>
      <c r="U1170" s="28"/>
    </row>
    <row r="1171" spans="1:21" ht="11.25" customHeight="1" x14ac:dyDescent="0.2">
      <c r="A1171" s="28"/>
      <c r="B1171" s="28"/>
      <c r="C1171" s="28"/>
      <c r="D1171" s="31"/>
      <c r="E1171" s="28"/>
      <c r="F1171" s="28"/>
      <c r="G1171" s="28"/>
      <c r="H1171" s="28"/>
      <c r="I1171" s="28"/>
      <c r="J1171" s="28"/>
      <c r="K1171" s="28"/>
      <c r="L1171" s="28"/>
      <c r="M1171" s="28"/>
      <c r="N1171" s="28"/>
      <c r="O1171" s="28"/>
      <c r="P1171" s="28"/>
      <c r="Q1171" s="28"/>
      <c r="R1171" s="28"/>
      <c r="S1171" s="28"/>
      <c r="T1171" s="28"/>
      <c r="U1171" s="28"/>
    </row>
    <row r="1172" spans="1:21" ht="11.25" customHeight="1" x14ac:dyDescent="0.2">
      <c r="A1172" s="28"/>
      <c r="B1172" s="28"/>
      <c r="C1172" s="28"/>
      <c r="D1172" s="31"/>
      <c r="E1172" s="28"/>
      <c r="F1172" s="28"/>
      <c r="G1172" s="28"/>
      <c r="H1172" s="28"/>
      <c r="I1172" s="28"/>
      <c r="J1172" s="28"/>
      <c r="K1172" s="28"/>
      <c r="L1172" s="28"/>
      <c r="M1172" s="28"/>
      <c r="N1172" s="28"/>
      <c r="O1172" s="28"/>
      <c r="P1172" s="28"/>
      <c r="Q1172" s="28"/>
      <c r="R1172" s="28"/>
      <c r="S1172" s="28"/>
      <c r="T1172" s="28"/>
      <c r="U1172" s="28"/>
    </row>
    <row r="1173" spans="1:21" ht="11.25" customHeight="1" x14ac:dyDescent="0.2">
      <c r="A1173" s="28"/>
      <c r="B1173" s="28"/>
      <c r="C1173" s="28"/>
      <c r="D1173" s="31"/>
      <c r="E1173" s="28"/>
      <c r="F1173" s="28"/>
      <c r="G1173" s="28"/>
      <c r="H1173" s="28"/>
      <c r="I1173" s="28"/>
      <c r="J1173" s="28"/>
      <c r="K1173" s="28"/>
      <c r="L1173" s="28"/>
      <c r="M1173" s="28"/>
      <c r="N1173" s="28"/>
      <c r="O1173" s="28"/>
      <c r="P1173" s="28"/>
      <c r="Q1173" s="28"/>
      <c r="R1173" s="28"/>
      <c r="S1173" s="28"/>
      <c r="T1173" s="28"/>
      <c r="U1173" s="28"/>
    </row>
    <row r="1174" spans="1:21" ht="11.25" customHeight="1" x14ac:dyDescent="0.2">
      <c r="A1174" s="28"/>
      <c r="B1174" s="28"/>
      <c r="C1174" s="28"/>
      <c r="D1174" s="31"/>
      <c r="E1174" s="28"/>
      <c r="F1174" s="28"/>
      <c r="G1174" s="28"/>
      <c r="H1174" s="28"/>
      <c r="I1174" s="28"/>
      <c r="J1174" s="28"/>
      <c r="K1174" s="28"/>
      <c r="L1174" s="28"/>
      <c r="M1174" s="28"/>
      <c r="N1174" s="28"/>
      <c r="O1174" s="28"/>
      <c r="P1174" s="28"/>
      <c r="Q1174" s="28"/>
      <c r="R1174" s="28"/>
      <c r="S1174" s="28"/>
      <c r="T1174" s="28"/>
      <c r="U1174" s="28"/>
    </row>
    <row r="1175" spans="1:21" ht="11.25" customHeight="1" x14ac:dyDescent="0.2">
      <c r="A1175" s="28"/>
      <c r="B1175" s="28"/>
      <c r="C1175" s="28"/>
      <c r="D1175" s="31"/>
      <c r="E1175" s="28"/>
      <c r="F1175" s="28"/>
      <c r="G1175" s="28"/>
      <c r="H1175" s="28"/>
      <c r="I1175" s="28"/>
      <c r="J1175" s="28"/>
      <c r="K1175" s="28"/>
      <c r="L1175" s="28"/>
      <c r="M1175" s="28"/>
      <c r="N1175" s="28"/>
      <c r="O1175" s="28"/>
      <c r="P1175" s="28"/>
      <c r="Q1175" s="28"/>
      <c r="R1175" s="28"/>
      <c r="S1175" s="28"/>
      <c r="T1175" s="28"/>
      <c r="U1175" s="28"/>
    </row>
    <row r="1176" spans="1:21" ht="11.25" customHeight="1" x14ac:dyDescent="0.2">
      <c r="A1176" s="28"/>
      <c r="B1176" s="28"/>
      <c r="C1176" s="28"/>
      <c r="D1176" s="31"/>
      <c r="E1176" s="28"/>
      <c r="F1176" s="28"/>
      <c r="G1176" s="28"/>
      <c r="H1176" s="28"/>
      <c r="I1176" s="28"/>
      <c r="J1176" s="28"/>
      <c r="K1176" s="28"/>
      <c r="L1176" s="28"/>
      <c r="M1176" s="28"/>
      <c r="N1176" s="28"/>
      <c r="O1176" s="28"/>
      <c r="P1176" s="28"/>
      <c r="Q1176" s="28"/>
      <c r="R1176" s="28"/>
      <c r="S1176" s="28"/>
      <c r="T1176" s="28"/>
      <c r="U1176" s="28"/>
    </row>
    <row r="1177" spans="1:21" ht="11.25" customHeight="1" x14ac:dyDescent="0.2">
      <c r="A1177" s="28"/>
      <c r="B1177" s="28"/>
      <c r="C1177" s="28"/>
      <c r="D1177" s="31"/>
      <c r="E1177" s="28"/>
      <c r="F1177" s="28"/>
      <c r="G1177" s="28"/>
      <c r="H1177" s="28"/>
      <c r="I1177" s="28"/>
      <c r="J1177" s="28"/>
      <c r="K1177" s="28"/>
      <c r="L1177" s="28"/>
      <c r="M1177" s="28"/>
      <c r="N1177" s="28"/>
      <c r="O1177" s="28"/>
      <c r="P1177" s="28"/>
      <c r="Q1177" s="28"/>
      <c r="R1177" s="28"/>
      <c r="S1177" s="28"/>
      <c r="T1177" s="28"/>
      <c r="U1177" s="28"/>
    </row>
    <row r="1178" spans="1:21" ht="11.25" customHeight="1" x14ac:dyDescent="0.2">
      <c r="A1178" s="28"/>
      <c r="B1178" s="28"/>
      <c r="C1178" s="28"/>
      <c r="D1178" s="31"/>
      <c r="E1178" s="28"/>
      <c r="F1178" s="28"/>
      <c r="G1178" s="28"/>
      <c r="H1178" s="28"/>
      <c r="I1178" s="28"/>
      <c r="J1178" s="28"/>
      <c r="K1178" s="28"/>
      <c r="L1178" s="28"/>
      <c r="M1178" s="28"/>
      <c r="N1178" s="28"/>
      <c r="O1178" s="28"/>
      <c r="P1178" s="28"/>
      <c r="Q1178" s="28"/>
      <c r="R1178" s="28"/>
      <c r="S1178" s="28"/>
      <c r="T1178" s="28"/>
      <c r="U1178" s="28"/>
    </row>
    <row r="1179" spans="1:21" ht="11.25" customHeight="1" x14ac:dyDescent="0.2">
      <c r="A1179" s="28"/>
      <c r="B1179" s="28"/>
      <c r="C1179" s="28"/>
      <c r="D1179" s="31"/>
      <c r="E1179" s="28"/>
      <c r="F1179" s="28"/>
      <c r="G1179" s="28"/>
      <c r="H1179" s="28"/>
      <c r="I1179" s="28"/>
      <c r="J1179" s="28"/>
      <c r="K1179" s="28"/>
      <c r="L1179" s="28"/>
      <c r="M1179" s="28"/>
      <c r="N1179" s="28"/>
      <c r="O1179" s="28"/>
      <c r="P1179" s="28"/>
      <c r="Q1179" s="28"/>
      <c r="R1179" s="28"/>
      <c r="S1179" s="28"/>
      <c r="T1179" s="28"/>
      <c r="U1179" s="28"/>
    </row>
    <row r="1180" spans="1:21" ht="11.25" customHeight="1" x14ac:dyDescent="0.2">
      <c r="A1180" s="28"/>
      <c r="B1180" s="28"/>
      <c r="C1180" s="28"/>
      <c r="D1180" s="31"/>
      <c r="E1180" s="28"/>
      <c r="F1180" s="28"/>
      <c r="G1180" s="28"/>
      <c r="H1180" s="28"/>
      <c r="I1180" s="28"/>
      <c r="J1180" s="28"/>
      <c r="K1180" s="28"/>
      <c r="L1180" s="28"/>
      <c r="M1180" s="28"/>
      <c r="N1180" s="28"/>
      <c r="O1180" s="28"/>
      <c r="P1180" s="28"/>
      <c r="Q1180" s="28"/>
      <c r="R1180" s="28"/>
      <c r="S1180" s="28"/>
      <c r="T1180" s="28"/>
      <c r="U1180" s="28"/>
    </row>
    <row r="1181" spans="1:21" ht="11.25" customHeight="1" x14ac:dyDescent="0.2">
      <c r="A1181" s="28"/>
      <c r="B1181" s="28"/>
      <c r="C1181" s="28"/>
      <c r="D1181" s="31"/>
      <c r="E1181" s="28"/>
      <c r="F1181" s="28"/>
      <c r="G1181" s="28"/>
      <c r="H1181" s="28"/>
      <c r="I1181" s="28"/>
      <c r="J1181" s="28"/>
      <c r="K1181" s="28"/>
      <c r="L1181" s="28"/>
      <c r="M1181" s="28"/>
      <c r="N1181" s="28"/>
      <c r="O1181" s="28"/>
      <c r="P1181" s="28"/>
      <c r="Q1181" s="28"/>
      <c r="R1181" s="28"/>
      <c r="S1181" s="28"/>
      <c r="T1181" s="28"/>
      <c r="U1181" s="28"/>
    </row>
    <row r="1182" spans="1:21" ht="11.25" customHeight="1" x14ac:dyDescent="0.2">
      <c r="A1182" s="28"/>
      <c r="B1182" s="28"/>
      <c r="C1182" s="28"/>
      <c r="D1182" s="31"/>
      <c r="E1182" s="28"/>
      <c r="F1182" s="28"/>
      <c r="G1182" s="28"/>
      <c r="H1182" s="28"/>
      <c r="I1182" s="28"/>
      <c r="J1182" s="28"/>
      <c r="K1182" s="28"/>
      <c r="L1182" s="28"/>
      <c r="M1182" s="28"/>
      <c r="N1182" s="28"/>
      <c r="O1182" s="28"/>
      <c r="P1182" s="28"/>
      <c r="Q1182" s="28"/>
      <c r="R1182" s="28"/>
      <c r="S1182" s="28"/>
      <c r="T1182" s="28"/>
      <c r="U1182" s="28"/>
    </row>
    <row r="1183" spans="1:21" ht="11.25" customHeight="1" x14ac:dyDescent="0.2">
      <c r="A1183" s="28"/>
      <c r="B1183" s="28"/>
      <c r="C1183" s="28"/>
      <c r="D1183" s="31"/>
      <c r="E1183" s="28"/>
      <c r="F1183" s="28"/>
      <c r="G1183" s="28"/>
      <c r="H1183" s="28"/>
      <c r="I1183" s="28"/>
      <c r="J1183" s="28"/>
      <c r="K1183" s="28"/>
      <c r="L1183" s="28"/>
      <c r="M1183" s="28"/>
      <c r="N1183" s="28"/>
      <c r="O1183" s="28"/>
      <c r="P1183" s="28"/>
      <c r="Q1183" s="28"/>
      <c r="R1183" s="28"/>
      <c r="S1183" s="28"/>
      <c r="T1183" s="28"/>
      <c r="U1183" s="28"/>
    </row>
    <row r="1184" spans="1:21" ht="11.25" customHeight="1" x14ac:dyDescent="0.2">
      <c r="A1184" s="28"/>
      <c r="B1184" s="28"/>
      <c r="C1184" s="28"/>
      <c r="D1184" s="31"/>
      <c r="E1184" s="28"/>
      <c r="F1184" s="28"/>
      <c r="G1184" s="28"/>
      <c r="H1184" s="28"/>
      <c r="I1184" s="28"/>
      <c r="J1184" s="28"/>
      <c r="K1184" s="28"/>
      <c r="L1184" s="28"/>
      <c r="M1184" s="28"/>
      <c r="N1184" s="28"/>
      <c r="O1184" s="28"/>
      <c r="P1184" s="28"/>
      <c r="Q1184" s="28"/>
      <c r="R1184" s="28"/>
      <c r="S1184" s="28"/>
      <c r="T1184" s="28"/>
      <c r="U1184" s="28"/>
    </row>
    <row r="1185" spans="1:21" ht="11.25" customHeight="1" x14ac:dyDescent="0.2">
      <c r="A1185" s="28"/>
      <c r="B1185" s="28"/>
      <c r="C1185" s="28"/>
      <c r="D1185" s="31"/>
      <c r="E1185" s="28"/>
      <c r="F1185" s="28"/>
      <c r="G1185" s="28"/>
      <c r="H1185" s="28"/>
      <c r="I1185" s="28"/>
      <c r="J1185" s="28"/>
      <c r="K1185" s="28"/>
      <c r="L1185" s="28"/>
      <c r="M1185" s="28"/>
      <c r="N1185" s="28"/>
      <c r="O1185" s="28"/>
      <c r="P1185" s="28"/>
      <c r="Q1185" s="28"/>
      <c r="R1185" s="28"/>
      <c r="S1185" s="28"/>
      <c r="T1185" s="28"/>
      <c r="U1185" s="28"/>
    </row>
    <row r="1186" spans="1:21" ht="11.25" customHeight="1" x14ac:dyDescent="0.2">
      <c r="A1186" s="28"/>
      <c r="B1186" s="28"/>
      <c r="C1186" s="28"/>
      <c r="D1186" s="31"/>
      <c r="E1186" s="28"/>
      <c r="F1186" s="28"/>
      <c r="G1186" s="28"/>
      <c r="H1186" s="28"/>
      <c r="I1186" s="28"/>
      <c r="J1186" s="28"/>
      <c r="K1186" s="28"/>
      <c r="L1186" s="28"/>
      <c r="M1186" s="28"/>
      <c r="N1186" s="28"/>
      <c r="O1186" s="28"/>
      <c r="P1186" s="28"/>
      <c r="Q1186" s="28"/>
      <c r="R1186" s="28"/>
      <c r="S1186" s="28"/>
      <c r="T1186" s="28"/>
      <c r="U1186" s="28"/>
    </row>
    <row r="1187" spans="1:21" ht="11.25" customHeight="1" x14ac:dyDescent="0.2">
      <c r="A1187" s="28"/>
      <c r="B1187" s="28"/>
      <c r="C1187" s="28"/>
      <c r="D1187" s="31"/>
      <c r="E1187" s="28"/>
      <c r="F1187" s="28"/>
      <c r="G1187" s="28"/>
      <c r="H1187" s="28"/>
      <c r="I1187" s="28"/>
      <c r="J1187" s="28"/>
      <c r="K1187" s="28"/>
      <c r="L1187" s="28"/>
      <c r="M1187" s="28"/>
      <c r="N1187" s="28"/>
      <c r="O1187" s="28"/>
      <c r="P1187" s="28"/>
      <c r="Q1187" s="28"/>
      <c r="R1187" s="28"/>
      <c r="S1187" s="28"/>
      <c r="T1187" s="28"/>
      <c r="U1187" s="28"/>
    </row>
    <row r="1188" spans="1:21" ht="11.25" customHeight="1" x14ac:dyDescent="0.2">
      <c r="A1188" s="28"/>
      <c r="B1188" s="28"/>
      <c r="C1188" s="28"/>
      <c r="D1188" s="31"/>
      <c r="E1188" s="28"/>
      <c r="F1188" s="28"/>
      <c r="G1188" s="28"/>
      <c r="H1188" s="28"/>
      <c r="I1188" s="28"/>
      <c r="J1188" s="28"/>
      <c r="K1188" s="28"/>
      <c r="L1188" s="28"/>
      <c r="M1188" s="28"/>
      <c r="N1188" s="28"/>
      <c r="O1188" s="28"/>
      <c r="P1188" s="28"/>
      <c r="Q1188" s="28"/>
      <c r="R1188" s="28"/>
      <c r="S1188" s="28"/>
      <c r="T1188" s="28"/>
      <c r="U1188" s="28"/>
    </row>
    <row r="1189" spans="1:21" ht="11.25" customHeight="1" x14ac:dyDescent="0.2">
      <c r="A1189" s="28"/>
      <c r="B1189" s="28"/>
      <c r="C1189" s="28"/>
      <c r="D1189" s="31"/>
      <c r="E1189" s="28"/>
      <c r="F1189" s="28"/>
      <c r="G1189" s="28"/>
      <c r="H1189" s="28"/>
      <c r="I1189" s="28"/>
      <c r="J1189" s="28"/>
      <c r="K1189" s="28"/>
      <c r="L1189" s="28"/>
      <c r="M1189" s="28"/>
      <c r="N1189" s="28"/>
      <c r="O1189" s="28"/>
      <c r="P1189" s="28"/>
      <c r="Q1189" s="28"/>
      <c r="R1189" s="28"/>
      <c r="S1189" s="28"/>
      <c r="T1189" s="28"/>
      <c r="U1189" s="28"/>
    </row>
    <row r="1190" spans="1:21" ht="11.25" customHeight="1" x14ac:dyDescent="0.2">
      <c r="A1190" s="28"/>
      <c r="B1190" s="28"/>
      <c r="C1190" s="28"/>
      <c r="D1190" s="31"/>
      <c r="E1190" s="28"/>
      <c r="F1190" s="28"/>
      <c r="G1190" s="28"/>
      <c r="H1190" s="28"/>
      <c r="I1190" s="28"/>
      <c r="J1190" s="28"/>
      <c r="K1190" s="28"/>
      <c r="L1190" s="28"/>
      <c r="M1190" s="28"/>
      <c r="N1190" s="28"/>
      <c r="O1190" s="28"/>
      <c r="P1190" s="28"/>
      <c r="Q1190" s="28"/>
      <c r="R1190" s="28"/>
      <c r="S1190" s="28"/>
      <c r="T1190" s="28"/>
      <c r="U1190" s="28"/>
    </row>
    <row r="1191" spans="1:21" ht="11.25" customHeight="1" x14ac:dyDescent="0.2">
      <c r="A1191" s="28"/>
      <c r="B1191" s="28"/>
      <c r="C1191" s="28"/>
      <c r="D1191" s="31"/>
      <c r="E1191" s="28"/>
      <c r="F1191" s="28"/>
      <c r="G1191" s="28"/>
      <c r="H1191" s="28"/>
      <c r="I1191" s="28"/>
      <c r="J1191" s="28"/>
      <c r="K1191" s="28"/>
      <c r="L1191" s="28"/>
      <c r="M1191" s="28"/>
      <c r="N1191" s="28"/>
      <c r="O1191" s="28"/>
      <c r="P1191" s="28"/>
      <c r="Q1191" s="28"/>
      <c r="R1191" s="28"/>
      <c r="S1191" s="28"/>
      <c r="T1191" s="28"/>
      <c r="U1191" s="28"/>
    </row>
    <row r="1192" spans="1:21" ht="11.25" customHeight="1" x14ac:dyDescent="0.2">
      <c r="A1192" s="28"/>
      <c r="B1192" s="28"/>
      <c r="C1192" s="28"/>
      <c r="D1192" s="31"/>
      <c r="E1192" s="28"/>
      <c r="F1192" s="28"/>
      <c r="G1192" s="28"/>
      <c r="H1192" s="28"/>
      <c r="I1192" s="28"/>
      <c r="J1192" s="28"/>
      <c r="K1192" s="28"/>
      <c r="L1192" s="28"/>
      <c r="M1192" s="28"/>
      <c r="N1192" s="28"/>
      <c r="O1192" s="28"/>
      <c r="P1192" s="28"/>
      <c r="Q1192" s="28"/>
      <c r="R1192" s="28"/>
      <c r="S1192" s="28"/>
      <c r="T1192" s="28"/>
      <c r="U1192" s="28"/>
    </row>
    <row r="1193" spans="1:21" ht="11.25" customHeight="1" x14ac:dyDescent="0.2">
      <c r="A1193" s="28"/>
      <c r="B1193" s="28"/>
      <c r="C1193" s="28"/>
      <c r="D1193" s="31"/>
      <c r="E1193" s="28"/>
      <c r="F1193" s="28"/>
      <c r="G1193" s="28"/>
      <c r="H1193" s="28"/>
      <c r="I1193" s="28"/>
      <c r="J1193" s="28"/>
      <c r="K1193" s="28"/>
      <c r="L1193" s="28"/>
      <c r="M1193" s="28"/>
      <c r="N1193" s="28"/>
      <c r="O1193" s="28"/>
      <c r="P1193" s="28"/>
      <c r="Q1193" s="28"/>
      <c r="R1193" s="28"/>
      <c r="S1193" s="28"/>
      <c r="T1193" s="28"/>
      <c r="U1193" s="28"/>
    </row>
    <row r="1194" spans="1:21" ht="11.25" customHeight="1" x14ac:dyDescent="0.2">
      <c r="A1194" s="28"/>
      <c r="B1194" s="28"/>
      <c r="C1194" s="28"/>
      <c r="D1194" s="31"/>
      <c r="E1194" s="28"/>
      <c r="F1194" s="28"/>
      <c r="G1194" s="28"/>
      <c r="H1194" s="28"/>
      <c r="I1194" s="28"/>
      <c r="J1194" s="28"/>
      <c r="K1194" s="28"/>
      <c r="L1194" s="28"/>
      <c r="M1194" s="28"/>
      <c r="N1194" s="28"/>
      <c r="O1194" s="28"/>
      <c r="P1194" s="28"/>
      <c r="Q1194" s="28"/>
      <c r="R1194" s="28"/>
      <c r="S1194" s="28"/>
      <c r="T1194" s="28"/>
      <c r="U1194" s="28"/>
    </row>
    <row r="1195" spans="1:21" ht="11.25" customHeight="1" x14ac:dyDescent="0.2">
      <c r="A1195" s="28"/>
      <c r="B1195" s="28"/>
      <c r="C1195" s="28"/>
      <c r="D1195" s="31"/>
      <c r="E1195" s="28"/>
      <c r="F1195" s="28"/>
      <c r="G1195" s="28"/>
      <c r="H1195" s="28"/>
      <c r="I1195" s="28"/>
      <c r="J1195" s="28"/>
      <c r="K1195" s="28"/>
      <c r="L1195" s="28"/>
      <c r="M1195" s="28"/>
      <c r="N1195" s="28"/>
      <c r="O1195" s="28"/>
      <c r="P1195" s="28"/>
      <c r="Q1195" s="28"/>
      <c r="R1195" s="28"/>
      <c r="S1195" s="28"/>
      <c r="T1195" s="28"/>
      <c r="U1195" s="28"/>
    </row>
    <row r="1196" spans="1:21" ht="11.25" customHeight="1" x14ac:dyDescent="0.2">
      <c r="A1196" s="28"/>
      <c r="B1196" s="28"/>
      <c r="C1196" s="28"/>
      <c r="D1196" s="31"/>
      <c r="E1196" s="28"/>
      <c r="F1196" s="28"/>
      <c r="G1196" s="28"/>
      <c r="H1196" s="28"/>
      <c r="I1196" s="28"/>
      <c r="J1196" s="28"/>
      <c r="K1196" s="28"/>
      <c r="L1196" s="28"/>
      <c r="M1196" s="28"/>
      <c r="N1196" s="28"/>
      <c r="O1196" s="28"/>
      <c r="P1196" s="28"/>
      <c r="Q1196" s="28"/>
      <c r="R1196" s="28"/>
      <c r="S1196" s="28"/>
      <c r="T1196" s="28"/>
      <c r="U1196" s="28"/>
    </row>
    <row r="1197" spans="1:21" ht="11.25" customHeight="1" x14ac:dyDescent="0.2">
      <c r="A1197" s="28"/>
      <c r="B1197" s="28"/>
      <c r="C1197" s="28"/>
      <c r="D1197" s="31"/>
      <c r="E1197" s="28"/>
      <c r="F1197" s="28"/>
      <c r="G1197" s="28"/>
      <c r="H1197" s="28"/>
      <c r="I1197" s="28"/>
      <c r="J1197" s="28"/>
      <c r="K1197" s="28"/>
      <c r="L1197" s="28"/>
      <c r="M1197" s="28"/>
      <c r="N1197" s="28"/>
      <c r="O1197" s="28"/>
      <c r="P1197" s="28"/>
      <c r="Q1197" s="28"/>
      <c r="R1197" s="28"/>
      <c r="S1197" s="28"/>
      <c r="T1197" s="28"/>
      <c r="U1197" s="28"/>
    </row>
    <row r="1198" spans="1:21" ht="11.25" customHeight="1" x14ac:dyDescent="0.2">
      <c r="A1198" s="28"/>
      <c r="B1198" s="28"/>
      <c r="C1198" s="28"/>
      <c r="D1198" s="31"/>
      <c r="E1198" s="28"/>
      <c r="F1198" s="28"/>
      <c r="G1198" s="28"/>
      <c r="H1198" s="28"/>
      <c r="I1198" s="28"/>
      <c r="J1198" s="28"/>
      <c r="K1198" s="28"/>
      <c r="L1198" s="28"/>
      <c r="M1198" s="28"/>
      <c r="N1198" s="28"/>
      <c r="O1198" s="28"/>
      <c r="P1198" s="28"/>
      <c r="Q1198" s="28"/>
      <c r="R1198" s="28"/>
      <c r="S1198" s="28"/>
      <c r="T1198" s="28"/>
      <c r="U1198" s="28"/>
    </row>
    <row r="1199" spans="1:21" ht="11.25" customHeight="1" x14ac:dyDescent="0.2">
      <c r="A1199" s="28"/>
      <c r="B1199" s="28"/>
      <c r="C1199" s="28"/>
      <c r="D1199" s="31"/>
      <c r="E1199" s="28"/>
      <c r="F1199" s="28"/>
      <c r="G1199" s="28"/>
      <c r="H1199" s="28"/>
      <c r="I1199" s="28"/>
      <c r="J1199" s="28"/>
      <c r="K1199" s="28"/>
      <c r="L1199" s="28"/>
      <c r="M1199" s="28"/>
      <c r="N1199" s="28"/>
      <c r="O1199" s="28"/>
      <c r="P1199" s="28"/>
      <c r="Q1199" s="28"/>
      <c r="R1199" s="28"/>
      <c r="S1199" s="28"/>
      <c r="T1199" s="28"/>
      <c r="U1199" s="28"/>
    </row>
    <row r="1200" spans="1:21" ht="11.25" customHeight="1" x14ac:dyDescent="0.2">
      <c r="A1200" s="28"/>
      <c r="B1200" s="28"/>
      <c r="C1200" s="28"/>
      <c r="D1200" s="31"/>
      <c r="E1200" s="28"/>
      <c r="F1200" s="28"/>
      <c r="G1200" s="28"/>
      <c r="H1200" s="28"/>
      <c r="I1200" s="28"/>
      <c r="J1200" s="28"/>
      <c r="K1200" s="28"/>
      <c r="L1200" s="28"/>
      <c r="M1200" s="28"/>
      <c r="N1200" s="28"/>
      <c r="O1200" s="28"/>
      <c r="P1200" s="28"/>
      <c r="Q1200" s="28"/>
      <c r="R1200" s="28"/>
      <c r="S1200" s="28"/>
      <c r="T1200" s="28"/>
      <c r="U1200" s="28"/>
    </row>
    <row r="1201" spans="1:21" ht="11.25" customHeight="1" x14ac:dyDescent="0.2">
      <c r="A1201" s="28"/>
      <c r="B1201" s="28"/>
      <c r="C1201" s="28"/>
      <c r="D1201" s="31"/>
      <c r="E1201" s="28"/>
      <c r="F1201" s="28"/>
      <c r="G1201" s="28"/>
      <c r="H1201" s="28"/>
      <c r="I1201" s="28"/>
      <c r="J1201" s="28"/>
      <c r="K1201" s="28"/>
      <c r="L1201" s="28"/>
      <c r="M1201" s="28"/>
      <c r="N1201" s="28"/>
      <c r="O1201" s="28"/>
      <c r="P1201" s="28"/>
      <c r="Q1201" s="28"/>
      <c r="R1201" s="28"/>
      <c r="S1201" s="28"/>
      <c r="T1201" s="28"/>
      <c r="U1201" s="28"/>
    </row>
    <row r="1202" spans="1:21" ht="11.25" customHeight="1" x14ac:dyDescent="0.2">
      <c r="A1202" s="28"/>
      <c r="B1202" s="28"/>
      <c r="C1202" s="28"/>
      <c r="D1202" s="31"/>
      <c r="E1202" s="28"/>
      <c r="F1202" s="28"/>
      <c r="G1202" s="28"/>
      <c r="H1202" s="28"/>
      <c r="I1202" s="28"/>
      <c r="J1202" s="28"/>
      <c r="K1202" s="28"/>
      <c r="L1202" s="28"/>
      <c r="M1202" s="28"/>
      <c r="N1202" s="28"/>
      <c r="O1202" s="28"/>
      <c r="P1202" s="28"/>
      <c r="Q1202" s="28"/>
      <c r="R1202" s="28"/>
      <c r="S1202" s="28"/>
      <c r="T1202" s="28"/>
      <c r="U1202" s="28"/>
    </row>
    <row r="1203" spans="1:21" ht="11.25" customHeight="1" x14ac:dyDescent="0.2">
      <c r="A1203" s="28"/>
      <c r="B1203" s="28"/>
      <c r="C1203" s="28"/>
      <c r="D1203" s="31"/>
      <c r="E1203" s="28"/>
      <c r="F1203" s="28"/>
      <c r="G1203" s="28"/>
      <c r="H1203" s="28"/>
      <c r="I1203" s="28"/>
      <c r="J1203" s="28"/>
      <c r="K1203" s="28"/>
      <c r="L1203" s="28"/>
      <c r="M1203" s="28"/>
      <c r="N1203" s="28"/>
      <c r="O1203" s="28"/>
      <c r="P1203" s="28"/>
      <c r="Q1203" s="28"/>
      <c r="R1203" s="28"/>
      <c r="S1203" s="28"/>
      <c r="T1203" s="28"/>
      <c r="U1203" s="28"/>
    </row>
    <row r="1204" spans="1:21" ht="11.25" customHeight="1" x14ac:dyDescent="0.2">
      <c r="A1204" s="28"/>
      <c r="B1204" s="28"/>
      <c r="C1204" s="28"/>
      <c r="D1204" s="31"/>
      <c r="E1204" s="28"/>
      <c r="F1204" s="28"/>
      <c r="G1204" s="28"/>
      <c r="H1204" s="28"/>
      <c r="I1204" s="28"/>
      <c r="J1204" s="28"/>
      <c r="K1204" s="28"/>
      <c r="L1204" s="28"/>
      <c r="M1204" s="28"/>
      <c r="N1204" s="28"/>
      <c r="O1204" s="28"/>
      <c r="P1204" s="28"/>
      <c r="Q1204" s="28"/>
      <c r="R1204" s="28"/>
      <c r="S1204" s="28"/>
      <c r="T1204" s="28"/>
      <c r="U1204" s="28"/>
    </row>
    <row r="1205" spans="1:21" ht="11.25" customHeight="1" x14ac:dyDescent="0.2">
      <c r="A1205" s="28"/>
      <c r="B1205" s="28"/>
      <c r="C1205" s="28"/>
      <c r="D1205" s="31"/>
      <c r="E1205" s="28"/>
      <c r="F1205" s="28"/>
      <c r="G1205" s="28"/>
      <c r="H1205" s="28"/>
      <c r="I1205" s="28"/>
      <c r="J1205" s="28"/>
      <c r="K1205" s="28"/>
      <c r="L1205" s="28"/>
      <c r="M1205" s="28"/>
      <c r="N1205" s="28"/>
      <c r="O1205" s="28"/>
      <c r="P1205" s="28"/>
      <c r="Q1205" s="28"/>
      <c r="R1205" s="28"/>
      <c r="S1205" s="28"/>
      <c r="T1205" s="28"/>
      <c r="U1205" s="28"/>
    </row>
    <row r="1206" spans="1:21" ht="11.25" customHeight="1" x14ac:dyDescent="0.2">
      <c r="A1206" s="28"/>
      <c r="B1206" s="28"/>
      <c r="C1206" s="28"/>
      <c r="D1206" s="31"/>
      <c r="E1206" s="28"/>
      <c r="F1206" s="28"/>
      <c r="G1206" s="28"/>
      <c r="H1206" s="28"/>
      <c r="I1206" s="28"/>
      <c r="J1206" s="28"/>
      <c r="K1206" s="28"/>
      <c r="L1206" s="28"/>
      <c r="M1206" s="28"/>
      <c r="N1206" s="28"/>
      <c r="O1206" s="28"/>
      <c r="P1206" s="28"/>
      <c r="Q1206" s="28"/>
      <c r="R1206" s="28"/>
      <c r="S1206" s="28"/>
      <c r="T1206" s="28"/>
      <c r="U1206" s="28"/>
    </row>
    <row r="1207" spans="1:21" ht="11.25" customHeight="1" x14ac:dyDescent="0.2">
      <c r="A1207" s="28"/>
      <c r="B1207" s="28"/>
      <c r="C1207" s="28"/>
      <c r="D1207" s="31"/>
      <c r="E1207" s="28"/>
      <c r="F1207" s="28"/>
      <c r="G1207" s="28"/>
      <c r="H1207" s="28"/>
      <c r="I1207" s="28"/>
      <c r="J1207" s="28"/>
      <c r="K1207" s="28"/>
      <c r="L1207" s="28"/>
      <c r="M1207" s="28"/>
      <c r="N1207" s="28"/>
      <c r="O1207" s="28"/>
      <c r="P1207" s="28"/>
      <c r="Q1207" s="28"/>
      <c r="R1207" s="28"/>
      <c r="S1207" s="28"/>
      <c r="T1207" s="28"/>
      <c r="U1207" s="28"/>
    </row>
    <row r="1208" spans="1:21" ht="11.25" customHeight="1" x14ac:dyDescent="0.2">
      <c r="A1208" s="28"/>
      <c r="B1208" s="28"/>
      <c r="C1208" s="28"/>
      <c r="D1208" s="31"/>
      <c r="E1208" s="28"/>
      <c r="F1208" s="28"/>
      <c r="G1208" s="28"/>
      <c r="H1208" s="28"/>
      <c r="I1208" s="28"/>
      <c r="J1208" s="28"/>
      <c r="K1208" s="28"/>
      <c r="L1208" s="28"/>
      <c r="M1208" s="28"/>
      <c r="N1208" s="28"/>
      <c r="O1208" s="28"/>
      <c r="P1208" s="28"/>
      <c r="Q1208" s="28"/>
      <c r="R1208" s="28"/>
      <c r="S1208" s="28"/>
      <c r="T1208" s="28"/>
      <c r="U1208" s="28"/>
    </row>
    <row r="1209" spans="1:21" ht="11.25" customHeight="1" x14ac:dyDescent="0.2">
      <c r="A1209" s="28"/>
      <c r="B1209" s="28"/>
      <c r="C1209" s="28"/>
      <c r="D1209" s="31"/>
      <c r="E1209" s="28"/>
      <c r="F1209" s="28"/>
      <c r="G1209" s="28"/>
      <c r="H1209" s="28"/>
      <c r="I1209" s="28"/>
      <c r="J1209" s="28"/>
      <c r="K1209" s="28"/>
      <c r="L1209" s="28"/>
      <c r="M1209" s="28"/>
      <c r="N1209" s="28"/>
      <c r="O1209" s="28"/>
      <c r="P1209" s="28"/>
      <c r="Q1209" s="28"/>
      <c r="R1209" s="28"/>
      <c r="S1209" s="28"/>
      <c r="T1209" s="28"/>
      <c r="U1209" s="28"/>
    </row>
    <row r="1210" spans="1:21" ht="11.25" customHeight="1" x14ac:dyDescent="0.2">
      <c r="A1210" s="28"/>
      <c r="B1210" s="28"/>
      <c r="C1210" s="28"/>
      <c r="D1210" s="31"/>
      <c r="E1210" s="28"/>
      <c r="F1210" s="28"/>
      <c r="G1210" s="28"/>
      <c r="H1210" s="28"/>
      <c r="I1210" s="28"/>
      <c r="J1210" s="28"/>
      <c r="K1210" s="28"/>
      <c r="L1210" s="28"/>
      <c r="M1210" s="28"/>
      <c r="N1210" s="28"/>
      <c r="O1210" s="28"/>
      <c r="P1210" s="28"/>
      <c r="Q1210" s="28"/>
      <c r="R1210" s="28"/>
      <c r="S1210" s="28"/>
      <c r="T1210" s="28"/>
      <c r="U1210" s="28"/>
    </row>
    <row r="1211" spans="1:21" ht="11.25" customHeight="1" x14ac:dyDescent="0.2">
      <c r="A1211" s="28"/>
      <c r="B1211" s="28"/>
      <c r="C1211" s="28"/>
      <c r="D1211" s="31"/>
      <c r="E1211" s="28"/>
      <c r="F1211" s="28"/>
      <c r="G1211" s="28"/>
      <c r="H1211" s="28"/>
      <c r="I1211" s="28"/>
      <c r="J1211" s="28"/>
      <c r="K1211" s="28"/>
      <c r="L1211" s="28"/>
      <c r="M1211" s="28"/>
      <c r="N1211" s="28"/>
      <c r="O1211" s="28"/>
      <c r="P1211" s="28"/>
      <c r="Q1211" s="28"/>
      <c r="R1211" s="28"/>
      <c r="S1211" s="28"/>
      <c r="T1211" s="28"/>
      <c r="U1211" s="28"/>
    </row>
    <row r="1212" spans="1:21" ht="11.25" customHeight="1" x14ac:dyDescent="0.2">
      <c r="A1212" s="28"/>
      <c r="B1212" s="28"/>
      <c r="C1212" s="28"/>
      <c r="D1212" s="31"/>
      <c r="E1212" s="28"/>
      <c r="F1212" s="28"/>
      <c r="G1212" s="28"/>
      <c r="H1212" s="28"/>
      <c r="I1212" s="28"/>
      <c r="J1212" s="28"/>
      <c r="K1212" s="28"/>
      <c r="L1212" s="28"/>
      <c r="M1212" s="28"/>
      <c r="N1212" s="28"/>
      <c r="O1212" s="28"/>
      <c r="P1212" s="28"/>
      <c r="Q1212" s="28"/>
      <c r="R1212" s="28"/>
      <c r="S1212" s="28"/>
      <c r="T1212" s="28"/>
      <c r="U1212" s="28"/>
    </row>
    <row r="1213" spans="1:21" ht="11.25" customHeight="1" x14ac:dyDescent="0.2">
      <c r="A1213" s="28"/>
      <c r="B1213" s="28"/>
      <c r="C1213" s="28"/>
      <c r="D1213" s="31"/>
      <c r="E1213" s="28"/>
      <c r="F1213" s="28"/>
      <c r="G1213" s="28"/>
      <c r="H1213" s="28"/>
      <c r="I1213" s="28"/>
      <c r="J1213" s="28"/>
      <c r="K1213" s="28"/>
      <c r="L1213" s="28"/>
      <c r="M1213" s="28"/>
      <c r="N1213" s="28"/>
      <c r="O1213" s="28"/>
      <c r="P1213" s="28"/>
      <c r="Q1213" s="28"/>
      <c r="R1213" s="28"/>
      <c r="S1213" s="28"/>
      <c r="T1213" s="28"/>
      <c r="U1213" s="28"/>
    </row>
    <row r="1214" spans="1:21" ht="11.25" customHeight="1" x14ac:dyDescent="0.2">
      <c r="A1214" s="28"/>
      <c r="B1214" s="28"/>
      <c r="C1214" s="28"/>
      <c r="D1214" s="31"/>
      <c r="E1214" s="28"/>
      <c r="F1214" s="28"/>
      <c r="G1214" s="28"/>
      <c r="H1214" s="28"/>
      <c r="I1214" s="28"/>
      <c r="J1214" s="28"/>
      <c r="K1214" s="28"/>
      <c r="L1214" s="28"/>
      <c r="M1214" s="28"/>
      <c r="N1214" s="28"/>
      <c r="O1214" s="28"/>
      <c r="P1214" s="28"/>
      <c r="Q1214" s="28"/>
      <c r="R1214" s="28"/>
      <c r="S1214" s="28"/>
      <c r="T1214" s="28"/>
      <c r="U1214" s="28"/>
    </row>
    <row r="1215" spans="1:21" ht="11.25" customHeight="1" x14ac:dyDescent="0.2">
      <c r="A1215" s="28"/>
      <c r="B1215" s="28"/>
      <c r="C1215" s="28"/>
      <c r="D1215" s="31"/>
      <c r="E1215" s="28"/>
      <c r="F1215" s="28"/>
      <c r="G1215" s="28"/>
      <c r="H1215" s="28"/>
      <c r="I1215" s="28"/>
      <c r="J1215" s="28"/>
      <c r="K1215" s="28"/>
      <c r="L1215" s="28"/>
      <c r="M1215" s="28"/>
      <c r="N1215" s="28"/>
      <c r="O1215" s="28"/>
      <c r="P1215" s="28"/>
      <c r="Q1215" s="28"/>
      <c r="R1215" s="28"/>
      <c r="S1215" s="28"/>
      <c r="T1215" s="28"/>
      <c r="U1215" s="28"/>
    </row>
    <row r="1216" spans="1:21" ht="11.25" customHeight="1" x14ac:dyDescent="0.2">
      <c r="A1216" s="28"/>
      <c r="B1216" s="28"/>
      <c r="C1216" s="28"/>
      <c r="D1216" s="31"/>
      <c r="E1216" s="28"/>
      <c r="F1216" s="28"/>
      <c r="G1216" s="28"/>
      <c r="H1216" s="28"/>
      <c r="I1216" s="28"/>
      <c r="J1216" s="28"/>
      <c r="K1216" s="28"/>
      <c r="L1216" s="28"/>
      <c r="M1216" s="28"/>
      <c r="N1216" s="28"/>
      <c r="O1216" s="28"/>
      <c r="P1216" s="28"/>
      <c r="Q1216" s="28"/>
      <c r="R1216" s="28"/>
      <c r="S1216" s="28"/>
      <c r="T1216" s="28"/>
      <c r="U1216" s="28"/>
    </row>
    <row r="1217" spans="1:21" ht="11.25" customHeight="1" x14ac:dyDescent="0.2">
      <c r="A1217" s="28"/>
      <c r="B1217" s="28"/>
      <c r="C1217" s="28"/>
      <c r="D1217" s="31"/>
      <c r="E1217" s="28"/>
      <c r="F1217" s="28"/>
      <c r="G1217" s="28"/>
      <c r="H1217" s="28"/>
      <c r="I1217" s="28"/>
      <c r="J1217" s="28"/>
      <c r="K1217" s="28"/>
      <c r="L1217" s="28"/>
      <c r="M1217" s="28"/>
      <c r="N1217" s="28"/>
      <c r="O1217" s="28"/>
      <c r="P1217" s="28"/>
      <c r="Q1217" s="28"/>
      <c r="R1217" s="28"/>
      <c r="S1217" s="28"/>
      <c r="T1217" s="28"/>
      <c r="U1217" s="28"/>
    </row>
    <row r="1218" spans="1:21" ht="11.25" customHeight="1" x14ac:dyDescent="0.2">
      <c r="A1218" s="28"/>
      <c r="B1218" s="28"/>
      <c r="C1218" s="28"/>
      <c r="D1218" s="31"/>
      <c r="E1218" s="28"/>
      <c r="F1218" s="28"/>
      <c r="G1218" s="28"/>
      <c r="H1218" s="28"/>
      <c r="I1218" s="28"/>
      <c r="J1218" s="28"/>
      <c r="K1218" s="28"/>
      <c r="L1218" s="28"/>
      <c r="M1218" s="28"/>
      <c r="N1218" s="28"/>
      <c r="O1218" s="28"/>
      <c r="P1218" s="28"/>
      <c r="Q1218" s="28"/>
      <c r="R1218" s="28"/>
      <c r="S1218" s="28"/>
      <c r="T1218" s="28"/>
      <c r="U1218" s="28"/>
    </row>
    <row r="1219" spans="1:21" ht="11.25" customHeight="1" x14ac:dyDescent="0.2">
      <c r="A1219" s="28"/>
      <c r="B1219" s="28"/>
      <c r="C1219" s="28"/>
      <c r="D1219" s="31"/>
      <c r="E1219" s="28"/>
      <c r="F1219" s="28"/>
      <c r="G1219" s="28"/>
      <c r="H1219" s="28"/>
      <c r="I1219" s="28"/>
      <c r="J1219" s="28"/>
      <c r="K1219" s="28"/>
      <c r="L1219" s="28"/>
      <c r="M1219" s="28"/>
      <c r="N1219" s="28"/>
      <c r="O1219" s="28"/>
      <c r="P1219" s="28"/>
      <c r="Q1219" s="28"/>
      <c r="R1219" s="28"/>
      <c r="S1219" s="28"/>
      <c r="T1219" s="28"/>
      <c r="U1219" s="28"/>
    </row>
    <row r="1220" spans="1:21" ht="11.25" customHeight="1" x14ac:dyDescent="0.2">
      <c r="A1220" s="28"/>
      <c r="B1220" s="28"/>
      <c r="C1220" s="28"/>
      <c r="D1220" s="31"/>
      <c r="E1220" s="28"/>
      <c r="F1220" s="28"/>
      <c r="G1220" s="28"/>
      <c r="H1220" s="28"/>
      <c r="I1220" s="28"/>
      <c r="J1220" s="28"/>
      <c r="K1220" s="28"/>
      <c r="L1220" s="28"/>
      <c r="M1220" s="28"/>
      <c r="N1220" s="28"/>
      <c r="O1220" s="28"/>
      <c r="P1220" s="28"/>
      <c r="Q1220" s="28"/>
      <c r="R1220" s="28"/>
      <c r="S1220" s="28"/>
      <c r="T1220" s="28"/>
      <c r="U1220" s="28"/>
    </row>
    <row r="1221" spans="1:21" ht="11.25" customHeight="1" x14ac:dyDescent="0.2">
      <c r="A1221" s="28"/>
      <c r="B1221" s="28"/>
      <c r="C1221" s="28"/>
      <c r="D1221" s="31"/>
      <c r="E1221" s="28"/>
      <c r="F1221" s="28"/>
      <c r="G1221" s="28"/>
      <c r="H1221" s="28"/>
      <c r="I1221" s="28"/>
      <c r="J1221" s="28"/>
      <c r="K1221" s="28"/>
      <c r="L1221" s="28"/>
      <c r="M1221" s="28"/>
      <c r="N1221" s="28"/>
      <c r="O1221" s="28"/>
      <c r="P1221" s="28"/>
      <c r="Q1221" s="28"/>
      <c r="R1221" s="28"/>
      <c r="S1221" s="28"/>
      <c r="T1221" s="28"/>
      <c r="U1221" s="28"/>
    </row>
    <row r="1222" spans="1:21" ht="11.25" customHeight="1" x14ac:dyDescent="0.2">
      <c r="A1222" s="28"/>
      <c r="B1222" s="28"/>
      <c r="C1222" s="28"/>
      <c r="D1222" s="31"/>
      <c r="E1222" s="28"/>
      <c r="F1222" s="28"/>
      <c r="G1222" s="28"/>
      <c r="H1222" s="28"/>
      <c r="I1222" s="28"/>
      <c r="J1222" s="28"/>
      <c r="K1222" s="28"/>
      <c r="L1222" s="28"/>
      <c r="M1222" s="28"/>
      <c r="N1222" s="28"/>
      <c r="O1222" s="28"/>
      <c r="P1222" s="28"/>
      <c r="Q1222" s="28"/>
      <c r="R1222" s="28"/>
      <c r="S1222" s="28"/>
      <c r="T1222" s="28"/>
      <c r="U1222" s="28"/>
    </row>
    <row r="1223" spans="1:21" ht="11.25" customHeight="1" x14ac:dyDescent="0.2">
      <c r="A1223" s="28"/>
      <c r="B1223" s="28"/>
      <c r="C1223" s="28"/>
      <c r="D1223" s="31"/>
      <c r="E1223" s="28"/>
      <c r="F1223" s="28"/>
      <c r="G1223" s="28"/>
      <c r="H1223" s="28"/>
      <c r="I1223" s="28"/>
      <c r="J1223" s="28"/>
      <c r="K1223" s="28"/>
      <c r="L1223" s="28"/>
      <c r="M1223" s="28"/>
      <c r="N1223" s="28"/>
      <c r="O1223" s="28"/>
      <c r="P1223" s="28"/>
      <c r="Q1223" s="28"/>
      <c r="R1223" s="28"/>
      <c r="S1223" s="28"/>
      <c r="T1223" s="28"/>
      <c r="U1223" s="28"/>
    </row>
    <row r="1224" spans="1:21" ht="11.25" customHeight="1" x14ac:dyDescent="0.2">
      <c r="A1224" s="28"/>
      <c r="B1224" s="28"/>
      <c r="C1224" s="28"/>
      <c r="D1224" s="31"/>
      <c r="E1224" s="28"/>
      <c r="F1224" s="28"/>
      <c r="G1224" s="28"/>
      <c r="H1224" s="28"/>
      <c r="I1224" s="28"/>
      <c r="J1224" s="28"/>
      <c r="K1224" s="28"/>
      <c r="L1224" s="28"/>
      <c r="M1224" s="28"/>
      <c r="N1224" s="28"/>
      <c r="O1224" s="28"/>
      <c r="P1224" s="28"/>
      <c r="Q1224" s="28"/>
      <c r="R1224" s="28"/>
      <c r="S1224" s="28"/>
      <c r="T1224" s="28"/>
      <c r="U1224" s="28"/>
    </row>
    <row r="1225" spans="1:21" ht="11.25" customHeight="1" x14ac:dyDescent="0.2">
      <c r="A1225" s="28"/>
      <c r="B1225" s="28"/>
      <c r="C1225" s="28"/>
      <c r="D1225" s="31"/>
      <c r="E1225" s="28"/>
      <c r="F1225" s="28"/>
      <c r="G1225" s="28"/>
      <c r="H1225" s="28"/>
      <c r="I1225" s="28"/>
      <c r="J1225" s="28"/>
      <c r="K1225" s="28"/>
      <c r="L1225" s="28"/>
      <c r="M1225" s="28"/>
      <c r="N1225" s="28"/>
      <c r="O1225" s="28"/>
      <c r="P1225" s="28"/>
      <c r="Q1225" s="28"/>
      <c r="R1225" s="28"/>
      <c r="S1225" s="28"/>
      <c r="T1225" s="28"/>
      <c r="U1225" s="28"/>
    </row>
    <row r="1226" spans="1:21" ht="11.25" customHeight="1" x14ac:dyDescent="0.2">
      <c r="A1226" s="28"/>
      <c r="B1226" s="28"/>
      <c r="C1226" s="28"/>
      <c r="D1226" s="31"/>
      <c r="E1226" s="28"/>
      <c r="F1226" s="28"/>
      <c r="G1226" s="28"/>
      <c r="H1226" s="28"/>
      <c r="I1226" s="28"/>
      <c r="J1226" s="28"/>
      <c r="K1226" s="28"/>
      <c r="L1226" s="28"/>
      <c r="M1226" s="28"/>
      <c r="N1226" s="28"/>
      <c r="O1226" s="28"/>
      <c r="P1226" s="28"/>
      <c r="Q1226" s="28"/>
      <c r="R1226" s="28"/>
      <c r="S1226" s="28"/>
      <c r="T1226" s="28"/>
      <c r="U1226" s="28"/>
    </row>
    <row r="1227" spans="1:21" ht="11.25" customHeight="1" x14ac:dyDescent="0.2">
      <c r="A1227" s="28"/>
      <c r="B1227" s="28"/>
      <c r="C1227" s="28"/>
      <c r="D1227" s="31"/>
      <c r="E1227" s="28"/>
      <c r="F1227" s="28"/>
      <c r="G1227" s="28"/>
      <c r="H1227" s="28"/>
      <c r="I1227" s="28"/>
      <c r="J1227" s="28"/>
      <c r="K1227" s="28"/>
      <c r="L1227" s="28"/>
      <c r="M1227" s="28"/>
      <c r="N1227" s="28"/>
      <c r="O1227" s="28"/>
      <c r="P1227" s="28"/>
      <c r="Q1227" s="28"/>
      <c r="R1227" s="28"/>
      <c r="S1227" s="28"/>
      <c r="T1227" s="28"/>
      <c r="U1227" s="28"/>
    </row>
    <row r="1228" spans="1:21" ht="11.25" customHeight="1" x14ac:dyDescent="0.2">
      <c r="A1228" s="28"/>
      <c r="B1228" s="28"/>
      <c r="C1228" s="28"/>
      <c r="D1228" s="31"/>
      <c r="E1228" s="28"/>
      <c r="F1228" s="28"/>
      <c r="G1228" s="28"/>
      <c r="H1228" s="28"/>
      <c r="I1228" s="28"/>
      <c r="J1228" s="28"/>
      <c r="K1228" s="28"/>
      <c r="L1228" s="28"/>
      <c r="M1228" s="28"/>
      <c r="N1228" s="28"/>
      <c r="O1228" s="28"/>
      <c r="P1228" s="28"/>
      <c r="Q1228" s="28"/>
      <c r="R1228" s="28"/>
      <c r="S1228" s="28"/>
      <c r="T1228" s="28"/>
      <c r="U1228" s="28"/>
    </row>
    <row r="1229" spans="1:21" ht="11.25" customHeight="1" x14ac:dyDescent="0.2">
      <c r="A1229" s="28"/>
      <c r="B1229" s="28"/>
      <c r="C1229" s="28"/>
      <c r="D1229" s="31"/>
      <c r="E1229" s="28"/>
      <c r="F1229" s="28"/>
      <c r="G1229" s="28"/>
      <c r="H1229" s="28"/>
      <c r="I1229" s="28"/>
      <c r="J1229" s="28"/>
      <c r="K1229" s="28"/>
      <c r="L1229" s="28"/>
      <c r="M1229" s="28"/>
      <c r="N1229" s="28"/>
      <c r="O1229" s="28"/>
      <c r="P1229" s="28"/>
      <c r="Q1229" s="28"/>
      <c r="R1229" s="28"/>
      <c r="S1229" s="28"/>
      <c r="T1229" s="28"/>
      <c r="U1229" s="28"/>
    </row>
    <row r="1230" spans="1:21" ht="11.25" customHeight="1" x14ac:dyDescent="0.2">
      <c r="A1230" s="28"/>
      <c r="B1230" s="28"/>
      <c r="C1230" s="28"/>
      <c r="D1230" s="31"/>
      <c r="E1230" s="28"/>
      <c r="F1230" s="28"/>
      <c r="G1230" s="28"/>
      <c r="H1230" s="28"/>
      <c r="I1230" s="28"/>
      <c r="J1230" s="28"/>
      <c r="K1230" s="28"/>
      <c r="L1230" s="28"/>
      <c r="M1230" s="28"/>
      <c r="N1230" s="28"/>
      <c r="O1230" s="28"/>
      <c r="P1230" s="28"/>
      <c r="Q1230" s="28"/>
      <c r="R1230" s="28"/>
      <c r="S1230" s="28"/>
      <c r="T1230" s="28"/>
      <c r="U1230" s="28"/>
    </row>
    <row r="1231" spans="1:21" ht="11.25" customHeight="1" x14ac:dyDescent="0.2">
      <c r="A1231" s="28"/>
      <c r="B1231" s="28"/>
      <c r="C1231" s="28"/>
      <c r="D1231" s="31"/>
      <c r="E1231" s="28"/>
      <c r="F1231" s="28"/>
      <c r="G1231" s="28"/>
      <c r="H1231" s="28"/>
      <c r="I1231" s="28"/>
      <c r="J1231" s="28"/>
      <c r="K1231" s="28"/>
      <c r="L1231" s="28"/>
      <c r="M1231" s="28"/>
      <c r="N1231" s="28"/>
      <c r="O1231" s="28"/>
      <c r="P1231" s="28"/>
      <c r="Q1231" s="28"/>
      <c r="R1231" s="28"/>
      <c r="S1231" s="28"/>
      <c r="T1231" s="28"/>
      <c r="U1231" s="28"/>
    </row>
    <row r="1232" spans="1:21" ht="11.25" customHeight="1" x14ac:dyDescent="0.2">
      <c r="A1232" s="28"/>
      <c r="B1232" s="28"/>
      <c r="C1232" s="28"/>
      <c r="D1232" s="31"/>
      <c r="E1232" s="28"/>
      <c r="F1232" s="28"/>
      <c r="G1232" s="28"/>
      <c r="H1232" s="28"/>
      <c r="I1232" s="28"/>
      <c r="J1232" s="28"/>
      <c r="K1232" s="28"/>
      <c r="L1232" s="28"/>
      <c r="M1232" s="28"/>
      <c r="N1232" s="28"/>
      <c r="O1232" s="28"/>
      <c r="P1232" s="28"/>
      <c r="Q1232" s="28"/>
      <c r="R1232" s="28"/>
      <c r="S1232" s="28"/>
      <c r="T1232" s="28"/>
      <c r="U1232" s="28"/>
    </row>
    <row r="1233" spans="1:21" ht="11.25" customHeight="1" x14ac:dyDescent="0.2">
      <c r="A1233" s="28"/>
      <c r="B1233" s="28"/>
      <c r="C1233" s="28"/>
      <c r="D1233" s="31"/>
      <c r="E1233" s="28"/>
      <c r="F1233" s="28"/>
      <c r="G1233" s="28"/>
      <c r="H1233" s="28"/>
      <c r="I1233" s="28"/>
      <c r="J1233" s="28"/>
      <c r="K1233" s="28"/>
      <c r="L1233" s="28"/>
      <c r="M1233" s="28"/>
      <c r="N1233" s="28"/>
      <c r="O1233" s="28"/>
      <c r="P1233" s="28"/>
      <c r="Q1233" s="28"/>
      <c r="R1233" s="28"/>
      <c r="S1233" s="28"/>
      <c r="T1233" s="28"/>
      <c r="U1233" s="28"/>
    </row>
    <row r="1234" spans="1:21" ht="11.25" customHeight="1" x14ac:dyDescent="0.2">
      <c r="A1234" s="28"/>
      <c r="B1234" s="28"/>
      <c r="C1234" s="28"/>
      <c r="D1234" s="31"/>
      <c r="E1234" s="28"/>
      <c r="F1234" s="28"/>
      <c r="G1234" s="28"/>
      <c r="H1234" s="28"/>
      <c r="I1234" s="28"/>
      <c r="J1234" s="28"/>
      <c r="K1234" s="28"/>
      <c r="L1234" s="28"/>
      <c r="M1234" s="28"/>
      <c r="N1234" s="28"/>
      <c r="O1234" s="28"/>
      <c r="P1234" s="28"/>
      <c r="Q1234" s="28"/>
      <c r="R1234" s="28"/>
      <c r="S1234" s="28"/>
      <c r="T1234" s="28"/>
      <c r="U1234" s="28"/>
    </row>
    <row r="1235" spans="1:21" ht="11.25" customHeight="1" x14ac:dyDescent="0.2">
      <c r="A1235" s="28"/>
      <c r="B1235" s="28"/>
      <c r="C1235" s="28"/>
      <c r="D1235" s="31"/>
      <c r="E1235" s="28"/>
      <c r="F1235" s="28"/>
      <c r="G1235" s="28"/>
      <c r="H1235" s="28"/>
      <c r="I1235" s="28"/>
      <c r="J1235" s="28"/>
      <c r="K1235" s="28"/>
      <c r="L1235" s="28"/>
      <c r="M1235" s="28"/>
      <c r="N1235" s="28"/>
      <c r="O1235" s="28"/>
      <c r="P1235" s="28"/>
      <c r="Q1235" s="28"/>
      <c r="R1235" s="28"/>
      <c r="S1235" s="28"/>
      <c r="T1235" s="28"/>
      <c r="U1235" s="28"/>
    </row>
    <row r="1236" spans="1:21" ht="11.25" customHeight="1" x14ac:dyDescent="0.2">
      <c r="A1236" s="28"/>
      <c r="B1236" s="28"/>
      <c r="C1236" s="28"/>
      <c r="D1236" s="31"/>
      <c r="E1236" s="28"/>
      <c r="F1236" s="28"/>
      <c r="G1236" s="28"/>
      <c r="H1236" s="28"/>
      <c r="I1236" s="28"/>
      <c r="J1236" s="28"/>
      <c r="K1236" s="28"/>
      <c r="L1236" s="28"/>
      <c r="M1236" s="28"/>
      <c r="N1236" s="28"/>
      <c r="O1236" s="28"/>
      <c r="P1236" s="28"/>
      <c r="Q1236" s="28"/>
      <c r="R1236" s="28"/>
      <c r="S1236" s="28"/>
      <c r="T1236" s="28"/>
      <c r="U1236" s="28"/>
    </row>
    <row r="1237" spans="1:21" ht="11.25" customHeight="1" x14ac:dyDescent="0.2">
      <c r="A1237" s="28"/>
      <c r="B1237" s="28"/>
      <c r="C1237" s="28"/>
      <c r="D1237" s="31"/>
      <c r="E1237" s="28"/>
      <c r="F1237" s="28"/>
      <c r="G1237" s="28"/>
      <c r="H1237" s="28"/>
      <c r="I1237" s="28"/>
      <c r="J1237" s="28"/>
      <c r="K1237" s="28"/>
      <c r="L1237" s="28"/>
      <c r="M1237" s="28"/>
      <c r="N1237" s="28"/>
      <c r="O1237" s="28"/>
      <c r="P1237" s="28"/>
      <c r="Q1237" s="28"/>
      <c r="R1237" s="28"/>
      <c r="S1237" s="28"/>
      <c r="T1237" s="28"/>
      <c r="U1237" s="28"/>
    </row>
    <row r="1238" spans="1:21" ht="11.25" customHeight="1" x14ac:dyDescent="0.2">
      <c r="A1238" s="28"/>
      <c r="B1238" s="28"/>
      <c r="C1238" s="28"/>
      <c r="D1238" s="31"/>
      <c r="E1238" s="28"/>
      <c r="F1238" s="28"/>
      <c r="G1238" s="28"/>
      <c r="H1238" s="28"/>
      <c r="I1238" s="28"/>
      <c r="J1238" s="28"/>
      <c r="K1238" s="28"/>
      <c r="L1238" s="28"/>
      <c r="M1238" s="28"/>
      <c r="N1238" s="28"/>
      <c r="O1238" s="28"/>
      <c r="P1238" s="28"/>
      <c r="Q1238" s="28"/>
      <c r="R1238" s="28"/>
      <c r="S1238" s="28"/>
      <c r="T1238" s="28"/>
      <c r="U1238" s="28"/>
    </row>
    <row r="1239" spans="1:21" ht="11.25" customHeight="1" x14ac:dyDescent="0.2">
      <c r="A1239" s="28"/>
      <c r="B1239" s="28"/>
      <c r="C1239" s="28"/>
      <c r="D1239" s="31"/>
      <c r="E1239" s="28"/>
      <c r="F1239" s="28"/>
      <c r="G1239" s="28"/>
      <c r="H1239" s="28"/>
      <c r="I1239" s="28"/>
      <c r="J1239" s="28"/>
      <c r="K1239" s="28"/>
      <c r="L1239" s="28"/>
      <c r="M1239" s="28"/>
      <c r="N1239" s="28"/>
      <c r="O1239" s="28"/>
      <c r="P1239" s="28"/>
      <c r="Q1239" s="28"/>
      <c r="R1239" s="28"/>
      <c r="S1239" s="28"/>
      <c r="T1239" s="28"/>
      <c r="U1239" s="28"/>
    </row>
    <row r="1240" spans="1:21" ht="11.25" customHeight="1" x14ac:dyDescent="0.2">
      <c r="A1240" s="28"/>
      <c r="B1240" s="28"/>
      <c r="C1240" s="28"/>
      <c r="D1240" s="31"/>
      <c r="E1240" s="28"/>
      <c r="F1240" s="28"/>
      <c r="G1240" s="28"/>
      <c r="H1240" s="28"/>
      <c r="I1240" s="28"/>
      <c r="J1240" s="28"/>
      <c r="K1240" s="28"/>
      <c r="L1240" s="28"/>
      <c r="M1240" s="28"/>
      <c r="N1240" s="28"/>
      <c r="O1240" s="28"/>
      <c r="P1240" s="28"/>
      <c r="Q1240" s="28"/>
      <c r="R1240" s="28"/>
      <c r="S1240" s="28"/>
      <c r="T1240" s="28"/>
      <c r="U1240" s="28"/>
    </row>
    <row r="1241" spans="1:21" ht="11.25" customHeight="1" x14ac:dyDescent="0.2">
      <c r="A1241" s="28"/>
      <c r="B1241" s="28"/>
      <c r="C1241" s="28"/>
      <c r="D1241" s="31"/>
      <c r="E1241" s="28"/>
      <c r="F1241" s="28"/>
      <c r="G1241" s="28"/>
      <c r="H1241" s="28"/>
      <c r="I1241" s="28"/>
      <c r="J1241" s="28"/>
      <c r="K1241" s="28"/>
      <c r="L1241" s="28"/>
      <c r="M1241" s="28"/>
      <c r="N1241" s="28"/>
      <c r="O1241" s="28"/>
      <c r="P1241" s="28"/>
      <c r="Q1241" s="28"/>
      <c r="R1241" s="28"/>
      <c r="S1241" s="28"/>
      <c r="T1241" s="28"/>
      <c r="U1241" s="28"/>
    </row>
    <row r="1242" spans="1:21" ht="11.25" customHeight="1" x14ac:dyDescent="0.2">
      <c r="A1242" s="28"/>
      <c r="B1242" s="28"/>
      <c r="C1242" s="28"/>
      <c r="D1242" s="31"/>
      <c r="E1242" s="28"/>
      <c r="F1242" s="28"/>
      <c r="G1242" s="28"/>
      <c r="H1242" s="28"/>
      <c r="I1242" s="28"/>
      <c r="J1242" s="28"/>
      <c r="K1242" s="28"/>
      <c r="L1242" s="28"/>
      <c r="M1242" s="28"/>
      <c r="N1242" s="28"/>
      <c r="O1242" s="28"/>
      <c r="P1242" s="28"/>
      <c r="Q1242" s="28"/>
      <c r="R1242" s="28"/>
      <c r="S1242" s="28"/>
      <c r="T1242" s="28"/>
      <c r="U1242" s="28"/>
    </row>
    <row r="1243" spans="1:21" ht="11.25" customHeight="1" x14ac:dyDescent="0.2">
      <c r="A1243" s="28"/>
      <c r="B1243" s="28"/>
      <c r="C1243" s="28"/>
      <c r="D1243" s="31"/>
      <c r="E1243" s="28"/>
      <c r="F1243" s="28"/>
      <c r="G1243" s="28"/>
      <c r="H1243" s="28"/>
      <c r="I1243" s="28"/>
      <c r="J1243" s="28"/>
      <c r="K1243" s="28"/>
      <c r="L1243" s="28"/>
      <c r="M1243" s="28"/>
      <c r="N1243" s="28"/>
      <c r="O1243" s="28"/>
      <c r="P1243" s="28"/>
      <c r="Q1243" s="28"/>
      <c r="R1243" s="28"/>
      <c r="S1243" s="28"/>
      <c r="T1243" s="28"/>
      <c r="U1243" s="28"/>
    </row>
    <row r="1244" spans="1:21" ht="11.25" customHeight="1" x14ac:dyDescent="0.2">
      <c r="A1244" s="28"/>
      <c r="B1244" s="28"/>
      <c r="C1244" s="28"/>
      <c r="D1244" s="31"/>
      <c r="E1244" s="28"/>
      <c r="F1244" s="28"/>
      <c r="G1244" s="28"/>
      <c r="H1244" s="28"/>
      <c r="I1244" s="28"/>
      <c r="J1244" s="28"/>
      <c r="K1244" s="28"/>
      <c r="L1244" s="28"/>
      <c r="M1244" s="28"/>
      <c r="N1244" s="28"/>
      <c r="O1244" s="28"/>
      <c r="P1244" s="28"/>
      <c r="Q1244" s="28"/>
      <c r="R1244" s="28"/>
      <c r="S1244" s="28"/>
      <c r="T1244" s="28"/>
      <c r="U1244" s="28"/>
    </row>
    <row r="1245" spans="1:21" ht="11.25" customHeight="1" x14ac:dyDescent="0.2">
      <c r="A1245" s="28"/>
      <c r="B1245" s="28"/>
      <c r="C1245" s="28"/>
      <c r="D1245" s="31"/>
      <c r="E1245" s="28"/>
      <c r="F1245" s="28"/>
      <c r="G1245" s="28"/>
      <c r="H1245" s="28"/>
      <c r="I1245" s="28"/>
      <c r="J1245" s="28"/>
      <c r="K1245" s="28"/>
      <c r="L1245" s="28"/>
      <c r="M1245" s="28"/>
      <c r="N1245" s="28"/>
      <c r="O1245" s="28"/>
      <c r="P1245" s="28"/>
      <c r="Q1245" s="28"/>
      <c r="R1245" s="28"/>
      <c r="S1245" s="28"/>
      <c r="T1245" s="28"/>
      <c r="U1245" s="28"/>
    </row>
    <row r="1246" spans="1:21" ht="11.25" customHeight="1" x14ac:dyDescent="0.2">
      <c r="A1246" s="28"/>
      <c r="B1246" s="28"/>
      <c r="C1246" s="28"/>
      <c r="D1246" s="31"/>
      <c r="E1246" s="28"/>
      <c r="F1246" s="28"/>
      <c r="G1246" s="28"/>
      <c r="H1246" s="28"/>
      <c r="I1246" s="28"/>
      <c r="J1246" s="28"/>
      <c r="K1246" s="28"/>
      <c r="L1246" s="28"/>
      <c r="M1246" s="28"/>
      <c r="N1246" s="28"/>
      <c r="O1246" s="28"/>
      <c r="P1246" s="28"/>
      <c r="Q1246" s="28"/>
      <c r="R1246" s="28"/>
      <c r="S1246" s="28"/>
      <c r="T1246" s="28"/>
      <c r="U1246" s="28"/>
    </row>
    <row r="1247" spans="1:21" ht="11.25" customHeight="1" x14ac:dyDescent="0.2">
      <c r="A1247" s="28"/>
      <c r="B1247" s="28"/>
      <c r="C1247" s="28"/>
      <c r="D1247" s="31"/>
      <c r="E1247" s="28"/>
      <c r="F1247" s="28"/>
      <c r="G1247" s="28"/>
      <c r="H1247" s="28"/>
      <c r="I1247" s="28"/>
      <c r="J1247" s="28"/>
      <c r="K1247" s="28"/>
      <c r="L1247" s="28"/>
      <c r="M1247" s="28"/>
      <c r="N1247" s="28"/>
      <c r="O1247" s="28"/>
      <c r="P1247" s="28"/>
      <c r="Q1247" s="28"/>
      <c r="R1247" s="28"/>
      <c r="S1247" s="28"/>
      <c r="T1247" s="28"/>
      <c r="U1247" s="28"/>
    </row>
    <row r="1248" spans="1:21" ht="11.25" customHeight="1" x14ac:dyDescent="0.2">
      <c r="A1248" s="28"/>
      <c r="B1248" s="28"/>
      <c r="C1248" s="28"/>
      <c r="D1248" s="31"/>
      <c r="E1248" s="28"/>
      <c r="F1248" s="28"/>
      <c r="G1248" s="28"/>
      <c r="H1248" s="28"/>
      <c r="I1248" s="28"/>
      <c r="J1248" s="28"/>
      <c r="K1248" s="28"/>
      <c r="L1248" s="28"/>
      <c r="M1248" s="28"/>
      <c r="N1248" s="28"/>
      <c r="O1248" s="28"/>
      <c r="P1248" s="28"/>
      <c r="Q1248" s="28"/>
      <c r="R1248" s="28"/>
      <c r="S1248" s="28"/>
      <c r="T1248" s="28"/>
      <c r="U1248" s="28"/>
    </row>
    <row r="1249" spans="1:21" ht="11.25" customHeight="1" x14ac:dyDescent="0.2">
      <c r="A1249" s="28"/>
      <c r="B1249" s="28"/>
      <c r="C1249" s="28"/>
      <c r="D1249" s="31"/>
      <c r="E1249" s="28"/>
      <c r="F1249" s="28"/>
      <c r="G1249" s="28"/>
      <c r="H1249" s="28"/>
      <c r="I1249" s="28"/>
      <c r="J1249" s="28"/>
      <c r="K1249" s="28"/>
      <c r="L1249" s="28"/>
      <c r="M1249" s="28"/>
      <c r="N1249" s="28"/>
      <c r="O1249" s="28"/>
      <c r="P1249" s="28"/>
      <c r="Q1249" s="28"/>
      <c r="R1249" s="28"/>
      <c r="S1249" s="28"/>
      <c r="T1249" s="28"/>
      <c r="U1249" s="28"/>
    </row>
    <row r="1250" spans="1:21" ht="11.25" customHeight="1" x14ac:dyDescent="0.2">
      <c r="A1250" s="28"/>
      <c r="B1250" s="28"/>
      <c r="C1250" s="28"/>
      <c r="D1250" s="31"/>
      <c r="E1250" s="28"/>
      <c r="F1250" s="28"/>
      <c r="G1250" s="28"/>
      <c r="H1250" s="28"/>
      <c r="I1250" s="28"/>
      <c r="J1250" s="28"/>
      <c r="K1250" s="28"/>
      <c r="L1250" s="28"/>
      <c r="M1250" s="28"/>
      <c r="N1250" s="28"/>
      <c r="O1250" s="28"/>
      <c r="P1250" s="28"/>
      <c r="Q1250" s="28"/>
      <c r="R1250" s="28"/>
      <c r="S1250" s="28"/>
      <c r="T1250" s="28"/>
      <c r="U1250" s="28"/>
    </row>
    <row r="1251" spans="1:21" ht="11.25" customHeight="1" x14ac:dyDescent="0.2">
      <c r="A1251" s="28"/>
      <c r="B1251" s="28"/>
      <c r="C1251" s="28"/>
      <c r="D1251" s="31"/>
      <c r="E1251" s="28"/>
      <c r="F1251" s="28"/>
      <c r="G1251" s="28"/>
      <c r="H1251" s="28"/>
      <c r="I1251" s="28"/>
      <c r="J1251" s="28"/>
      <c r="K1251" s="28"/>
      <c r="L1251" s="28"/>
      <c r="M1251" s="28"/>
      <c r="N1251" s="28"/>
      <c r="O1251" s="28"/>
      <c r="P1251" s="28"/>
      <c r="Q1251" s="28"/>
      <c r="R1251" s="28"/>
      <c r="S1251" s="28"/>
      <c r="T1251" s="28"/>
      <c r="U1251" s="28"/>
    </row>
    <row r="1252" spans="1:21" ht="11.25" customHeight="1" x14ac:dyDescent="0.2">
      <c r="A1252" s="28"/>
      <c r="B1252" s="28"/>
      <c r="C1252" s="28"/>
      <c r="D1252" s="31"/>
      <c r="E1252" s="28"/>
      <c r="F1252" s="28"/>
      <c r="G1252" s="28"/>
      <c r="H1252" s="28"/>
      <c r="I1252" s="28"/>
      <c r="J1252" s="28"/>
      <c r="K1252" s="28"/>
      <c r="L1252" s="28"/>
      <c r="M1252" s="28"/>
      <c r="N1252" s="28"/>
      <c r="O1252" s="28"/>
      <c r="P1252" s="28"/>
      <c r="Q1252" s="28"/>
      <c r="R1252" s="28"/>
      <c r="S1252" s="28"/>
      <c r="T1252" s="28"/>
      <c r="U1252" s="28"/>
    </row>
    <row r="1253" spans="1:21" ht="11.25" customHeight="1" x14ac:dyDescent="0.2">
      <c r="A1253" s="28"/>
      <c r="B1253" s="28"/>
      <c r="C1253" s="28"/>
      <c r="D1253" s="31"/>
      <c r="E1253" s="28"/>
      <c r="F1253" s="28"/>
      <c r="G1253" s="28"/>
      <c r="H1253" s="28"/>
      <c r="I1253" s="28"/>
      <c r="J1253" s="28"/>
      <c r="K1253" s="28"/>
      <c r="L1253" s="28"/>
      <c r="M1253" s="28"/>
      <c r="N1253" s="28"/>
      <c r="O1253" s="28"/>
      <c r="P1253" s="28"/>
      <c r="Q1253" s="28"/>
      <c r="R1253" s="28"/>
      <c r="S1253" s="28"/>
      <c r="T1253" s="28"/>
      <c r="U1253" s="28"/>
    </row>
    <row r="1254" spans="1:21" ht="11.25" customHeight="1" x14ac:dyDescent="0.2">
      <c r="A1254" s="28"/>
      <c r="B1254" s="28"/>
      <c r="C1254" s="28"/>
      <c r="D1254" s="31"/>
      <c r="E1254" s="28"/>
      <c r="F1254" s="28"/>
      <c r="G1254" s="28"/>
      <c r="H1254" s="28"/>
      <c r="I1254" s="28"/>
      <c r="J1254" s="28"/>
      <c r="K1254" s="28"/>
      <c r="L1254" s="28"/>
      <c r="M1254" s="28"/>
      <c r="N1254" s="28"/>
      <c r="O1254" s="28"/>
      <c r="P1254" s="28"/>
      <c r="Q1254" s="28"/>
      <c r="R1254" s="28"/>
      <c r="S1254" s="28"/>
      <c r="T1254" s="28"/>
      <c r="U1254" s="28"/>
    </row>
    <row r="1255" spans="1:21" ht="11.25" customHeight="1" x14ac:dyDescent="0.2">
      <c r="A1255" s="28"/>
      <c r="B1255" s="28"/>
      <c r="C1255" s="28"/>
      <c r="D1255" s="31"/>
      <c r="E1255" s="28"/>
      <c r="F1255" s="28"/>
      <c r="G1255" s="28"/>
      <c r="H1255" s="28"/>
      <c r="I1255" s="28"/>
      <c r="J1255" s="28"/>
      <c r="K1255" s="28"/>
      <c r="L1255" s="28"/>
      <c r="M1255" s="28"/>
      <c r="N1255" s="28"/>
      <c r="O1255" s="28"/>
      <c r="P1255" s="28"/>
      <c r="Q1255" s="28"/>
      <c r="R1255" s="28"/>
      <c r="S1255" s="28"/>
      <c r="T1255" s="28"/>
      <c r="U1255" s="28"/>
    </row>
    <row r="1256" spans="1:21" ht="11.25" customHeight="1" x14ac:dyDescent="0.2">
      <c r="A1256" s="28"/>
      <c r="B1256" s="28"/>
      <c r="C1256" s="28"/>
      <c r="D1256" s="31"/>
      <c r="E1256" s="28"/>
      <c r="F1256" s="28"/>
      <c r="G1256" s="28"/>
      <c r="H1256" s="28"/>
      <c r="I1256" s="28"/>
      <c r="J1256" s="28"/>
      <c r="K1256" s="28"/>
      <c r="L1256" s="28"/>
      <c r="M1256" s="28"/>
      <c r="N1256" s="28"/>
      <c r="O1256" s="28"/>
      <c r="P1256" s="28"/>
      <c r="Q1256" s="28"/>
      <c r="R1256" s="28"/>
      <c r="S1256" s="28"/>
      <c r="T1256" s="28"/>
      <c r="U1256" s="28"/>
    </row>
    <row r="1257" spans="1:21" ht="11.25" customHeight="1" x14ac:dyDescent="0.2">
      <c r="A1257" s="28"/>
      <c r="B1257" s="28"/>
      <c r="C1257" s="28"/>
      <c r="D1257" s="31"/>
      <c r="E1257" s="28"/>
      <c r="F1257" s="28"/>
      <c r="G1257" s="28"/>
      <c r="H1257" s="28"/>
      <c r="I1257" s="28"/>
      <c r="J1257" s="28"/>
      <c r="K1257" s="28"/>
      <c r="L1257" s="28"/>
      <c r="M1257" s="28"/>
      <c r="N1257" s="28"/>
      <c r="O1257" s="28"/>
      <c r="P1257" s="28"/>
      <c r="Q1257" s="28"/>
      <c r="R1257" s="28"/>
      <c r="S1257" s="28"/>
      <c r="T1257" s="28"/>
      <c r="U1257" s="28"/>
    </row>
    <row r="1258" spans="1:21" ht="11.25" customHeight="1" x14ac:dyDescent="0.2">
      <c r="A1258" s="28"/>
      <c r="B1258" s="28"/>
      <c r="C1258" s="28"/>
      <c r="D1258" s="31"/>
      <c r="E1258" s="28"/>
      <c r="F1258" s="28"/>
      <c r="G1258" s="28"/>
      <c r="H1258" s="28"/>
      <c r="I1258" s="28"/>
      <c r="J1258" s="28"/>
      <c r="K1258" s="28"/>
      <c r="L1258" s="28"/>
      <c r="M1258" s="28"/>
      <c r="N1258" s="28"/>
      <c r="O1258" s="28"/>
      <c r="P1258" s="28"/>
      <c r="Q1258" s="28"/>
      <c r="R1258" s="28"/>
      <c r="S1258" s="28"/>
      <c r="T1258" s="28"/>
      <c r="U1258" s="28"/>
    </row>
    <row r="1259" spans="1:21" ht="11.25" customHeight="1" x14ac:dyDescent="0.2">
      <c r="A1259" s="28"/>
      <c r="B1259" s="28"/>
      <c r="C1259" s="28"/>
      <c r="D1259" s="31"/>
      <c r="E1259" s="28"/>
      <c r="F1259" s="28"/>
      <c r="G1259" s="28"/>
      <c r="H1259" s="28"/>
      <c r="I1259" s="28"/>
      <c r="J1259" s="28"/>
      <c r="K1259" s="28"/>
      <c r="L1259" s="28"/>
      <c r="M1259" s="28"/>
      <c r="N1259" s="28"/>
      <c r="O1259" s="28"/>
      <c r="P1259" s="28"/>
      <c r="Q1259" s="28"/>
      <c r="R1259" s="28"/>
      <c r="S1259" s="28"/>
      <c r="T1259" s="28"/>
      <c r="U1259" s="28"/>
    </row>
    <row r="1260" spans="1:21" ht="11.25" customHeight="1" x14ac:dyDescent="0.2">
      <c r="A1260" s="28"/>
      <c r="B1260" s="28"/>
      <c r="C1260" s="28"/>
      <c r="D1260" s="31"/>
      <c r="E1260" s="28"/>
      <c r="F1260" s="28"/>
      <c r="G1260" s="28"/>
      <c r="H1260" s="28"/>
      <c r="I1260" s="28"/>
      <c r="J1260" s="28"/>
      <c r="K1260" s="28"/>
      <c r="L1260" s="28"/>
      <c r="M1260" s="28"/>
      <c r="N1260" s="28"/>
      <c r="O1260" s="28"/>
      <c r="P1260" s="28"/>
      <c r="Q1260" s="28"/>
      <c r="R1260" s="28"/>
      <c r="S1260" s="28"/>
      <c r="T1260" s="28"/>
      <c r="U1260" s="28"/>
    </row>
    <row r="1261" spans="1:21" ht="11.25" customHeight="1" x14ac:dyDescent="0.2">
      <c r="A1261" s="28"/>
      <c r="B1261" s="28"/>
      <c r="C1261" s="28"/>
      <c r="D1261" s="31"/>
      <c r="E1261" s="28"/>
      <c r="F1261" s="28"/>
      <c r="G1261" s="28"/>
      <c r="H1261" s="28"/>
      <c r="I1261" s="28"/>
      <c r="J1261" s="28"/>
      <c r="K1261" s="28"/>
      <c r="L1261" s="28"/>
      <c r="M1261" s="28"/>
      <c r="N1261" s="28"/>
      <c r="O1261" s="28"/>
      <c r="P1261" s="28"/>
      <c r="Q1261" s="28"/>
      <c r="R1261" s="28"/>
      <c r="S1261" s="28"/>
      <c r="T1261" s="28"/>
      <c r="U1261" s="28"/>
    </row>
    <row r="1262" spans="1:21" ht="11.25" customHeight="1" x14ac:dyDescent="0.2">
      <c r="A1262" s="28"/>
      <c r="B1262" s="28"/>
      <c r="C1262" s="28"/>
      <c r="D1262" s="31"/>
      <c r="E1262" s="28"/>
      <c r="F1262" s="28"/>
      <c r="G1262" s="28"/>
      <c r="H1262" s="28"/>
      <c r="I1262" s="28"/>
      <c r="J1262" s="28"/>
      <c r="K1262" s="28"/>
      <c r="L1262" s="28"/>
      <c r="M1262" s="28"/>
      <c r="N1262" s="28"/>
      <c r="O1262" s="28"/>
      <c r="P1262" s="28"/>
      <c r="Q1262" s="28"/>
      <c r="R1262" s="28"/>
      <c r="S1262" s="28"/>
      <c r="T1262" s="28"/>
      <c r="U1262" s="28"/>
    </row>
    <row r="1263" spans="1:21" ht="11.25" customHeight="1" x14ac:dyDescent="0.2">
      <c r="A1263" s="28"/>
      <c r="B1263" s="28"/>
      <c r="C1263" s="28"/>
      <c r="D1263" s="31"/>
      <c r="E1263" s="28"/>
      <c r="F1263" s="28"/>
      <c r="G1263" s="28"/>
      <c r="H1263" s="28"/>
      <c r="I1263" s="28"/>
      <c r="J1263" s="28"/>
      <c r="K1263" s="28"/>
      <c r="L1263" s="28"/>
      <c r="M1263" s="28"/>
      <c r="N1263" s="28"/>
      <c r="O1263" s="28"/>
      <c r="P1263" s="28"/>
      <c r="Q1263" s="28"/>
      <c r="R1263" s="28"/>
      <c r="S1263" s="28"/>
      <c r="T1263" s="28"/>
      <c r="U1263" s="28"/>
    </row>
    <row r="1264" spans="1:21" ht="11.25" customHeight="1" x14ac:dyDescent="0.2">
      <c r="A1264" s="28"/>
      <c r="B1264" s="28"/>
      <c r="C1264" s="28"/>
      <c r="D1264" s="31"/>
      <c r="E1264" s="28"/>
      <c r="F1264" s="28"/>
      <c r="G1264" s="28"/>
      <c r="H1264" s="28"/>
      <c r="I1264" s="28"/>
      <c r="J1264" s="28"/>
      <c r="K1264" s="28"/>
      <c r="L1264" s="28"/>
      <c r="M1264" s="28"/>
      <c r="N1264" s="28"/>
      <c r="O1264" s="28"/>
      <c r="P1264" s="28"/>
      <c r="Q1264" s="28"/>
      <c r="R1264" s="28"/>
      <c r="S1264" s="28"/>
      <c r="T1264" s="28"/>
      <c r="U1264" s="28"/>
    </row>
    <row r="1265" spans="1:21" ht="11.25" customHeight="1" x14ac:dyDescent="0.2">
      <c r="A1265" s="28"/>
      <c r="B1265" s="28"/>
      <c r="C1265" s="28"/>
      <c r="D1265" s="31"/>
      <c r="E1265" s="28"/>
      <c r="F1265" s="28"/>
      <c r="G1265" s="28"/>
      <c r="H1265" s="28"/>
      <c r="I1265" s="28"/>
      <c r="J1265" s="28"/>
      <c r="K1265" s="28"/>
      <c r="L1265" s="28"/>
      <c r="M1265" s="28"/>
      <c r="N1265" s="28"/>
      <c r="O1265" s="28"/>
      <c r="P1265" s="28"/>
      <c r="Q1265" s="28"/>
      <c r="R1265" s="28"/>
      <c r="S1265" s="28"/>
      <c r="T1265" s="28"/>
      <c r="U1265" s="28"/>
    </row>
    <row r="1266" spans="1:21" ht="11.25" customHeight="1" x14ac:dyDescent="0.2">
      <c r="A1266" s="28"/>
      <c r="B1266" s="28"/>
      <c r="C1266" s="28"/>
      <c r="D1266" s="31"/>
      <c r="E1266" s="28"/>
      <c r="F1266" s="28"/>
      <c r="G1266" s="28"/>
      <c r="H1266" s="28"/>
      <c r="I1266" s="28"/>
      <c r="J1266" s="28"/>
      <c r="K1266" s="28"/>
      <c r="L1266" s="28"/>
      <c r="M1266" s="28"/>
      <c r="N1266" s="28"/>
      <c r="O1266" s="28"/>
      <c r="P1266" s="28"/>
      <c r="Q1266" s="28"/>
      <c r="R1266" s="28"/>
      <c r="S1266" s="28"/>
      <c r="T1266" s="28"/>
      <c r="U1266" s="28"/>
    </row>
    <row r="1267" spans="1:21" ht="11.25" customHeight="1" x14ac:dyDescent="0.2">
      <c r="A1267" s="28"/>
      <c r="B1267" s="28"/>
      <c r="C1267" s="28"/>
      <c r="D1267" s="31"/>
      <c r="E1267" s="28"/>
      <c r="F1267" s="28"/>
      <c r="G1267" s="28"/>
      <c r="H1267" s="28"/>
      <c r="I1267" s="28"/>
      <c r="J1267" s="28"/>
      <c r="K1267" s="28"/>
      <c r="L1267" s="28"/>
      <c r="M1267" s="28"/>
      <c r="N1267" s="28"/>
      <c r="O1267" s="28"/>
      <c r="P1267" s="28"/>
      <c r="Q1267" s="28"/>
      <c r="R1267" s="28"/>
      <c r="S1267" s="28"/>
      <c r="T1267" s="28"/>
      <c r="U1267" s="28"/>
    </row>
    <row r="1268" spans="1:21" ht="11.25" customHeight="1" x14ac:dyDescent="0.2">
      <c r="A1268" s="28"/>
      <c r="B1268" s="28"/>
      <c r="C1268" s="28"/>
      <c r="D1268" s="31"/>
      <c r="E1268" s="28"/>
      <c r="F1268" s="28"/>
      <c r="G1268" s="28"/>
      <c r="H1268" s="28"/>
      <c r="I1268" s="28"/>
      <c r="J1268" s="28"/>
      <c r="K1268" s="28"/>
      <c r="L1268" s="28"/>
      <c r="M1268" s="28"/>
      <c r="N1268" s="28"/>
      <c r="O1268" s="28"/>
      <c r="P1268" s="28"/>
      <c r="Q1268" s="28"/>
      <c r="R1268" s="28"/>
      <c r="S1268" s="28"/>
      <c r="T1268" s="28"/>
      <c r="U1268" s="28"/>
    </row>
    <row r="1269" spans="1:21" ht="11.25" customHeight="1" x14ac:dyDescent="0.2">
      <c r="A1269" s="28"/>
      <c r="B1269" s="28"/>
      <c r="C1269" s="28"/>
      <c r="D1269" s="31"/>
      <c r="E1269" s="28"/>
      <c r="F1269" s="28"/>
      <c r="G1269" s="28"/>
      <c r="H1269" s="28"/>
      <c r="I1269" s="28"/>
      <c r="J1269" s="28"/>
      <c r="K1269" s="28"/>
      <c r="L1269" s="28"/>
      <c r="M1269" s="28"/>
      <c r="N1269" s="28"/>
      <c r="O1269" s="28"/>
      <c r="P1269" s="28"/>
      <c r="Q1269" s="28"/>
      <c r="R1269" s="28"/>
      <c r="S1269" s="28"/>
      <c r="T1269" s="28"/>
      <c r="U1269" s="28"/>
    </row>
    <row r="1270" spans="1:21" ht="11.25" customHeight="1" x14ac:dyDescent="0.2">
      <c r="A1270" s="28"/>
      <c r="B1270" s="28"/>
      <c r="C1270" s="28"/>
      <c r="D1270" s="31"/>
      <c r="E1270" s="28"/>
      <c r="F1270" s="28"/>
      <c r="G1270" s="28"/>
      <c r="H1270" s="28"/>
      <c r="I1270" s="28"/>
      <c r="J1270" s="28"/>
      <c r="K1270" s="28"/>
      <c r="L1270" s="28"/>
      <c r="M1270" s="28"/>
      <c r="N1270" s="28"/>
      <c r="O1270" s="28"/>
      <c r="P1270" s="28"/>
      <c r="Q1270" s="28"/>
      <c r="R1270" s="28"/>
      <c r="S1270" s="28"/>
      <c r="T1270" s="28"/>
      <c r="U1270" s="28"/>
    </row>
    <row r="1271" spans="1:21" ht="11.25" customHeight="1" x14ac:dyDescent="0.2">
      <c r="A1271" s="28"/>
      <c r="B1271" s="28"/>
      <c r="C1271" s="28"/>
      <c r="D1271" s="31"/>
      <c r="E1271" s="28"/>
      <c r="F1271" s="28"/>
      <c r="G1271" s="28"/>
      <c r="H1271" s="28"/>
      <c r="I1271" s="28"/>
      <c r="J1271" s="28"/>
      <c r="K1271" s="28"/>
      <c r="L1271" s="28"/>
      <c r="M1271" s="28"/>
      <c r="N1271" s="28"/>
      <c r="O1271" s="28"/>
      <c r="P1271" s="28"/>
      <c r="Q1271" s="28"/>
      <c r="R1271" s="28"/>
      <c r="S1271" s="28"/>
      <c r="T1271" s="28"/>
      <c r="U1271" s="28"/>
    </row>
    <row r="1272" spans="1:21" ht="11.25" customHeight="1" x14ac:dyDescent="0.2">
      <c r="A1272" s="28"/>
      <c r="B1272" s="28"/>
      <c r="C1272" s="28"/>
      <c r="D1272" s="31"/>
      <c r="E1272" s="28"/>
      <c r="F1272" s="28"/>
      <c r="G1272" s="28"/>
      <c r="H1272" s="28"/>
      <c r="I1272" s="28"/>
      <c r="J1272" s="28"/>
      <c r="K1272" s="28"/>
      <c r="L1272" s="28"/>
      <c r="M1272" s="28"/>
      <c r="N1272" s="28"/>
      <c r="O1272" s="28"/>
      <c r="P1272" s="28"/>
      <c r="Q1272" s="28"/>
      <c r="R1272" s="28"/>
      <c r="S1272" s="28"/>
      <c r="T1272" s="28"/>
      <c r="U1272" s="28"/>
    </row>
    <row r="1273" spans="1:21" ht="11.25" customHeight="1" x14ac:dyDescent="0.2">
      <c r="A1273" s="28"/>
      <c r="B1273" s="28"/>
      <c r="C1273" s="28"/>
      <c r="D1273" s="31"/>
      <c r="E1273" s="28"/>
      <c r="F1273" s="28"/>
      <c r="G1273" s="28"/>
      <c r="H1273" s="28"/>
      <c r="I1273" s="28"/>
      <c r="J1273" s="28"/>
      <c r="K1273" s="28"/>
      <c r="L1273" s="28"/>
      <c r="M1273" s="28"/>
      <c r="N1273" s="28"/>
      <c r="O1273" s="28"/>
      <c r="P1273" s="28"/>
      <c r="Q1273" s="28"/>
      <c r="R1273" s="28"/>
      <c r="S1273" s="28"/>
      <c r="T1273" s="28"/>
      <c r="U1273" s="28"/>
    </row>
    <row r="1274" spans="1:21" ht="11.25" customHeight="1" x14ac:dyDescent="0.2">
      <c r="A1274" s="28"/>
      <c r="B1274" s="28"/>
      <c r="C1274" s="28"/>
      <c r="D1274" s="31"/>
      <c r="E1274" s="28"/>
      <c r="F1274" s="28"/>
      <c r="G1274" s="28"/>
      <c r="H1274" s="28"/>
      <c r="I1274" s="28"/>
      <c r="J1274" s="28"/>
      <c r="K1274" s="28"/>
      <c r="L1274" s="28"/>
      <c r="M1274" s="28"/>
      <c r="N1274" s="28"/>
      <c r="O1274" s="28"/>
      <c r="P1274" s="28"/>
      <c r="Q1274" s="28"/>
      <c r="R1274" s="28"/>
      <c r="S1274" s="28"/>
      <c r="T1274" s="28"/>
      <c r="U1274" s="28"/>
    </row>
    <row r="1275" spans="1:21" ht="11.25" customHeight="1" x14ac:dyDescent="0.2">
      <c r="A1275" s="28"/>
      <c r="B1275" s="28"/>
      <c r="C1275" s="28"/>
      <c r="D1275" s="31"/>
      <c r="E1275" s="28"/>
      <c r="F1275" s="28"/>
      <c r="G1275" s="28"/>
      <c r="H1275" s="28"/>
      <c r="I1275" s="28"/>
      <c r="J1275" s="28"/>
      <c r="K1275" s="28"/>
      <c r="L1275" s="28"/>
      <c r="M1275" s="28"/>
      <c r="N1275" s="28"/>
      <c r="O1275" s="28"/>
      <c r="P1275" s="28"/>
      <c r="Q1275" s="28"/>
      <c r="R1275" s="28"/>
      <c r="S1275" s="28"/>
      <c r="T1275" s="28"/>
      <c r="U1275" s="28"/>
    </row>
    <row r="1276" spans="1:21" ht="11.25" customHeight="1" x14ac:dyDescent="0.2">
      <c r="A1276" s="28"/>
      <c r="B1276" s="28"/>
      <c r="C1276" s="28"/>
      <c r="D1276" s="31"/>
      <c r="E1276" s="28"/>
      <c r="F1276" s="28"/>
      <c r="G1276" s="28"/>
      <c r="H1276" s="28"/>
      <c r="I1276" s="28"/>
      <c r="J1276" s="28"/>
      <c r="K1276" s="28"/>
      <c r="L1276" s="28"/>
      <c r="M1276" s="28"/>
      <c r="N1276" s="28"/>
      <c r="O1276" s="28"/>
      <c r="P1276" s="28"/>
      <c r="Q1276" s="28"/>
      <c r="R1276" s="28"/>
      <c r="S1276" s="28"/>
      <c r="T1276" s="28"/>
      <c r="U1276" s="28"/>
    </row>
    <row r="1277" spans="1:21" ht="11.25" customHeight="1" x14ac:dyDescent="0.2">
      <c r="A1277" s="28"/>
      <c r="B1277" s="28"/>
      <c r="C1277" s="28"/>
      <c r="D1277" s="31"/>
      <c r="E1277" s="28"/>
      <c r="F1277" s="28"/>
      <c r="G1277" s="28"/>
      <c r="H1277" s="28"/>
      <c r="I1277" s="28"/>
      <c r="J1277" s="28"/>
      <c r="K1277" s="28"/>
      <c r="L1277" s="28"/>
      <c r="M1277" s="28"/>
      <c r="N1277" s="28"/>
      <c r="O1277" s="28"/>
      <c r="P1277" s="28"/>
      <c r="Q1277" s="28"/>
      <c r="R1277" s="28"/>
      <c r="S1277" s="28"/>
      <c r="T1277" s="28"/>
      <c r="U1277" s="28"/>
    </row>
    <row r="1278" spans="1:21" ht="11.25" customHeight="1" x14ac:dyDescent="0.2">
      <c r="A1278" s="28"/>
      <c r="B1278" s="28"/>
      <c r="C1278" s="28"/>
      <c r="D1278" s="31"/>
      <c r="E1278" s="28"/>
      <c r="F1278" s="28"/>
      <c r="G1278" s="28"/>
      <c r="H1278" s="28"/>
      <c r="I1278" s="28"/>
      <c r="J1278" s="28"/>
      <c r="K1278" s="28"/>
      <c r="L1278" s="28"/>
      <c r="M1278" s="28"/>
      <c r="N1278" s="28"/>
      <c r="O1278" s="28"/>
      <c r="P1278" s="28"/>
      <c r="Q1278" s="28"/>
      <c r="R1278" s="28"/>
      <c r="S1278" s="28"/>
      <c r="T1278" s="28"/>
      <c r="U1278" s="28"/>
    </row>
    <row r="1279" spans="1:21" ht="11.25" customHeight="1" x14ac:dyDescent="0.2">
      <c r="A1279" s="28"/>
      <c r="B1279" s="28"/>
      <c r="C1279" s="28"/>
      <c r="D1279" s="31"/>
      <c r="E1279" s="28"/>
      <c r="F1279" s="28"/>
      <c r="G1279" s="28"/>
      <c r="H1279" s="28"/>
      <c r="I1279" s="28"/>
      <c r="J1279" s="28"/>
      <c r="K1279" s="28"/>
      <c r="L1279" s="28"/>
      <c r="M1279" s="28"/>
      <c r="N1279" s="28"/>
      <c r="O1279" s="28"/>
      <c r="P1279" s="28"/>
      <c r="Q1279" s="28"/>
      <c r="R1279" s="28"/>
      <c r="S1279" s="28"/>
      <c r="T1279" s="28"/>
      <c r="U1279" s="28"/>
    </row>
    <row r="1280" spans="1:21" ht="11.25" customHeight="1" x14ac:dyDescent="0.2">
      <c r="A1280" s="28"/>
      <c r="B1280" s="28"/>
      <c r="C1280" s="28"/>
      <c r="D1280" s="31"/>
      <c r="E1280" s="28"/>
      <c r="F1280" s="28"/>
      <c r="G1280" s="28"/>
      <c r="H1280" s="28"/>
      <c r="I1280" s="28"/>
      <c r="J1280" s="28"/>
      <c r="K1280" s="28"/>
      <c r="L1280" s="28"/>
      <c r="M1280" s="28"/>
      <c r="N1280" s="28"/>
      <c r="O1280" s="28"/>
      <c r="P1280" s="28"/>
      <c r="Q1280" s="28"/>
      <c r="R1280" s="28"/>
      <c r="S1280" s="28"/>
      <c r="T1280" s="28"/>
      <c r="U1280" s="28"/>
    </row>
    <row r="1281" spans="1:21" ht="11.25" customHeight="1" x14ac:dyDescent="0.2">
      <c r="A1281" s="28"/>
      <c r="B1281" s="28"/>
      <c r="C1281" s="28"/>
      <c r="D1281" s="31"/>
      <c r="E1281" s="28"/>
      <c r="F1281" s="28"/>
      <c r="G1281" s="28"/>
      <c r="H1281" s="28"/>
      <c r="I1281" s="28"/>
      <c r="J1281" s="28"/>
      <c r="K1281" s="28"/>
      <c r="L1281" s="28"/>
      <c r="M1281" s="28"/>
      <c r="N1281" s="28"/>
      <c r="O1281" s="28"/>
      <c r="P1281" s="28"/>
      <c r="Q1281" s="28"/>
      <c r="R1281" s="28"/>
      <c r="S1281" s="28"/>
      <c r="T1281" s="28"/>
      <c r="U1281" s="28"/>
    </row>
    <row r="1282" spans="1:21" ht="11.25" customHeight="1" x14ac:dyDescent="0.2">
      <c r="A1282" s="28"/>
      <c r="B1282" s="28"/>
      <c r="C1282" s="28"/>
      <c r="D1282" s="31"/>
      <c r="E1282" s="28"/>
      <c r="F1282" s="28"/>
      <c r="G1282" s="28"/>
      <c r="H1282" s="28"/>
      <c r="I1282" s="28"/>
      <c r="J1282" s="28"/>
      <c r="K1282" s="28"/>
      <c r="L1282" s="28"/>
      <c r="M1282" s="28"/>
      <c r="N1282" s="28"/>
      <c r="O1282" s="28"/>
      <c r="P1282" s="28"/>
      <c r="Q1282" s="28"/>
      <c r="R1282" s="28"/>
      <c r="S1282" s="28"/>
      <c r="T1282" s="28"/>
      <c r="U1282" s="28"/>
    </row>
    <row r="1283" spans="1:21" ht="11.25" customHeight="1" x14ac:dyDescent="0.2">
      <c r="A1283" s="28"/>
      <c r="B1283" s="28"/>
      <c r="C1283" s="28"/>
      <c r="D1283" s="31"/>
      <c r="E1283" s="28"/>
      <c r="F1283" s="28"/>
      <c r="G1283" s="28"/>
      <c r="H1283" s="28"/>
      <c r="I1283" s="28"/>
      <c r="J1283" s="28"/>
      <c r="K1283" s="28"/>
      <c r="L1283" s="28"/>
      <c r="M1283" s="28"/>
      <c r="N1283" s="28"/>
      <c r="O1283" s="28"/>
      <c r="P1283" s="28"/>
      <c r="Q1283" s="28"/>
      <c r="R1283" s="28"/>
      <c r="S1283" s="28"/>
      <c r="T1283" s="28"/>
      <c r="U1283" s="28"/>
    </row>
    <row r="1284" spans="1:21" ht="11.25" customHeight="1" x14ac:dyDescent="0.2">
      <c r="A1284" s="28"/>
      <c r="B1284" s="28"/>
      <c r="C1284" s="28"/>
      <c r="D1284" s="31"/>
      <c r="E1284" s="28"/>
      <c r="F1284" s="28"/>
      <c r="G1284" s="28"/>
      <c r="H1284" s="28"/>
      <c r="I1284" s="28"/>
      <c r="J1284" s="28"/>
      <c r="K1284" s="28"/>
      <c r="L1284" s="28"/>
      <c r="M1284" s="28"/>
      <c r="N1284" s="28"/>
      <c r="O1284" s="28"/>
      <c r="P1284" s="28"/>
      <c r="Q1284" s="28"/>
      <c r="R1284" s="28"/>
      <c r="S1284" s="28"/>
      <c r="T1284" s="28"/>
      <c r="U1284" s="28"/>
    </row>
    <row r="1285" spans="1:21" ht="11.25" customHeight="1" x14ac:dyDescent="0.2">
      <c r="A1285" s="28"/>
      <c r="B1285" s="28"/>
      <c r="C1285" s="28"/>
      <c r="D1285" s="31"/>
      <c r="E1285" s="28"/>
      <c r="F1285" s="28"/>
      <c r="G1285" s="28"/>
      <c r="H1285" s="28"/>
      <c r="I1285" s="28"/>
      <c r="J1285" s="28"/>
      <c r="K1285" s="28"/>
      <c r="L1285" s="28"/>
      <c r="M1285" s="28"/>
      <c r="N1285" s="28"/>
      <c r="O1285" s="28"/>
      <c r="P1285" s="28"/>
      <c r="Q1285" s="28"/>
      <c r="R1285" s="28"/>
      <c r="S1285" s="28"/>
      <c r="T1285" s="28"/>
      <c r="U1285" s="28"/>
    </row>
    <row r="1286" spans="1:21" ht="11.25" customHeight="1" x14ac:dyDescent="0.2">
      <c r="A1286" s="28"/>
      <c r="B1286" s="28"/>
      <c r="C1286" s="28"/>
      <c r="D1286" s="31"/>
      <c r="E1286" s="28"/>
      <c r="F1286" s="28"/>
      <c r="G1286" s="28"/>
      <c r="H1286" s="28"/>
      <c r="I1286" s="28"/>
      <c r="J1286" s="28"/>
      <c r="K1286" s="28"/>
      <c r="L1286" s="28"/>
      <c r="M1286" s="28"/>
      <c r="N1286" s="28"/>
      <c r="O1286" s="28"/>
      <c r="P1286" s="28"/>
      <c r="Q1286" s="28"/>
      <c r="R1286" s="28"/>
      <c r="S1286" s="28"/>
      <c r="T1286" s="28"/>
      <c r="U1286" s="28"/>
    </row>
    <row r="1287" spans="1:21" ht="11.25" customHeight="1" x14ac:dyDescent="0.2">
      <c r="A1287" s="28"/>
      <c r="B1287" s="28"/>
      <c r="C1287" s="28"/>
      <c r="D1287" s="31"/>
      <c r="E1287" s="28"/>
      <c r="F1287" s="28"/>
      <c r="G1287" s="28"/>
      <c r="H1287" s="28"/>
      <c r="I1287" s="28"/>
      <c r="J1287" s="28"/>
      <c r="K1287" s="28"/>
      <c r="L1287" s="28"/>
      <c r="M1287" s="28"/>
      <c r="N1287" s="28"/>
      <c r="O1287" s="28"/>
      <c r="P1287" s="28"/>
      <c r="Q1287" s="28"/>
      <c r="R1287" s="28"/>
      <c r="S1287" s="28"/>
      <c r="T1287" s="28"/>
      <c r="U1287" s="28"/>
    </row>
    <row r="1288" spans="1:21" ht="11.25" customHeight="1" x14ac:dyDescent="0.2">
      <c r="A1288" s="28"/>
      <c r="B1288" s="28"/>
      <c r="C1288" s="28"/>
      <c r="D1288" s="31"/>
      <c r="E1288" s="28"/>
      <c r="F1288" s="28"/>
      <c r="G1288" s="28"/>
      <c r="H1288" s="28"/>
      <c r="I1288" s="28"/>
      <c r="J1288" s="28"/>
      <c r="K1288" s="28"/>
      <c r="L1288" s="28"/>
      <c r="M1288" s="28"/>
      <c r="N1288" s="28"/>
      <c r="O1288" s="28"/>
      <c r="P1288" s="28"/>
      <c r="Q1288" s="28"/>
      <c r="R1288" s="28"/>
      <c r="S1288" s="28"/>
      <c r="T1288" s="28"/>
      <c r="U1288" s="28"/>
    </row>
    <row r="1289" spans="1:21" ht="11.25" customHeight="1" x14ac:dyDescent="0.2">
      <c r="A1289" s="28"/>
      <c r="B1289" s="28"/>
      <c r="C1289" s="28"/>
      <c r="D1289" s="31"/>
      <c r="E1289" s="28"/>
      <c r="F1289" s="28"/>
      <c r="G1289" s="28"/>
      <c r="H1289" s="28"/>
      <c r="I1289" s="28"/>
      <c r="J1289" s="28"/>
      <c r="K1289" s="28"/>
      <c r="L1289" s="28"/>
      <c r="M1289" s="28"/>
      <c r="N1289" s="28"/>
      <c r="O1289" s="28"/>
      <c r="P1289" s="28"/>
      <c r="Q1289" s="28"/>
      <c r="R1289" s="28"/>
      <c r="S1289" s="28"/>
      <c r="T1289" s="28"/>
      <c r="U1289" s="28"/>
    </row>
    <row r="1290" spans="1:21" ht="11.25" customHeight="1" x14ac:dyDescent="0.2">
      <c r="A1290" s="28"/>
      <c r="B1290" s="28"/>
      <c r="C1290" s="28"/>
      <c r="D1290" s="31"/>
      <c r="E1290" s="28"/>
      <c r="F1290" s="28"/>
      <c r="G1290" s="28"/>
      <c r="H1290" s="28"/>
      <c r="I1290" s="28"/>
      <c r="J1290" s="28"/>
      <c r="K1290" s="28"/>
      <c r="L1290" s="28"/>
      <c r="M1290" s="28"/>
      <c r="N1290" s="28"/>
      <c r="O1290" s="28"/>
      <c r="P1290" s="28"/>
      <c r="Q1290" s="28"/>
      <c r="R1290" s="28"/>
      <c r="S1290" s="28"/>
      <c r="T1290" s="28"/>
      <c r="U1290" s="28"/>
    </row>
    <row r="1291" spans="1:21" ht="11.25" customHeight="1" x14ac:dyDescent="0.2">
      <c r="A1291" s="28"/>
      <c r="B1291" s="28"/>
      <c r="C1291" s="28"/>
      <c r="D1291" s="31"/>
      <c r="E1291" s="28"/>
      <c r="F1291" s="28"/>
      <c r="G1291" s="28"/>
      <c r="H1291" s="28"/>
      <c r="I1291" s="28"/>
      <c r="J1291" s="28"/>
      <c r="K1291" s="28"/>
      <c r="L1291" s="28"/>
      <c r="M1291" s="28"/>
      <c r="N1291" s="28"/>
      <c r="O1291" s="28"/>
      <c r="P1291" s="28"/>
      <c r="Q1291" s="28"/>
      <c r="R1291" s="28"/>
      <c r="S1291" s="28"/>
      <c r="T1291" s="28"/>
      <c r="U1291" s="28"/>
    </row>
    <row r="1292" spans="1:21" ht="11.25" customHeight="1" x14ac:dyDescent="0.2">
      <c r="A1292" s="28"/>
      <c r="B1292" s="28"/>
      <c r="C1292" s="28"/>
      <c r="D1292" s="31"/>
      <c r="E1292" s="28"/>
      <c r="F1292" s="28"/>
      <c r="G1292" s="28"/>
      <c r="H1292" s="28"/>
      <c r="I1292" s="28"/>
      <c r="J1292" s="28"/>
      <c r="K1292" s="28"/>
      <c r="L1292" s="28"/>
      <c r="M1292" s="28"/>
      <c r="N1292" s="28"/>
      <c r="O1292" s="28"/>
      <c r="P1292" s="28"/>
      <c r="Q1292" s="28"/>
      <c r="R1292" s="28"/>
      <c r="S1292" s="28"/>
      <c r="T1292" s="28"/>
      <c r="U1292" s="28"/>
    </row>
    <row r="1293" spans="1:21" ht="11.25" customHeight="1" x14ac:dyDescent="0.2">
      <c r="A1293" s="28"/>
      <c r="B1293" s="28"/>
      <c r="C1293" s="28"/>
      <c r="D1293" s="31"/>
      <c r="E1293" s="28"/>
      <c r="F1293" s="28"/>
      <c r="G1293" s="28"/>
      <c r="H1293" s="28"/>
      <c r="I1293" s="28"/>
      <c r="J1293" s="28"/>
      <c r="K1293" s="28"/>
      <c r="L1293" s="28"/>
      <c r="M1293" s="28"/>
      <c r="N1293" s="28"/>
      <c r="O1293" s="28"/>
      <c r="P1293" s="28"/>
      <c r="Q1293" s="28"/>
      <c r="R1293" s="28"/>
      <c r="S1293" s="28"/>
      <c r="T1293" s="28"/>
      <c r="U1293" s="28"/>
    </row>
    <row r="1294" spans="1:21" ht="11.25" customHeight="1" x14ac:dyDescent="0.2">
      <c r="A1294" s="28"/>
      <c r="B1294" s="28"/>
      <c r="C1294" s="28"/>
      <c r="D1294" s="31"/>
      <c r="E1294" s="28"/>
      <c r="F1294" s="28"/>
      <c r="G1294" s="28"/>
      <c r="H1294" s="28"/>
      <c r="I1294" s="28"/>
      <c r="J1294" s="28"/>
      <c r="K1294" s="28"/>
      <c r="L1294" s="28"/>
      <c r="M1294" s="28"/>
      <c r="N1294" s="28"/>
      <c r="O1294" s="28"/>
      <c r="P1294" s="28"/>
      <c r="Q1294" s="28"/>
      <c r="R1294" s="28"/>
      <c r="S1294" s="28"/>
      <c r="T1294" s="28"/>
      <c r="U1294" s="28"/>
    </row>
    <row r="1295" spans="1:21" ht="11.25" customHeight="1" x14ac:dyDescent="0.2">
      <c r="A1295" s="28"/>
      <c r="B1295" s="28"/>
      <c r="C1295" s="28"/>
      <c r="D1295" s="31"/>
      <c r="E1295" s="28"/>
      <c r="F1295" s="28"/>
      <c r="G1295" s="28"/>
      <c r="H1295" s="28"/>
      <c r="I1295" s="28"/>
      <c r="J1295" s="28"/>
      <c r="K1295" s="28"/>
      <c r="L1295" s="28"/>
      <c r="M1295" s="28"/>
      <c r="N1295" s="28"/>
      <c r="O1295" s="28"/>
      <c r="P1295" s="28"/>
      <c r="Q1295" s="28"/>
      <c r="R1295" s="28"/>
      <c r="S1295" s="28"/>
      <c r="T1295" s="28"/>
      <c r="U1295" s="28"/>
    </row>
    <row r="1296" spans="1:21" ht="11.25" customHeight="1" x14ac:dyDescent="0.2">
      <c r="A1296" s="28"/>
      <c r="B1296" s="28"/>
      <c r="C1296" s="28"/>
      <c r="D1296" s="31"/>
      <c r="E1296" s="28"/>
      <c r="F1296" s="28"/>
      <c r="G1296" s="28"/>
      <c r="H1296" s="28"/>
      <c r="I1296" s="28"/>
      <c r="J1296" s="28"/>
      <c r="K1296" s="28"/>
      <c r="L1296" s="28"/>
      <c r="M1296" s="28"/>
      <c r="N1296" s="28"/>
      <c r="O1296" s="28"/>
      <c r="P1296" s="28"/>
      <c r="Q1296" s="28"/>
      <c r="R1296" s="28"/>
      <c r="S1296" s="28"/>
      <c r="T1296" s="28"/>
      <c r="U1296" s="28"/>
    </row>
    <row r="1297" spans="1:21" ht="11.25" customHeight="1" x14ac:dyDescent="0.2">
      <c r="A1297" s="28"/>
      <c r="B1297" s="28"/>
      <c r="C1297" s="28"/>
      <c r="D1297" s="31"/>
      <c r="E1297" s="28"/>
      <c r="F1297" s="28"/>
      <c r="G1297" s="28"/>
      <c r="H1297" s="28"/>
      <c r="I1297" s="28"/>
      <c r="J1297" s="28"/>
      <c r="K1297" s="28"/>
      <c r="L1297" s="28"/>
      <c r="M1297" s="28"/>
      <c r="N1297" s="28"/>
      <c r="O1297" s="28"/>
      <c r="P1297" s="28"/>
      <c r="Q1297" s="28"/>
      <c r="R1297" s="28"/>
      <c r="S1297" s="28"/>
      <c r="T1297" s="28"/>
      <c r="U1297" s="28"/>
    </row>
    <row r="1298" spans="1:21" ht="11.25" customHeight="1" x14ac:dyDescent="0.2">
      <c r="A1298" s="28"/>
      <c r="B1298" s="28"/>
      <c r="C1298" s="28"/>
      <c r="D1298" s="31"/>
      <c r="E1298" s="28"/>
      <c r="F1298" s="28"/>
      <c r="G1298" s="28"/>
      <c r="H1298" s="28"/>
      <c r="I1298" s="28"/>
      <c r="J1298" s="28"/>
      <c r="K1298" s="28"/>
      <c r="L1298" s="28"/>
      <c r="M1298" s="28"/>
      <c r="N1298" s="28"/>
      <c r="O1298" s="28"/>
      <c r="P1298" s="28"/>
      <c r="Q1298" s="28"/>
      <c r="R1298" s="28"/>
      <c r="S1298" s="28"/>
      <c r="T1298" s="28"/>
      <c r="U1298" s="28"/>
    </row>
    <row r="1299" spans="1:21" ht="11.25" customHeight="1" x14ac:dyDescent="0.2">
      <c r="A1299" s="28"/>
      <c r="B1299" s="28"/>
      <c r="C1299" s="28"/>
      <c r="D1299" s="31"/>
      <c r="E1299" s="28"/>
      <c r="F1299" s="28"/>
      <c r="G1299" s="28"/>
      <c r="H1299" s="28"/>
      <c r="I1299" s="28"/>
      <c r="J1299" s="28"/>
      <c r="K1299" s="28"/>
      <c r="L1299" s="28"/>
      <c r="M1299" s="28"/>
      <c r="N1299" s="28"/>
      <c r="O1299" s="28"/>
      <c r="P1299" s="28"/>
      <c r="Q1299" s="28"/>
      <c r="R1299" s="28"/>
      <c r="S1299" s="28"/>
      <c r="T1299" s="28"/>
      <c r="U1299" s="28"/>
    </row>
    <row r="1300" spans="1:21" ht="11.25" customHeight="1" x14ac:dyDescent="0.2">
      <c r="A1300" s="28"/>
      <c r="B1300" s="28"/>
      <c r="C1300" s="28"/>
      <c r="D1300" s="31"/>
      <c r="E1300" s="28"/>
      <c r="F1300" s="28"/>
      <c r="G1300" s="28"/>
      <c r="H1300" s="28"/>
      <c r="I1300" s="28"/>
      <c r="J1300" s="28"/>
      <c r="K1300" s="28"/>
      <c r="L1300" s="28"/>
      <c r="M1300" s="28"/>
      <c r="N1300" s="28"/>
      <c r="O1300" s="28"/>
      <c r="P1300" s="28"/>
      <c r="Q1300" s="28"/>
      <c r="R1300" s="28"/>
      <c r="S1300" s="28"/>
      <c r="T1300" s="28"/>
      <c r="U1300" s="28"/>
    </row>
    <row r="1301" spans="1:21" ht="11.25" customHeight="1" x14ac:dyDescent="0.2">
      <c r="A1301" s="28"/>
      <c r="B1301" s="28"/>
      <c r="C1301" s="28"/>
      <c r="D1301" s="31"/>
      <c r="E1301" s="28"/>
      <c r="F1301" s="28"/>
      <c r="G1301" s="28"/>
      <c r="H1301" s="28"/>
      <c r="I1301" s="28"/>
      <c r="J1301" s="28"/>
      <c r="K1301" s="28"/>
      <c r="L1301" s="28"/>
      <c r="M1301" s="28"/>
      <c r="N1301" s="28"/>
      <c r="O1301" s="28"/>
      <c r="P1301" s="28"/>
      <c r="Q1301" s="28"/>
      <c r="R1301" s="28"/>
      <c r="S1301" s="28"/>
      <c r="T1301" s="28"/>
      <c r="U1301" s="28"/>
    </row>
    <row r="1302" spans="1:21" ht="11.25" customHeight="1" x14ac:dyDescent="0.2">
      <c r="A1302" s="28"/>
      <c r="B1302" s="28"/>
      <c r="C1302" s="28"/>
      <c r="D1302" s="31"/>
      <c r="E1302" s="28"/>
      <c r="F1302" s="28"/>
      <c r="G1302" s="28"/>
      <c r="H1302" s="28"/>
      <c r="I1302" s="28"/>
      <c r="J1302" s="28"/>
      <c r="K1302" s="28"/>
      <c r="L1302" s="28"/>
      <c r="M1302" s="28"/>
      <c r="N1302" s="28"/>
      <c r="O1302" s="28"/>
      <c r="P1302" s="28"/>
      <c r="Q1302" s="28"/>
      <c r="R1302" s="28"/>
      <c r="S1302" s="28"/>
      <c r="T1302" s="28"/>
      <c r="U1302" s="28"/>
    </row>
    <row r="1303" spans="1:21" ht="11.25" customHeight="1" x14ac:dyDescent="0.2">
      <c r="A1303" s="28"/>
      <c r="B1303" s="28"/>
      <c r="C1303" s="28"/>
      <c r="D1303" s="31"/>
      <c r="E1303" s="28"/>
      <c r="F1303" s="28"/>
      <c r="G1303" s="28"/>
      <c r="H1303" s="28"/>
      <c r="I1303" s="28"/>
      <c r="J1303" s="28"/>
      <c r="K1303" s="28"/>
      <c r="L1303" s="28"/>
      <c r="M1303" s="28"/>
      <c r="N1303" s="28"/>
      <c r="O1303" s="28"/>
      <c r="P1303" s="28"/>
      <c r="Q1303" s="28"/>
      <c r="R1303" s="28"/>
      <c r="S1303" s="28"/>
      <c r="T1303" s="28"/>
      <c r="U1303" s="28"/>
    </row>
    <row r="1304" spans="1:21" ht="11.25" customHeight="1" x14ac:dyDescent="0.2">
      <c r="A1304" s="28"/>
      <c r="B1304" s="28"/>
      <c r="C1304" s="28"/>
      <c r="D1304" s="31"/>
      <c r="E1304" s="28"/>
      <c r="F1304" s="28"/>
      <c r="G1304" s="28"/>
      <c r="H1304" s="28"/>
      <c r="I1304" s="28"/>
      <c r="J1304" s="28"/>
      <c r="K1304" s="28"/>
      <c r="L1304" s="28"/>
      <c r="M1304" s="28"/>
      <c r="N1304" s="28"/>
      <c r="O1304" s="28"/>
      <c r="P1304" s="28"/>
      <c r="Q1304" s="28"/>
      <c r="R1304" s="28"/>
      <c r="S1304" s="28"/>
      <c r="T1304" s="28"/>
      <c r="U1304" s="28"/>
    </row>
    <row r="1305" spans="1:21" ht="11.25" customHeight="1" x14ac:dyDescent="0.2">
      <c r="A1305" s="28"/>
      <c r="B1305" s="28"/>
      <c r="C1305" s="28"/>
      <c r="D1305" s="31"/>
      <c r="E1305" s="28"/>
      <c r="F1305" s="28"/>
      <c r="G1305" s="28"/>
      <c r="H1305" s="28"/>
      <c r="I1305" s="28"/>
      <c r="J1305" s="28"/>
      <c r="K1305" s="28"/>
      <c r="L1305" s="28"/>
      <c r="M1305" s="28"/>
      <c r="N1305" s="28"/>
      <c r="O1305" s="28"/>
      <c r="P1305" s="28"/>
      <c r="Q1305" s="28"/>
      <c r="R1305" s="28"/>
      <c r="S1305" s="28"/>
      <c r="T1305" s="28"/>
      <c r="U1305" s="28"/>
    </row>
    <row r="1306" spans="1:21" ht="11.25" customHeight="1" x14ac:dyDescent="0.2">
      <c r="A1306" s="28"/>
      <c r="B1306" s="28"/>
      <c r="C1306" s="28"/>
      <c r="D1306" s="31"/>
      <c r="E1306" s="28"/>
      <c r="F1306" s="28"/>
      <c r="G1306" s="28"/>
      <c r="H1306" s="28"/>
      <c r="I1306" s="28"/>
      <c r="J1306" s="28"/>
      <c r="K1306" s="28"/>
      <c r="L1306" s="28"/>
      <c r="M1306" s="28"/>
      <c r="N1306" s="28"/>
      <c r="O1306" s="28"/>
      <c r="P1306" s="28"/>
      <c r="Q1306" s="28"/>
      <c r="R1306" s="28"/>
      <c r="S1306" s="28"/>
      <c r="T1306" s="28"/>
      <c r="U1306" s="28"/>
    </row>
    <row r="1307" spans="1:21" ht="11.25" customHeight="1" x14ac:dyDescent="0.2">
      <c r="A1307" s="28"/>
      <c r="B1307" s="28"/>
      <c r="C1307" s="28"/>
      <c r="D1307" s="31"/>
      <c r="E1307" s="28"/>
      <c r="F1307" s="28"/>
      <c r="G1307" s="28"/>
      <c r="H1307" s="28"/>
      <c r="I1307" s="28"/>
      <c r="J1307" s="28"/>
      <c r="K1307" s="28"/>
      <c r="L1307" s="28"/>
      <c r="M1307" s="28"/>
      <c r="N1307" s="28"/>
      <c r="O1307" s="28"/>
      <c r="P1307" s="28"/>
      <c r="Q1307" s="28"/>
      <c r="R1307" s="28"/>
      <c r="S1307" s="28"/>
      <c r="T1307" s="28"/>
      <c r="U1307" s="28"/>
    </row>
    <row r="1308" spans="1:21" ht="11.25" customHeight="1" x14ac:dyDescent="0.2">
      <c r="A1308" s="28"/>
      <c r="B1308" s="28"/>
      <c r="C1308" s="28"/>
      <c r="D1308" s="31"/>
      <c r="E1308" s="28"/>
      <c r="F1308" s="28"/>
      <c r="G1308" s="28"/>
      <c r="H1308" s="28"/>
      <c r="I1308" s="28"/>
      <c r="J1308" s="28"/>
      <c r="K1308" s="28"/>
      <c r="L1308" s="28"/>
      <c r="M1308" s="28"/>
      <c r="N1308" s="28"/>
      <c r="O1308" s="28"/>
      <c r="P1308" s="28"/>
      <c r="Q1308" s="28"/>
      <c r="R1308" s="28"/>
      <c r="S1308" s="28"/>
      <c r="T1308" s="28"/>
      <c r="U1308" s="28"/>
    </row>
    <row r="1309" spans="1:21" ht="11.25" customHeight="1" x14ac:dyDescent="0.2">
      <c r="A1309" s="28"/>
      <c r="B1309" s="28"/>
      <c r="C1309" s="28"/>
      <c r="D1309" s="31"/>
      <c r="E1309" s="28"/>
      <c r="F1309" s="28"/>
      <c r="G1309" s="28"/>
      <c r="H1309" s="28"/>
      <c r="I1309" s="28"/>
      <c r="J1309" s="28"/>
      <c r="K1309" s="28"/>
      <c r="L1309" s="28"/>
      <c r="M1309" s="28"/>
      <c r="N1309" s="28"/>
      <c r="O1309" s="28"/>
      <c r="P1309" s="28"/>
      <c r="Q1309" s="28"/>
      <c r="R1309" s="28"/>
      <c r="S1309" s="28"/>
      <c r="T1309" s="28"/>
      <c r="U1309" s="28"/>
    </row>
    <row r="1310" spans="1:21" ht="11.25" customHeight="1" x14ac:dyDescent="0.2">
      <c r="A1310" s="28"/>
      <c r="B1310" s="28"/>
      <c r="C1310" s="28"/>
      <c r="D1310" s="31"/>
      <c r="E1310" s="28"/>
      <c r="F1310" s="28"/>
      <c r="G1310" s="28"/>
      <c r="H1310" s="28"/>
      <c r="I1310" s="28"/>
      <c r="J1310" s="28"/>
      <c r="K1310" s="28"/>
      <c r="L1310" s="28"/>
      <c r="M1310" s="28"/>
      <c r="N1310" s="28"/>
      <c r="O1310" s="28"/>
      <c r="P1310" s="28"/>
      <c r="Q1310" s="28"/>
      <c r="R1310" s="28"/>
      <c r="S1310" s="28"/>
      <c r="T1310" s="28"/>
      <c r="U1310" s="28"/>
    </row>
    <row r="1311" spans="1:21" ht="11.25" customHeight="1" x14ac:dyDescent="0.2">
      <c r="A1311" s="28"/>
      <c r="B1311" s="28"/>
      <c r="C1311" s="28"/>
      <c r="D1311" s="31"/>
      <c r="E1311" s="28"/>
      <c r="F1311" s="28"/>
      <c r="G1311" s="28"/>
      <c r="H1311" s="28"/>
      <c r="I1311" s="28"/>
      <c r="J1311" s="28"/>
      <c r="K1311" s="28"/>
      <c r="L1311" s="28"/>
      <c r="M1311" s="28"/>
      <c r="N1311" s="28"/>
      <c r="O1311" s="28"/>
      <c r="P1311" s="28"/>
      <c r="Q1311" s="28"/>
      <c r="R1311" s="28"/>
      <c r="S1311" s="28"/>
      <c r="T1311" s="28"/>
      <c r="U1311" s="28"/>
    </row>
    <row r="1312" spans="1:21" ht="11.25" customHeight="1" x14ac:dyDescent="0.2">
      <c r="A1312" s="28"/>
      <c r="B1312" s="28"/>
      <c r="C1312" s="28"/>
      <c r="D1312" s="31"/>
      <c r="E1312" s="28"/>
      <c r="F1312" s="28"/>
      <c r="G1312" s="28"/>
      <c r="H1312" s="28"/>
      <c r="I1312" s="28"/>
      <c r="J1312" s="28"/>
      <c r="K1312" s="28"/>
      <c r="L1312" s="28"/>
      <c r="M1312" s="28"/>
      <c r="N1312" s="28"/>
      <c r="O1312" s="28"/>
      <c r="P1312" s="28"/>
      <c r="Q1312" s="28"/>
      <c r="R1312" s="28"/>
      <c r="S1312" s="28"/>
      <c r="T1312" s="28"/>
      <c r="U1312" s="28"/>
    </row>
    <row r="1313" spans="1:21" ht="11.25" customHeight="1" x14ac:dyDescent="0.2">
      <c r="A1313" s="28"/>
      <c r="B1313" s="28"/>
      <c r="C1313" s="28"/>
      <c r="D1313" s="31"/>
      <c r="E1313" s="28"/>
      <c r="F1313" s="28"/>
      <c r="G1313" s="28"/>
      <c r="H1313" s="28"/>
      <c r="I1313" s="28"/>
      <c r="J1313" s="28"/>
      <c r="K1313" s="28"/>
      <c r="L1313" s="28"/>
      <c r="M1313" s="28"/>
      <c r="N1313" s="28"/>
      <c r="O1313" s="28"/>
      <c r="P1313" s="28"/>
      <c r="Q1313" s="28"/>
      <c r="R1313" s="28"/>
      <c r="S1313" s="28"/>
      <c r="T1313" s="28"/>
      <c r="U1313" s="28"/>
    </row>
    <row r="1314" spans="1:21" ht="11.25" customHeight="1" x14ac:dyDescent="0.2">
      <c r="A1314" s="28"/>
      <c r="B1314" s="28"/>
      <c r="C1314" s="28"/>
      <c r="D1314" s="31"/>
      <c r="E1314" s="28"/>
      <c r="F1314" s="28"/>
      <c r="G1314" s="28"/>
      <c r="H1314" s="28"/>
      <c r="I1314" s="28"/>
      <c r="J1314" s="28"/>
      <c r="K1314" s="28"/>
      <c r="L1314" s="28"/>
      <c r="M1314" s="28"/>
      <c r="N1314" s="28"/>
      <c r="O1314" s="28"/>
      <c r="P1314" s="28"/>
      <c r="Q1314" s="28"/>
      <c r="R1314" s="28"/>
      <c r="S1314" s="28"/>
      <c r="T1314" s="28"/>
      <c r="U1314" s="28"/>
    </row>
    <row r="1315" spans="1:21" ht="11.25" customHeight="1" x14ac:dyDescent="0.2">
      <c r="A1315" s="28"/>
      <c r="B1315" s="28"/>
      <c r="C1315" s="28"/>
      <c r="D1315" s="31"/>
      <c r="E1315" s="28"/>
      <c r="F1315" s="28"/>
      <c r="G1315" s="28"/>
      <c r="H1315" s="28"/>
      <c r="I1315" s="28"/>
      <c r="J1315" s="28"/>
      <c r="K1315" s="28"/>
      <c r="L1315" s="28"/>
      <c r="M1315" s="28"/>
      <c r="N1315" s="28"/>
      <c r="O1315" s="28"/>
      <c r="P1315" s="28"/>
      <c r="Q1315" s="28"/>
      <c r="R1315" s="28"/>
      <c r="S1315" s="28"/>
      <c r="T1315" s="28"/>
      <c r="U1315" s="28"/>
    </row>
    <row r="1316" spans="1:21" ht="11.25" customHeight="1" x14ac:dyDescent="0.2">
      <c r="A1316" s="28"/>
      <c r="B1316" s="28"/>
      <c r="C1316" s="28"/>
      <c r="D1316" s="31"/>
      <c r="E1316" s="28"/>
      <c r="F1316" s="28"/>
      <c r="G1316" s="28"/>
      <c r="H1316" s="28"/>
      <c r="I1316" s="28"/>
      <c r="J1316" s="28"/>
      <c r="K1316" s="28"/>
      <c r="L1316" s="28"/>
      <c r="M1316" s="28"/>
      <c r="N1316" s="28"/>
      <c r="O1316" s="28"/>
      <c r="P1316" s="28"/>
      <c r="Q1316" s="28"/>
      <c r="R1316" s="28"/>
      <c r="S1316" s="28"/>
      <c r="T1316" s="28"/>
      <c r="U1316" s="28"/>
    </row>
    <row r="1317" spans="1:21" ht="11.25" customHeight="1" x14ac:dyDescent="0.2">
      <c r="A1317" s="28"/>
      <c r="B1317" s="28"/>
      <c r="C1317" s="28"/>
      <c r="D1317" s="31"/>
      <c r="E1317" s="28"/>
      <c r="F1317" s="28"/>
      <c r="G1317" s="28"/>
      <c r="H1317" s="28"/>
      <c r="I1317" s="28"/>
      <c r="J1317" s="28"/>
      <c r="K1317" s="28"/>
      <c r="L1317" s="28"/>
      <c r="M1317" s="28"/>
      <c r="N1317" s="28"/>
      <c r="O1317" s="28"/>
      <c r="P1317" s="28"/>
      <c r="Q1317" s="28"/>
      <c r="R1317" s="28"/>
      <c r="S1317" s="28"/>
      <c r="T1317" s="28"/>
      <c r="U1317" s="28"/>
    </row>
    <row r="1318" spans="1:21" ht="11.25" customHeight="1" x14ac:dyDescent="0.2">
      <c r="A1318" s="28"/>
      <c r="B1318" s="28"/>
      <c r="C1318" s="28"/>
      <c r="D1318" s="31"/>
      <c r="E1318" s="28"/>
      <c r="F1318" s="28"/>
      <c r="G1318" s="28"/>
      <c r="H1318" s="28"/>
      <c r="I1318" s="28"/>
      <c r="J1318" s="28"/>
      <c r="K1318" s="28"/>
      <c r="L1318" s="28"/>
      <c r="M1318" s="28"/>
      <c r="N1318" s="28"/>
      <c r="O1318" s="28"/>
      <c r="P1318" s="28"/>
      <c r="Q1318" s="28"/>
      <c r="R1318" s="28"/>
      <c r="S1318" s="28"/>
      <c r="T1318" s="28"/>
      <c r="U1318" s="28"/>
    </row>
    <row r="1319" spans="1:21" ht="11.25" customHeight="1" x14ac:dyDescent="0.2">
      <c r="A1319" s="28"/>
      <c r="B1319" s="28"/>
      <c r="C1319" s="28"/>
      <c r="D1319" s="31"/>
      <c r="E1319" s="28"/>
      <c r="F1319" s="28"/>
      <c r="G1319" s="28"/>
      <c r="H1319" s="28"/>
      <c r="I1319" s="28"/>
      <c r="J1319" s="28"/>
      <c r="K1319" s="28"/>
      <c r="L1319" s="28"/>
      <c r="M1319" s="28"/>
      <c r="N1319" s="28"/>
      <c r="O1319" s="28"/>
      <c r="P1319" s="28"/>
      <c r="Q1319" s="28"/>
      <c r="R1319" s="28"/>
      <c r="S1319" s="28"/>
      <c r="T1319" s="28"/>
      <c r="U1319" s="28"/>
    </row>
    <row r="1320" spans="1:21" ht="11.25" customHeight="1" x14ac:dyDescent="0.2">
      <c r="A1320" s="28"/>
      <c r="B1320" s="28"/>
      <c r="C1320" s="28"/>
      <c r="D1320" s="31"/>
      <c r="E1320" s="28"/>
      <c r="F1320" s="28"/>
      <c r="G1320" s="28"/>
      <c r="H1320" s="28"/>
      <c r="I1320" s="28"/>
      <c r="J1320" s="28"/>
      <c r="K1320" s="28"/>
      <c r="L1320" s="28"/>
      <c r="M1320" s="28"/>
      <c r="N1320" s="28"/>
      <c r="O1320" s="28"/>
      <c r="P1320" s="28"/>
      <c r="Q1320" s="28"/>
      <c r="R1320" s="28"/>
      <c r="S1320" s="28"/>
      <c r="T1320" s="28"/>
      <c r="U1320" s="28"/>
    </row>
    <row r="1321" spans="1:21" ht="11.25" customHeight="1" x14ac:dyDescent="0.2">
      <c r="A1321" s="28"/>
      <c r="B1321" s="28"/>
      <c r="C1321" s="28"/>
      <c r="D1321" s="31"/>
      <c r="E1321" s="28"/>
      <c r="F1321" s="28"/>
      <c r="G1321" s="28"/>
      <c r="H1321" s="28"/>
      <c r="I1321" s="28"/>
      <c r="J1321" s="28"/>
      <c r="K1321" s="28"/>
      <c r="L1321" s="28"/>
      <c r="M1321" s="28"/>
      <c r="N1321" s="28"/>
      <c r="O1321" s="28"/>
      <c r="P1321" s="28"/>
      <c r="Q1321" s="28"/>
      <c r="R1321" s="28"/>
      <c r="S1321" s="28"/>
      <c r="T1321" s="28"/>
      <c r="U1321" s="28"/>
    </row>
    <row r="1322" spans="1:21" ht="11.25" customHeight="1" x14ac:dyDescent="0.2">
      <c r="A1322" s="28"/>
      <c r="B1322" s="28"/>
      <c r="C1322" s="28"/>
      <c r="D1322" s="31"/>
      <c r="E1322" s="28"/>
      <c r="F1322" s="28"/>
      <c r="G1322" s="28"/>
      <c r="H1322" s="28"/>
      <c r="I1322" s="28"/>
      <c r="J1322" s="28"/>
      <c r="K1322" s="28"/>
      <c r="L1322" s="28"/>
      <c r="M1322" s="28"/>
      <c r="N1322" s="28"/>
      <c r="O1322" s="28"/>
      <c r="P1322" s="28"/>
      <c r="Q1322" s="28"/>
      <c r="R1322" s="28"/>
      <c r="S1322" s="28"/>
      <c r="T1322" s="28"/>
      <c r="U1322" s="28"/>
    </row>
    <row r="1323" spans="1:21" ht="11.25" customHeight="1" x14ac:dyDescent="0.2">
      <c r="A1323" s="28"/>
      <c r="B1323" s="28"/>
      <c r="C1323" s="28"/>
      <c r="D1323" s="31"/>
      <c r="E1323" s="28"/>
      <c r="F1323" s="28"/>
      <c r="G1323" s="28"/>
      <c r="H1323" s="28"/>
      <c r="I1323" s="28"/>
      <c r="J1323" s="28"/>
      <c r="K1323" s="28"/>
      <c r="L1323" s="28"/>
      <c r="M1323" s="28"/>
      <c r="N1323" s="28"/>
      <c r="O1323" s="28"/>
      <c r="P1323" s="28"/>
      <c r="Q1323" s="28"/>
      <c r="R1323" s="28"/>
      <c r="S1323" s="28"/>
      <c r="T1323" s="28"/>
      <c r="U1323" s="28"/>
    </row>
    <row r="1324" spans="1:21" ht="11.25" customHeight="1" x14ac:dyDescent="0.2">
      <c r="A1324" s="28"/>
      <c r="B1324" s="28"/>
      <c r="C1324" s="28"/>
      <c r="D1324" s="31"/>
      <c r="E1324" s="28"/>
      <c r="F1324" s="28"/>
      <c r="G1324" s="28"/>
      <c r="H1324" s="28"/>
      <c r="I1324" s="28"/>
      <c r="J1324" s="28"/>
      <c r="K1324" s="28"/>
      <c r="L1324" s="28"/>
      <c r="M1324" s="28"/>
      <c r="N1324" s="28"/>
      <c r="O1324" s="28"/>
      <c r="P1324" s="28"/>
      <c r="Q1324" s="28"/>
      <c r="R1324" s="28"/>
      <c r="S1324" s="28"/>
      <c r="T1324" s="28"/>
      <c r="U1324" s="28"/>
    </row>
    <row r="1325" spans="1:21" ht="11.25" customHeight="1" x14ac:dyDescent="0.2">
      <c r="A1325" s="28"/>
      <c r="B1325" s="28"/>
      <c r="C1325" s="28"/>
      <c r="D1325" s="31"/>
      <c r="E1325" s="28"/>
      <c r="F1325" s="28"/>
      <c r="G1325" s="28"/>
      <c r="H1325" s="28"/>
      <c r="I1325" s="28"/>
      <c r="J1325" s="28"/>
      <c r="K1325" s="28"/>
      <c r="L1325" s="28"/>
      <c r="M1325" s="28"/>
      <c r="N1325" s="28"/>
      <c r="O1325" s="28"/>
      <c r="P1325" s="28"/>
      <c r="Q1325" s="28"/>
      <c r="R1325" s="28"/>
      <c r="S1325" s="28"/>
      <c r="T1325" s="28"/>
      <c r="U1325" s="28"/>
    </row>
    <row r="1326" spans="1:21" ht="11.25" customHeight="1" x14ac:dyDescent="0.2">
      <c r="A1326" s="28"/>
      <c r="B1326" s="28"/>
      <c r="C1326" s="28"/>
      <c r="D1326" s="31"/>
      <c r="E1326" s="28"/>
      <c r="F1326" s="28"/>
      <c r="G1326" s="28"/>
      <c r="H1326" s="28"/>
      <c r="I1326" s="28"/>
      <c r="J1326" s="28"/>
      <c r="K1326" s="28"/>
      <c r="L1326" s="28"/>
      <c r="M1326" s="28"/>
      <c r="N1326" s="28"/>
      <c r="O1326" s="28"/>
      <c r="P1326" s="28"/>
      <c r="Q1326" s="28"/>
      <c r="R1326" s="28"/>
      <c r="S1326" s="28"/>
      <c r="T1326" s="28"/>
      <c r="U1326" s="28"/>
    </row>
    <row r="1327" spans="1:21" ht="11.25" customHeight="1" x14ac:dyDescent="0.2">
      <c r="A1327" s="28"/>
      <c r="B1327" s="28"/>
      <c r="C1327" s="28"/>
      <c r="D1327" s="31"/>
      <c r="E1327" s="28"/>
      <c r="F1327" s="28"/>
      <c r="G1327" s="28"/>
      <c r="H1327" s="28"/>
      <c r="I1327" s="28"/>
      <c r="J1327" s="28"/>
      <c r="K1327" s="28"/>
      <c r="L1327" s="28"/>
      <c r="M1327" s="28"/>
      <c r="N1327" s="28"/>
      <c r="O1327" s="28"/>
      <c r="P1327" s="28"/>
      <c r="Q1327" s="28"/>
      <c r="R1327" s="28"/>
      <c r="S1327" s="28"/>
      <c r="T1327" s="28"/>
      <c r="U1327" s="28"/>
    </row>
    <row r="1328" spans="1:21" ht="11.25" customHeight="1" x14ac:dyDescent="0.2">
      <c r="A1328" s="28"/>
      <c r="B1328" s="28"/>
      <c r="C1328" s="28"/>
      <c r="D1328" s="31"/>
      <c r="E1328" s="28"/>
      <c r="F1328" s="28"/>
      <c r="G1328" s="28"/>
      <c r="H1328" s="28"/>
      <c r="I1328" s="28"/>
      <c r="J1328" s="28"/>
      <c r="K1328" s="28"/>
      <c r="L1328" s="28"/>
      <c r="M1328" s="28"/>
      <c r="N1328" s="28"/>
      <c r="O1328" s="28"/>
      <c r="P1328" s="28"/>
      <c r="Q1328" s="28"/>
      <c r="R1328" s="28"/>
      <c r="S1328" s="28"/>
      <c r="T1328" s="28"/>
      <c r="U1328" s="28"/>
    </row>
    <row r="1329" spans="1:21" ht="11.25" customHeight="1" x14ac:dyDescent="0.2">
      <c r="A1329" s="28"/>
      <c r="B1329" s="28"/>
      <c r="C1329" s="28"/>
      <c r="D1329" s="31"/>
      <c r="E1329" s="28"/>
      <c r="F1329" s="28"/>
      <c r="G1329" s="28"/>
      <c r="H1329" s="28"/>
      <c r="I1329" s="28"/>
      <c r="J1329" s="28"/>
      <c r="K1329" s="28"/>
      <c r="L1329" s="28"/>
      <c r="M1329" s="28"/>
      <c r="N1329" s="28"/>
      <c r="O1329" s="28"/>
      <c r="P1329" s="28"/>
      <c r="Q1329" s="28"/>
      <c r="R1329" s="28"/>
      <c r="S1329" s="28"/>
      <c r="T1329" s="28"/>
      <c r="U1329" s="28"/>
    </row>
    <row r="1330" spans="1:21" ht="11.25" customHeight="1" x14ac:dyDescent="0.2">
      <c r="A1330" s="28"/>
      <c r="B1330" s="28"/>
      <c r="C1330" s="28"/>
      <c r="D1330" s="31"/>
      <c r="E1330" s="28"/>
      <c r="F1330" s="28"/>
      <c r="G1330" s="28"/>
      <c r="H1330" s="28"/>
      <c r="I1330" s="28"/>
      <c r="J1330" s="28"/>
      <c r="K1330" s="28"/>
      <c r="L1330" s="28"/>
      <c r="M1330" s="28"/>
      <c r="N1330" s="28"/>
      <c r="O1330" s="28"/>
      <c r="P1330" s="28"/>
      <c r="Q1330" s="28"/>
      <c r="R1330" s="28"/>
      <c r="S1330" s="28"/>
      <c r="T1330" s="28"/>
      <c r="U1330" s="28"/>
    </row>
    <row r="1331" spans="1:21" ht="11.25" customHeight="1" x14ac:dyDescent="0.2">
      <c r="A1331" s="28"/>
      <c r="B1331" s="28"/>
      <c r="C1331" s="28"/>
      <c r="D1331" s="31"/>
      <c r="E1331" s="28"/>
      <c r="F1331" s="28"/>
      <c r="G1331" s="28"/>
      <c r="H1331" s="28"/>
      <c r="I1331" s="28"/>
      <c r="J1331" s="28"/>
      <c r="K1331" s="28"/>
      <c r="L1331" s="28"/>
      <c r="M1331" s="28"/>
      <c r="N1331" s="28"/>
      <c r="O1331" s="28"/>
      <c r="P1331" s="28"/>
      <c r="Q1331" s="28"/>
      <c r="R1331" s="28"/>
      <c r="S1331" s="28"/>
      <c r="T1331" s="28"/>
      <c r="U1331" s="28"/>
    </row>
    <row r="1332" spans="1:21" ht="11.25" customHeight="1" x14ac:dyDescent="0.2">
      <c r="A1332" s="28"/>
      <c r="B1332" s="28"/>
      <c r="C1332" s="28"/>
      <c r="D1332" s="31"/>
      <c r="E1332" s="28"/>
      <c r="F1332" s="28"/>
      <c r="G1332" s="28"/>
      <c r="H1332" s="28"/>
      <c r="I1332" s="28"/>
      <c r="J1332" s="28"/>
      <c r="K1332" s="28"/>
      <c r="L1332" s="28"/>
      <c r="M1332" s="28"/>
      <c r="N1332" s="28"/>
      <c r="O1332" s="28"/>
      <c r="P1332" s="28"/>
      <c r="Q1332" s="28"/>
      <c r="R1332" s="28"/>
      <c r="S1332" s="28"/>
      <c r="T1332" s="28"/>
      <c r="U1332" s="28"/>
    </row>
    <row r="1333" spans="1:21" ht="11.25" customHeight="1" x14ac:dyDescent="0.2">
      <c r="A1333" s="28"/>
      <c r="B1333" s="28"/>
      <c r="C1333" s="28"/>
      <c r="D1333" s="31"/>
      <c r="E1333" s="28"/>
      <c r="F1333" s="28"/>
      <c r="G1333" s="28"/>
      <c r="H1333" s="28"/>
      <c r="I1333" s="28"/>
      <c r="J1333" s="28"/>
      <c r="K1333" s="28"/>
      <c r="L1333" s="28"/>
      <c r="M1333" s="28"/>
      <c r="N1333" s="28"/>
      <c r="O1333" s="28"/>
      <c r="P1333" s="28"/>
      <c r="Q1333" s="28"/>
      <c r="R1333" s="28"/>
      <c r="S1333" s="28"/>
      <c r="T1333" s="28"/>
      <c r="U1333" s="28"/>
    </row>
    <row r="1334" spans="1:21" ht="11.25" customHeight="1" x14ac:dyDescent="0.2">
      <c r="A1334" s="28"/>
      <c r="B1334" s="28"/>
      <c r="C1334" s="28"/>
      <c r="D1334" s="31"/>
      <c r="E1334" s="28"/>
      <c r="F1334" s="28"/>
      <c r="G1334" s="28"/>
      <c r="H1334" s="28"/>
      <c r="I1334" s="28"/>
      <c r="J1334" s="28"/>
      <c r="K1334" s="28"/>
      <c r="L1334" s="28"/>
      <c r="M1334" s="28"/>
      <c r="N1334" s="28"/>
      <c r="O1334" s="28"/>
      <c r="P1334" s="28"/>
      <c r="Q1334" s="28"/>
      <c r="R1334" s="28"/>
      <c r="S1334" s="28"/>
      <c r="T1334" s="28"/>
      <c r="U1334" s="28"/>
    </row>
    <row r="1335" spans="1:21" ht="11.25" customHeight="1" x14ac:dyDescent="0.2">
      <c r="A1335" s="28"/>
      <c r="B1335" s="28"/>
      <c r="C1335" s="28"/>
      <c r="D1335" s="31"/>
      <c r="E1335" s="28"/>
      <c r="F1335" s="28"/>
      <c r="G1335" s="28"/>
      <c r="H1335" s="28"/>
      <c r="I1335" s="28"/>
      <c r="J1335" s="28"/>
      <c r="K1335" s="28"/>
      <c r="L1335" s="28"/>
      <c r="M1335" s="28"/>
      <c r="N1335" s="28"/>
      <c r="O1335" s="28"/>
      <c r="P1335" s="28"/>
      <c r="Q1335" s="28"/>
      <c r="R1335" s="28"/>
      <c r="S1335" s="28"/>
      <c r="T1335" s="28"/>
      <c r="U1335" s="28"/>
    </row>
    <row r="1336" spans="1:21" ht="11.25" customHeight="1" x14ac:dyDescent="0.2">
      <c r="A1336" s="28"/>
      <c r="B1336" s="28"/>
      <c r="C1336" s="28"/>
      <c r="D1336" s="31"/>
      <c r="E1336" s="28"/>
      <c r="F1336" s="28"/>
      <c r="G1336" s="28"/>
      <c r="H1336" s="28"/>
      <c r="I1336" s="28"/>
      <c r="J1336" s="28"/>
      <c r="K1336" s="28"/>
      <c r="L1336" s="28"/>
      <c r="M1336" s="28"/>
      <c r="N1336" s="28"/>
      <c r="O1336" s="28"/>
      <c r="P1336" s="28"/>
      <c r="Q1336" s="28"/>
      <c r="R1336" s="28"/>
      <c r="S1336" s="28"/>
      <c r="T1336" s="28"/>
      <c r="U1336" s="28"/>
    </row>
    <row r="1337" spans="1:21" ht="11.25" customHeight="1" x14ac:dyDescent="0.2">
      <c r="A1337" s="28"/>
      <c r="B1337" s="28"/>
      <c r="C1337" s="28"/>
      <c r="D1337" s="31"/>
      <c r="E1337" s="28"/>
      <c r="F1337" s="28"/>
      <c r="G1337" s="28"/>
      <c r="H1337" s="28"/>
      <c r="I1337" s="28"/>
      <c r="J1337" s="28"/>
      <c r="K1337" s="28"/>
      <c r="L1337" s="28"/>
      <c r="M1337" s="28"/>
      <c r="N1337" s="28"/>
      <c r="O1337" s="28"/>
      <c r="P1337" s="28"/>
      <c r="Q1337" s="28"/>
      <c r="R1337" s="28"/>
      <c r="S1337" s="28"/>
      <c r="T1337" s="28"/>
      <c r="U1337" s="28"/>
    </row>
    <row r="1338" spans="1:21" ht="11.25" customHeight="1" x14ac:dyDescent="0.2">
      <c r="A1338" s="28"/>
      <c r="B1338" s="28"/>
      <c r="C1338" s="28"/>
      <c r="D1338" s="31"/>
      <c r="E1338" s="28"/>
      <c r="F1338" s="28"/>
      <c r="G1338" s="28"/>
      <c r="H1338" s="28"/>
      <c r="I1338" s="28"/>
      <c r="J1338" s="28"/>
      <c r="K1338" s="28"/>
      <c r="L1338" s="28"/>
      <c r="M1338" s="28"/>
      <c r="N1338" s="28"/>
      <c r="O1338" s="28"/>
      <c r="P1338" s="28"/>
      <c r="Q1338" s="28"/>
      <c r="R1338" s="28"/>
      <c r="S1338" s="28"/>
      <c r="T1338" s="28"/>
      <c r="U1338" s="28"/>
    </row>
    <row r="1339" spans="1:21" ht="11.25" customHeight="1" x14ac:dyDescent="0.2">
      <c r="A1339" s="28"/>
      <c r="B1339" s="28"/>
      <c r="C1339" s="28"/>
      <c r="D1339" s="31"/>
      <c r="E1339" s="28"/>
      <c r="F1339" s="28"/>
      <c r="G1339" s="28"/>
      <c r="H1339" s="28"/>
      <c r="I1339" s="28"/>
      <c r="J1339" s="28"/>
      <c r="K1339" s="28"/>
      <c r="L1339" s="28"/>
      <c r="M1339" s="28"/>
      <c r="N1339" s="28"/>
      <c r="O1339" s="28"/>
      <c r="P1339" s="28"/>
      <c r="Q1339" s="28"/>
      <c r="R1339" s="28"/>
      <c r="S1339" s="28"/>
      <c r="T1339" s="28"/>
      <c r="U1339" s="28"/>
    </row>
    <row r="1340" spans="1:21" ht="11.25" customHeight="1" x14ac:dyDescent="0.2">
      <c r="A1340" s="28"/>
      <c r="B1340" s="28"/>
      <c r="C1340" s="28"/>
      <c r="D1340" s="31"/>
      <c r="E1340" s="28"/>
      <c r="F1340" s="28"/>
      <c r="G1340" s="28"/>
      <c r="H1340" s="28"/>
      <c r="I1340" s="28"/>
      <c r="J1340" s="28"/>
      <c r="K1340" s="28"/>
      <c r="L1340" s="28"/>
      <c r="M1340" s="28"/>
      <c r="N1340" s="28"/>
      <c r="O1340" s="28"/>
      <c r="P1340" s="28"/>
      <c r="Q1340" s="28"/>
      <c r="R1340" s="28"/>
      <c r="S1340" s="28"/>
      <c r="T1340" s="28"/>
      <c r="U1340" s="28"/>
    </row>
    <row r="1341" spans="1:21" ht="11.25" customHeight="1" x14ac:dyDescent="0.2">
      <c r="A1341" s="28"/>
      <c r="B1341" s="28"/>
      <c r="C1341" s="28"/>
      <c r="D1341" s="31"/>
      <c r="E1341" s="28"/>
      <c r="F1341" s="28"/>
      <c r="G1341" s="28"/>
      <c r="H1341" s="28"/>
      <c r="I1341" s="28"/>
      <c r="J1341" s="28"/>
      <c r="K1341" s="28"/>
      <c r="L1341" s="28"/>
      <c r="M1341" s="28"/>
      <c r="N1341" s="28"/>
      <c r="O1341" s="28"/>
      <c r="P1341" s="28"/>
      <c r="Q1341" s="28"/>
      <c r="R1341" s="28"/>
      <c r="S1341" s="28"/>
      <c r="T1341" s="28"/>
      <c r="U1341" s="28"/>
    </row>
    <row r="1342" spans="1:21" ht="11.25" customHeight="1" x14ac:dyDescent="0.2">
      <c r="A1342" s="28"/>
      <c r="B1342" s="28"/>
      <c r="C1342" s="28"/>
      <c r="D1342" s="31"/>
      <c r="E1342" s="28"/>
      <c r="F1342" s="28"/>
      <c r="G1342" s="28"/>
      <c r="H1342" s="28"/>
      <c r="I1342" s="28"/>
      <c r="J1342" s="28"/>
      <c r="K1342" s="28"/>
      <c r="L1342" s="28"/>
      <c r="M1342" s="28"/>
      <c r="N1342" s="28"/>
      <c r="O1342" s="28"/>
      <c r="P1342" s="28"/>
      <c r="Q1342" s="28"/>
      <c r="R1342" s="28"/>
      <c r="S1342" s="28"/>
      <c r="T1342" s="28"/>
      <c r="U1342" s="28"/>
    </row>
    <row r="1343" spans="1:21" ht="11.25" customHeight="1" x14ac:dyDescent="0.2">
      <c r="A1343" s="28"/>
      <c r="B1343" s="28"/>
      <c r="C1343" s="28"/>
      <c r="D1343" s="31"/>
      <c r="E1343" s="28"/>
      <c r="F1343" s="28"/>
      <c r="G1343" s="28"/>
      <c r="H1343" s="28"/>
      <c r="I1343" s="28"/>
      <c r="J1343" s="28"/>
      <c r="K1343" s="28"/>
      <c r="L1343" s="28"/>
      <c r="M1343" s="28"/>
      <c r="N1343" s="28"/>
      <c r="O1343" s="28"/>
      <c r="P1343" s="28"/>
      <c r="Q1343" s="28"/>
      <c r="R1343" s="28"/>
      <c r="S1343" s="28"/>
      <c r="T1343" s="28"/>
      <c r="U1343" s="28"/>
    </row>
    <row r="1344" spans="1:21" ht="11.25" customHeight="1" x14ac:dyDescent="0.2">
      <c r="A1344" s="28"/>
      <c r="B1344" s="28"/>
      <c r="C1344" s="28"/>
      <c r="D1344" s="31"/>
      <c r="E1344" s="28"/>
      <c r="F1344" s="28"/>
      <c r="G1344" s="28"/>
      <c r="H1344" s="28"/>
      <c r="I1344" s="28"/>
      <c r="J1344" s="28"/>
      <c r="K1344" s="28"/>
      <c r="L1344" s="28"/>
      <c r="M1344" s="28"/>
      <c r="N1344" s="28"/>
      <c r="O1344" s="28"/>
      <c r="P1344" s="28"/>
      <c r="Q1344" s="28"/>
      <c r="R1344" s="28"/>
      <c r="S1344" s="28"/>
      <c r="T1344" s="28"/>
      <c r="U1344" s="28"/>
    </row>
    <row r="1345" spans="1:21" ht="11.25" customHeight="1" x14ac:dyDescent="0.2">
      <c r="A1345" s="28"/>
      <c r="B1345" s="28"/>
      <c r="C1345" s="28"/>
      <c r="D1345" s="31"/>
      <c r="E1345" s="28"/>
      <c r="F1345" s="28"/>
      <c r="G1345" s="28"/>
      <c r="H1345" s="28"/>
      <c r="I1345" s="28"/>
      <c r="J1345" s="28"/>
      <c r="K1345" s="28"/>
      <c r="L1345" s="28"/>
      <c r="M1345" s="28"/>
      <c r="N1345" s="28"/>
      <c r="O1345" s="28"/>
      <c r="P1345" s="28"/>
      <c r="Q1345" s="28"/>
      <c r="R1345" s="28"/>
      <c r="S1345" s="28"/>
      <c r="T1345" s="28"/>
      <c r="U1345" s="28"/>
    </row>
    <row r="1346" spans="1:21" ht="11.25" customHeight="1" x14ac:dyDescent="0.2">
      <c r="A1346" s="28"/>
      <c r="B1346" s="28"/>
      <c r="C1346" s="28"/>
      <c r="D1346" s="31"/>
      <c r="E1346" s="28"/>
      <c r="F1346" s="28"/>
      <c r="G1346" s="28"/>
      <c r="H1346" s="28"/>
      <c r="I1346" s="28"/>
      <c r="J1346" s="28"/>
      <c r="K1346" s="28"/>
      <c r="L1346" s="28"/>
      <c r="M1346" s="28"/>
      <c r="N1346" s="28"/>
      <c r="O1346" s="28"/>
      <c r="P1346" s="28"/>
      <c r="Q1346" s="28"/>
      <c r="R1346" s="28"/>
      <c r="S1346" s="28"/>
      <c r="T1346" s="28"/>
      <c r="U1346" s="28"/>
    </row>
    <row r="1347" spans="1:21" ht="11.25" customHeight="1" x14ac:dyDescent="0.2">
      <c r="A1347" s="28"/>
      <c r="B1347" s="28"/>
      <c r="C1347" s="28"/>
      <c r="D1347" s="31"/>
      <c r="E1347" s="28"/>
      <c r="F1347" s="28"/>
      <c r="G1347" s="28"/>
      <c r="H1347" s="28"/>
      <c r="I1347" s="28"/>
      <c r="J1347" s="28"/>
      <c r="K1347" s="28"/>
      <c r="L1347" s="28"/>
      <c r="M1347" s="28"/>
      <c r="N1347" s="28"/>
      <c r="O1347" s="28"/>
      <c r="P1347" s="28"/>
      <c r="Q1347" s="28"/>
      <c r="R1347" s="28"/>
      <c r="S1347" s="28"/>
      <c r="T1347" s="28"/>
      <c r="U1347" s="28"/>
    </row>
    <row r="1348" spans="1:21" ht="11.25" customHeight="1" x14ac:dyDescent="0.2">
      <c r="A1348" s="28"/>
      <c r="B1348" s="28"/>
      <c r="C1348" s="28"/>
      <c r="D1348" s="31"/>
      <c r="E1348" s="28"/>
      <c r="F1348" s="28"/>
      <c r="G1348" s="28"/>
      <c r="H1348" s="28"/>
      <c r="I1348" s="28"/>
      <c r="J1348" s="28"/>
      <c r="K1348" s="28"/>
      <c r="L1348" s="28"/>
      <c r="M1348" s="28"/>
      <c r="N1348" s="28"/>
      <c r="O1348" s="28"/>
      <c r="P1348" s="28"/>
      <c r="Q1348" s="28"/>
      <c r="R1348" s="28"/>
      <c r="S1348" s="28"/>
      <c r="T1348" s="28"/>
      <c r="U1348" s="28"/>
    </row>
    <row r="1349" spans="1:21" ht="11.25" customHeight="1" x14ac:dyDescent="0.2">
      <c r="A1349" s="28"/>
      <c r="B1349" s="28"/>
      <c r="C1349" s="28"/>
      <c r="D1349" s="31"/>
      <c r="E1349" s="28"/>
      <c r="F1349" s="28"/>
      <c r="G1349" s="28"/>
      <c r="H1349" s="28"/>
      <c r="I1349" s="28"/>
      <c r="J1349" s="28"/>
      <c r="K1349" s="28"/>
      <c r="L1349" s="28"/>
      <c r="M1349" s="28"/>
      <c r="N1349" s="28"/>
      <c r="O1349" s="28"/>
      <c r="P1349" s="28"/>
      <c r="Q1349" s="28"/>
      <c r="R1349" s="28"/>
      <c r="S1349" s="28"/>
      <c r="T1349" s="28"/>
      <c r="U1349" s="28"/>
    </row>
    <row r="1350" spans="1:21" ht="11.25" customHeight="1" x14ac:dyDescent="0.2">
      <c r="A1350" s="28"/>
      <c r="B1350" s="28"/>
      <c r="C1350" s="28"/>
      <c r="D1350" s="31"/>
      <c r="E1350" s="28"/>
      <c r="F1350" s="28"/>
      <c r="G1350" s="28"/>
      <c r="H1350" s="28"/>
      <c r="I1350" s="28"/>
      <c r="J1350" s="28"/>
      <c r="K1350" s="28"/>
      <c r="L1350" s="28"/>
      <c r="M1350" s="28"/>
      <c r="N1350" s="28"/>
      <c r="O1350" s="28"/>
      <c r="P1350" s="28"/>
      <c r="Q1350" s="28"/>
      <c r="R1350" s="28"/>
      <c r="S1350" s="28"/>
      <c r="T1350" s="28"/>
      <c r="U1350" s="28"/>
    </row>
    <row r="1351" spans="1:21" ht="11.25" customHeight="1" x14ac:dyDescent="0.2">
      <c r="A1351" s="28"/>
      <c r="B1351" s="28"/>
      <c r="C1351" s="28"/>
      <c r="D1351" s="31"/>
      <c r="E1351" s="28"/>
      <c r="F1351" s="28"/>
      <c r="G1351" s="28"/>
      <c r="H1351" s="28"/>
      <c r="I1351" s="28"/>
      <c r="J1351" s="28"/>
      <c r="K1351" s="28"/>
      <c r="L1351" s="28"/>
      <c r="M1351" s="28"/>
      <c r="N1351" s="28"/>
      <c r="O1351" s="28"/>
      <c r="P1351" s="28"/>
      <c r="Q1351" s="28"/>
      <c r="R1351" s="28"/>
      <c r="S1351" s="28"/>
      <c r="T1351" s="28"/>
      <c r="U1351" s="28"/>
    </row>
    <row r="1352" spans="1:21" ht="11.25" customHeight="1" x14ac:dyDescent="0.2">
      <c r="A1352" s="28"/>
      <c r="B1352" s="28"/>
      <c r="C1352" s="28"/>
      <c r="D1352" s="31"/>
      <c r="E1352" s="28"/>
      <c r="F1352" s="28"/>
      <c r="G1352" s="28"/>
      <c r="H1352" s="28"/>
      <c r="I1352" s="28"/>
      <c r="J1352" s="28"/>
      <c r="K1352" s="28"/>
      <c r="L1352" s="28"/>
      <c r="M1352" s="28"/>
      <c r="N1352" s="28"/>
      <c r="O1352" s="28"/>
      <c r="P1352" s="28"/>
      <c r="Q1352" s="28"/>
      <c r="R1352" s="28"/>
      <c r="S1352" s="28"/>
      <c r="T1352" s="28"/>
      <c r="U1352" s="28"/>
    </row>
    <row r="1353" spans="1:21" ht="11.25" customHeight="1" x14ac:dyDescent="0.2">
      <c r="A1353" s="28"/>
      <c r="B1353" s="28"/>
      <c r="C1353" s="28"/>
      <c r="D1353" s="31"/>
      <c r="E1353" s="28"/>
      <c r="F1353" s="28"/>
      <c r="G1353" s="28"/>
      <c r="H1353" s="28"/>
      <c r="I1353" s="28"/>
      <c r="J1353" s="28"/>
      <c r="K1353" s="28"/>
      <c r="L1353" s="28"/>
      <c r="M1353" s="28"/>
      <c r="N1353" s="28"/>
      <c r="O1353" s="28"/>
      <c r="P1353" s="28"/>
      <c r="Q1353" s="28"/>
      <c r="R1353" s="28"/>
      <c r="S1353" s="28"/>
      <c r="T1353" s="28"/>
      <c r="U1353" s="28"/>
    </row>
    <row r="1354" spans="1:21" ht="11.25" customHeight="1" x14ac:dyDescent="0.2">
      <c r="A1354" s="28"/>
      <c r="B1354" s="28"/>
      <c r="C1354" s="28"/>
      <c r="D1354" s="31"/>
      <c r="E1354" s="28"/>
      <c r="F1354" s="28"/>
      <c r="G1354" s="28"/>
      <c r="H1354" s="28"/>
      <c r="I1354" s="28"/>
      <c r="J1354" s="28"/>
      <c r="K1354" s="28"/>
      <c r="L1354" s="28"/>
      <c r="M1354" s="28"/>
      <c r="N1354" s="28"/>
      <c r="O1354" s="28"/>
      <c r="P1354" s="28"/>
      <c r="Q1354" s="28"/>
      <c r="R1354" s="28"/>
      <c r="S1354" s="28"/>
      <c r="T1354" s="28"/>
      <c r="U1354" s="28"/>
    </row>
    <row r="1355" spans="1:21" ht="11.25" customHeight="1" x14ac:dyDescent="0.2">
      <c r="A1355" s="28"/>
      <c r="B1355" s="28"/>
      <c r="C1355" s="28"/>
      <c r="D1355" s="31"/>
      <c r="E1355" s="28"/>
      <c r="F1355" s="28"/>
      <c r="G1355" s="28"/>
      <c r="H1355" s="28"/>
      <c r="I1355" s="28"/>
      <c r="J1355" s="28"/>
      <c r="K1355" s="28"/>
      <c r="L1355" s="28"/>
      <c r="M1355" s="28"/>
      <c r="N1355" s="28"/>
      <c r="O1355" s="28"/>
      <c r="P1355" s="28"/>
      <c r="Q1355" s="28"/>
      <c r="R1355" s="28"/>
      <c r="S1355" s="28"/>
      <c r="T1355" s="28"/>
      <c r="U1355" s="28"/>
    </row>
    <row r="1356" spans="1:21" ht="11.25" customHeight="1" x14ac:dyDescent="0.2">
      <c r="A1356" s="28"/>
      <c r="B1356" s="28"/>
      <c r="C1356" s="28"/>
      <c r="D1356" s="31"/>
      <c r="E1356" s="28"/>
      <c r="F1356" s="28"/>
      <c r="G1356" s="28"/>
      <c r="H1356" s="28"/>
      <c r="I1356" s="28"/>
      <c r="J1356" s="28"/>
      <c r="K1356" s="28"/>
      <c r="L1356" s="28"/>
      <c r="M1356" s="28"/>
      <c r="N1356" s="28"/>
      <c r="O1356" s="28"/>
      <c r="P1356" s="28"/>
      <c r="Q1356" s="28"/>
      <c r="R1356" s="28"/>
      <c r="S1356" s="28"/>
      <c r="T1356" s="28"/>
      <c r="U1356" s="28"/>
    </row>
    <row r="1357" spans="1:21" ht="11.25" customHeight="1" x14ac:dyDescent="0.2">
      <c r="A1357" s="28"/>
      <c r="B1357" s="28"/>
      <c r="C1357" s="28"/>
      <c r="D1357" s="31"/>
      <c r="E1357" s="28"/>
      <c r="F1357" s="28"/>
      <c r="G1357" s="28"/>
      <c r="H1357" s="28"/>
      <c r="I1357" s="28"/>
      <c r="J1357" s="28"/>
      <c r="K1357" s="28"/>
      <c r="L1357" s="28"/>
      <c r="M1357" s="28"/>
      <c r="N1357" s="28"/>
      <c r="O1357" s="28"/>
      <c r="P1357" s="28"/>
      <c r="Q1357" s="28"/>
      <c r="R1357" s="28"/>
      <c r="S1357" s="28"/>
      <c r="T1357" s="28"/>
      <c r="U1357" s="28"/>
    </row>
    <row r="1358" spans="1:21" ht="11.25" customHeight="1" x14ac:dyDescent="0.2">
      <c r="A1358" s="28"/>
      <c r="B1358" s="28"/>
      <c r="C1358" s="28"/>
      <c r="D1358" s="31"/>
      <c r="E1358" s="28"/>
      <c r="F1358" s="28"/>
      <c r="G1358" s="28"/>
      <c r="H1358" s="28"/>
      <c r="I1358" s="28"/>
      <c r="J1358" s="28"/>
      <c r="K1358" s="28"/>
      <c r="L1358" s="28"/>
      <c r="M1358" s="28"/>
      <c r="N1358" s="28"/>
      <c r="O1358" s="28"/>
      <c r="P1358" s="28"/>
      <c r="Q1358" s="28"/>
      <c r="R1358" s="28"/>
      <c r="S1358" s="28"/>
      <c r="T1358" s="28"/>
      <c r="U1358" s="28"/>
    </row>
    <row r="1359" spans="1:21" ht="11.25" customHeight="1" x14ac:dyDescent="0.2">
      <c r="A1359" s="28"/>
      <c r="B1359" s="28"/>
      <c r="C1359" s="28"/>
      <c r="D1359" s="31"/>
      <c r="E1359" s="28"/>
      <c r="F1359" s="28"/>
      <c r="G1359" s="28"/>
      <c r="H1359" s="28"/>
      <c r="I1359" s="28"/>
      <c r="J1359" s="28"/>
      <c r="K1359" s="28"/>
      <c r="L1359" s="28"/>
      <c r="M1359" s="28"/>
      <c r="N1359" s="28"/>
      <c r="O1359" s="28"/>
      <c r="P1359" s="28"/>
      <c r="Q1359" s="28"/>
      <c r="R1359" s="28"/>
      <c r="S1359" s="28"/>
      <c r="T1359" s="28"/>
      <c r="U1359" s="28"/>
    </row>
    <row r="1360" spans="1:21" ht="11.25" customHeight="1" x14ac:dyDescent="0.2">
      <c r="A1360" s="28"/>
      <c r="B1360" s="28"/>
      <c r="C1360" s="28"/>
      <c r="D1360" s="31"/>
      <c r="E1360" s="28"/>
      <c r="F1360" s="28"/>
      <c r="G1360" s="28"/>
      <c r="H1360" s="28"/>
      <c r="I1360" s="28"/>
      <c r="J1360" s="28"/>
      <c r="K1360" s="28"/>
      <c r="L1360" s="28"/>
      <c r="M1360" s="28"/>
      <c r="N1360" s="28"/>
      <c r="O1360" s="28"/>
      <c r="P1360" s="28"/>
      <c r="Q1360" s="28"/>
      <c r="R1360" s="28"/>
      <c r="S1360" s="28"/>
      <c r="T1360" s="28"/>
      <c r="U1360" s="28"/>
    </row>
    <row r="1361" spans="1:21" ht="11.25" customHeight="1" x14ac:dyDescent="0.2">
      <c r="A1361" s="28"/>
      <c r="B1361" s="28"/>
      <c r="C1361" s="28"/>
      <c r="D1361" s="31"/>
      <c r="E1361" s="28"/>
      <c r="F1361" s="28"/>
      <c r="G1361" s="28"/>
      <c r="H1361" s="28"/>
      <c r="I1361" s="28"/>
      <c r="J1361" s="28"/>
      <c r="K1361" s="28"/>
      <c r="L1361" s="28"/>
      <c r="M1361" s="28"/>
      <c r="N1361" s="28"/>
      <c r="O1361" s="28"/>
      <c r="P1361" s="28"/>
      <c r="Q1361" s="28"/>
      <c r="R1361" s="28"/>
      <c r="S1361" s="28"/>
      <c r="T1361" s="28"/>
      <c r="U1361" s="28"/>
    </row>
    <row r="1362" spans="1:21" ht="11.25" customHeight="1" x14ac:dyDescent="0.2">
      <c r="A1362" s="28"/>
      <c r="B1362" s="28"/>
      <c r="C1362" s="28"/>
      <c r="D1362" s="31"/>
      <c r="E1362" s="28"/>
      <c r="F1362" s="28"/>
      <c r="G1362" s="28"/>
      <c r="H1362" s="28"/>
      <c r="I1362" s="28"/>
      <c r="J1362" s="28"/>
      <c r="K1362" s="28"/>
      <c r="L1362" s="28"/>
      <c r="M1362" s="28"/>
      <c r="N1362" s="28"/>
      <c r="O1362" s="28"/>
      <c r="P1362" s="28"/>
      <c r="Q1362" s="28"/>
      <c r="R1362" s="28"/>
      <c r="S1362" s="28"/>
      <c r="T1362" s="28"/>
      <c r="U1362" s="28"/>
    </row>
    <row r="1363" spans="1:21" ht="11.25" customHeight="1" x14ac:dyDescent="0.2">
      <c r="A1363" s="28"/>
      <c r="B1363" s="28"/>
      <c r="C1363" s="28"/>
      <c r="D1363" s="31"/>
      <c r="E1363" s="28"/>
      <c r="F1363" s="28"/>
      <c r="G1363" s="28"/>
      <c r="H1363" s="28"/>
      <c r="I1363" s="28"/>
      <c r="J1363" s="28"/>
      <c r="K1363" s="28"/>
      <c r="L1363" s="28"/>
      <c r="M1363" s="28"/>
      <c r="N1363" s="28"/>
      <c r="O1363" s="28"/>
      <c r="P1363" s="28"/>
      <c r="Q1363" s="28"/>
      <c r="R1363" s="28"/>
      <c r="S1363" s="28"/>
      <c r="T1363" s="28"/>
      <c r="U1363" s="28"/>
    </row>
    <row r="1364" spans="1:21" ht="11.25" customHeight="1" x14ac:dyDescent="0.2">
      <c r="A1364" s="28"/>
      <c r="B1364" s="28"/>
      <c r="C1364" s="28"/>
      <c r="D1364" s="31"/>
      <c r="E1364" s="28"/>
      <c r="F1364" s="28"/>
      <c r="G1364" s="28"/>
      <c r="H1364" s="28"/>
      <c r="I1364" s="28"/>
      <c r="J1364" s="28"/>
      <c r="K1364" s="28"/>
      <c r="L1364" s="28"/>
      <c r="M1364" s="28"/>
      <c r="N1364" s="28"/>
      <c r="O1364" s="28"/>
      <c r="P1364" s="28"/>
      <c r="Q1364" s="28"/>
      <c r="R1364" s="28"/>
      <c r="S1364" s="28"/>
      <c r="T1364" s="28"/>
      <c r="U1364" s="28"/>
    </row>
    <row r="1365" spans="1:21" ht="11.25" customHeight="1" x14ac:dyDescent="0.2">
      <c r="A1365" s="28"/>
      <c r="B1365" s="28"/>
      <c r="C1365" s="28"/>
      <c r="D1365" s="31"/>
      <c r="E1365" s="28"/>
      <c r="F1365" s="28"/>
      <c r="G1365" s="28"/>
      <c r="H1365" s="28"/>
      <c r="I1365" s="28"/>
      <c r="J1365" s="28"/>
      <c r="K1365" s="28"/>
      <c r="L1365" s="28"/>
      <c r="M1365" s="28"/>
      <c r="N1365" s="28"/>
      <c r="O1365" s="28"/>
      <c r="P1365" s="28"/>
      <c r="Q1365" s="28"/>
      <c r="R1365" s="28"/>
      <c r="S1365" s="28"/>
      <c r="T1365" s="28"/>
      <c r="U1365" s="28"/>
    </row>
    <row r="1366" spans="1:21" ht="11.25" customHeight="1" x14ac:dyDescent="0.2">
      <c r="A1366" s="28"/>
      <c r="B1366" s="28"/>
      <c r="C1366" s="28"/>
      <c r="D1366" s="31"/>
      <c r="E1366" s="28"/>
      <c r="F1366" s="28"/>
      <c r="G1366" s="28"/>
      <c r="H1366" s="28"/>
      <c r="I1366" s="28"/>
      <c r="J1366" s="28"/>
      <c r="K1366" s="28"/>
      <c r="L1366" s="28"/>
      <c r="M1366" s="28"/>
      <c r="N1366" s="28"/>
      <c r="O1366" s="28"/>
      <c r="P1366" s="28"/>
      <c r="Q1366" s="28"/>
      <c r="R1366" s="28"/>
      <c r="S1366" s="28"/>
      <c r="T1366" s="28"/>
      <c r="U1366" s="28"/>
    </row>
    <row r="1367" spans="1:21" ht="11.25" customHeight="1" x14ac:dyDescent="0.2">
      <c r="A1367" s="28"/>
      <c r="B1367" s="28"/>
      <c r="C1367" s="28"/>
      <c r="D1367" s="31"/>
      <c r="E1367" s="28"/>
      <c r="F1367" s="28"/>
      <c r="G1367" s="28"/>
      <c r="H1367" s="28"/>
      <c r="I1367" s="28"/>
      <c r="J1367" s="28"/>
      <c r="K1367" s="28"/>
      <c r="L1367" s="28"/>
      <c r="M1367" s="28"/>
      <c r="N1367" s="28"/>
      <c r="O1367" s="28"/>
      <c r="P1367" s="28"/>
      <c r="Q1367" s="28"/>
      <c r="R1367" s="28"/>
      <c r="S1367" s="28"/>
      <c r="T1367" s="28"/>
      <c r="U1367" s="28"/>
    </row>
    <row r="1368" spans="1:21" ht="11.25" customHeight="1" x14ac:dyDescent="0.2">
      <c r="A1368" s="28"/>
      <c r="B1368" s="28"/>
      <c r="C1368" s="28"/>
      <c r="D1368" s="31"/>
      <c r="E1368" s="28"/>
      <c r="F1368" s="28"/>
      <c r="G1368" s="28"/>
      <c r="H1368" s="28"/>
      <c r="I1368" s="28"/>
      <c r="J1368" s="28"/>
      <c r="K1368" s="28"/>
      <c r="L1368" s="28"/>
      <c r="M1368" s="28"/>
      <c r="N1368" s="28"/>
      <c r="O1368" s="28"/>
      <c r="P1368" s="28"/>
      <c r="Q1368" s="28"/>
      <c r="R1368" s="28"/>
      <c r="S1368" s="28"/>
      <c r="T1368" s="28"/>
      <c r="U1368" s="28"/>
    </row>
    <row r="1369" spans="1:21" ht="11.25" customHeight="1" x14ac:dyDescent="0.2">
      <c r="A1369" s="28"/>
      <c r="B1369" s="28"/>
      <c r="C1369" s="28"/>
      <c r="D1369" s="31"/>
      <c r="E1369" s="28"/>
      <c r="F1369" s="28"/>
      <c r="G1369" s="28"/>
      <c r="H1369" s="28"/>
      <c r="I1369" s="28"/>
      <c r="J1369" s="28"/>
      <c r="K1369" s="28"/>
      <c r="L1369" s="28"/>
      <c r="M1369" s="28"/>
      <c r="N1369" s="28"/>
      <c r="O1369" s="28"/>
      <c r="P1369" s="28"/>
      <c r="Q1369" s="28"/>
      <c r="R1369" s="28"/>
      <c r="S1369" s="28"/>
      <c r="T1369" s="28"/>
      <c r="U1369" s="28"/>
    </row>
    <row r="1370" spans="1:21" ht="11.25" customHeight="1" x14ac:dyDescent="0.2">
      <c r="A1370" s="28"/>
      <c r="B1370" s="28"/>
      <c r="C1370" s="28"/>
      <c r="D1370" s="31"/>
      <c r="E1370" s="28"/>
      <c r="F1370" s="28"/>
      <c r="G1370" s="28"/>
      <c r="H1370" s="28"/>
      <c r="I1370" s="28"/>
      <c r="J1370" s="28"/>
      <c r="K1370" s="28"/>
      <c r="L1370" s="28"/>
      <c r="M1370" s="28"/>
      <c r="N1370" s="28"/>
      <c r="O1370" s="28"/>
      <c r="P1370" s="28"/>
      <c r="Q1370" s="28"/>
      <c r="R1370" s="28"/>
      <c r="S1370" s="28"/>
      <c r="T1370" s="28"/>
      <c r="U1370" s="28"/>
    </row>
    <row r="1371" spans="1:21" ht="11.25" customHeight="1" x14ac:dyDescent="0.2">
      <c r="A1371" s="28"/>
      <c r="B1371" s="28"/>
      <c r="C1371" s="28"/>
      <c r="D1371" s="31"/>
      <c r="E1371" s="28"/>
      <c r="F1371" s="28"/>
      <c r="G1371" s="28"/>
      <c r="H1371" s="28"/>
      <c r="I1371" s="28"/>
      <c r="J1371" s="28"/>
      <c r="K1371" s="28"/>
      <c r="L1371" s="28"/>
      <c r="M1371" s="28"/>
      <c r="N1371" s="28"/>
      <c r="O1371" s="28"/>
      <c r="P1371" s="28"/>
      <c r="Q1371" s="28"/>
      <c r="R1371" s="28"/>
      <c r="S1371" s="28"/>
      <c r="T1371" s="28"/>
      <c r="U1371" s="28"/>
    </row>
    <row r="1372" spans="1:21" ht="11.25" customHeight="1" x14ac:dyDescent="0.2">
      <c r="A1372" s="28"/>
      <c r="B1372" s="28"/>
      <c r="C1372" s="28"/>
      <c r="D1372" s="31"/>
      <c r="E1372" s="28"/>
      <c r="F1372" s="28"/>
      <c r="G1372" s="28"/>
      <c r="H1372" s="28"/>
      <c r="I1372" s="28"/>
      <c r="J1372" s="28"/>
      <c r="K1372" s="28"/>
      <c r="L1372" s="28"/>
      <c r="M1372" s="28"/>
      <c r="N1372" s="28"/>
      <c r="O1372" s="28"/>
      <c r="P1372" s="28"/>
      <c r="Q1372" s="28"/>
      <c r="R1372" s="28"/>
      <c r="S1372" s="28"/>
      <c r="T1372" s="28"/>
      <c r="U1372" s="28"/>
    </row>
    <row r="1373" spans="1:21" ht="11.25" customHeight="1" x14ac:dyDescent="0.2">
      <c r="A1373" s="28"/>
      <c r="B1373" s="28"/>
      <c r="C1373" s="28"/>
      <c r="D1373" s="31"/>
      <c r="E1373" s="28"/>
      <c r="F1373" s="28"/>
      <c r="G1373" s="28"/>
      <c r="H1373" s="28"/>
      <c r="I1373" s="28"/>
      <c r="J1373" s="28"/>
      <c r="K1373" s="28"/>
      <c r="L1373" s="28"/>
      <c r="M1373" s="28"/>
      <c r="N1373" s="28"/>
      <c r="O1373" s="28"/>
      <c r="P1373" s="28"/>
      <c r="Q1373" s="28"/>
      <c r="R1373" s="28"/>
      <c r="S1373" s="28"/>
      <c r="T1373" s="28"/>
      <c r="U1373" s="28"/>
    </row>
    <row r="1374" spans="1:21" ht="11.25" customHeight="1" x14ac:dyDescent="0.2">
      <c r="A1374" s="28"/>
      <c r="B1374" s="28"/>
      <c r="C1374" s="28"/>
      <c r="D1374" s="31"/>
      <c r="E1374" s="28"/>
      <c r="F1374" s="28"/>
      <c r="G1374" s="28"/>
      <c r="H1374" s="28"/>
      <c r="I1374" s="28"/>
      <c r="J1374" s="28"/>
      <c r="K1374" s="28"/>
      <c r="L1374" s="28"/>
      <c r="M1374" s="28"/>
      <c r="N1374" s="28"/>
      <c r="O1374" s="28"/>
      <c r="P1374" s="28"/>
      <c r="Q1374" s="28"/>
      <c r="R1374" s="28"/>
      <c r="S1374" s="28"/>
      <c r="T1374" s="28"/>
      <c r="U1374" s="28"/>
    </row>
    <row r="1375" spans="1:21" ht="11.25" customHeight="1" x14ac:dyDescent="0.2">
      <c r="A1375" s="28"/>
      <c r="B1375" s="28"/>
      <c r="C1375" s="28"/>
      <c r="D1375" s="31"/>
      <c r="E1375" s="28"/>
      <c r="F1375" s="28"/>
      <c r="G1375" s="28"/>
      <c r="H1375" s="28"/>
      <c r="I1375" s="28"/>
      <c r="J1375" s="28"/>
      <c r="K1375" s="28"/>
      <c r="L1375" s="28"/>
      <c r="M1375" s="28"/>
      <c r="N1375" s="28"/>
      <c r="O1375" s="28"/>
      <c r="P1375" s="28"/>
      <c r="Q1375" s="28"/>
      <c r="R1375" s="28"/>
      <c r="S1375" s="28"/>
      <c r="T1375" s="28"/>
      <c r="U1375" s="28"/>
    </row>
    <row r="1376" spans="1:21" ht="11.25" customHeight="1" x14ac:dyDescent="0.2">
      <c r="A1376" s="28"/>
      <c r="B1376" s="28"/>
      <c r="C1376" s="28"/>
      <c r="D1376" s="31"/>
      <c r="E1376" s="28"/>
      <c r="F1376" s="28"/>
      <c r="G1376" s="28"/>
      <c r="H1376" s="28"/>
      <c r="I1376" s="28"/>
      <c r="J1376" s="28"/>
      <c r="K1376" s="28"/>
      <c r="L1376" s="28"/>
      <c r="M1376" s="28"/>
      <c r="N1376" s="28"/>
      <c r="O1376" s="28"/>
      <c r="P1376" s="28"/>
      <c r="Q1376" s="28"/>
      <c r="R1376" s="28"/>
      <c r="S1376" s="28"/>
      <c r="T1376" s="28"/>
      <c r="U1376" s="28"/>
    </row>
    <row r="1377" spans="1:21" ht="11.25" customHeight="1" x14ac:dyDescent="0.2">
      <c r="A1377" s="28"/>
      <c r="B1377" s="28"/>
      <c r="C1377" s="28"/>
      <c r="D1377" s="31"/>
      <c r="E1377" s="28"/>
      <c r="F1377" s="28"/>
      <c r="G1377" s="28"/>
      <c r="H1377" s="28"/>
      <c r="I1377" s="28"/>
      <c r="J1377" s="28"/>
      <c r="K1377" s="28"/>
      <c r="L1377" s="28"/>
      <c r="M1377" s="28"/>
      <c r="N1377" s="28"/>
      <c r="O1377" s="28"/>
      <c r="P1377" s="28"/>
      <c r="Q1377" s="28"/>
      <c r="R1377" s="28"/>
      <c r="S1377" s="28"/>
      <c r="T1377" s="28"/>
      <c r="U1377" s="28"/>
    </row>
    <row r="1378" spans="1:21" ht="11.25" customHeight="1" x14ac:dyDescent="0.2">
      <c r="A1378" s="28"/>
      <c r="B1378" s="28"/>
      <c r="C1378" s="28"/>
      <c r="D1378" s="31"/>
      <c r="E1378" s="28"/>
      <c r="F1378" s="28"/>
      <c r="G1378" s="28"/>
      <c r="H1378" s="28"/>
      <c r="I1378" s="28"/>
      <c r="J1378" s="28"/>
      <c r="K1378" s="28"/>
      <c r="L1378" s="28"/>
      <c r="M1378" s="28"/>
      <c r="N1378" s="28"/>
      <c r="O1378" s="28"/>
      <c r="P1378" s="28"/>
      <c r="Q1378" s="28"/>
      <c r="R1378" s="28"/>
      <c r="S1378" s="28"/>
      <c r="T1378" s="28"/>
      <c r="U1378" s="28"/>
    </row>
    <row r="1379" spans="1:21" ht="11.25" customHeight="1" x14ac:dyDescent="0.2">
      <c r="A1379" s="28"/>
      <c r="B1379" s="28"/>
      <c r="C1379" s="28"/>
      <c r="D1379" s="31"/>
      <c r="E1379" s="28"/>
      <c r="F1379" s="28"/>
      <c r="G1379" s="28"/>
      <c r="H1379" s="28"/>
      <c r="I1379" s="28"/>
      <c r="J1379" s="28"/>
      <c r="K1379" s="28"/>
      <c r="L1379" s="28"/>
      <c r="M1379" s="28"/>
      <c r="N1379" s="28"/>
      <c r="O1379" s="28"/>
      <c r="P1379" s="28"/>
      <c r="Q1379" s="28"/>
      <c r="R1379" s="28"/>
      <c r="S1379" s="28"/>
      <c r="T1379" s="28"/>
      <c r="U1379" s="28"/>
    </row>
    <row r="1380" spans="1:21" ht="11.25" customHeight="1" x14ac:dyDescent="0.2">
      <c r="A1380" s="28"/>
      <c r="B1380" s="28"/>
      <c r="C1380" s="28"/>
      <c r="D1380" s="31"/>
      <c r="E1380" s="28"/>
      <c r="F1380" s="28"/>
      <c r="G1380" s="28"/>
      <c r="H1380" s="28"/>
      <c r="I1380" s="28"/>
      <c r="J1380" s="28"/>
      <c r="K1380" s="28"/>
      <c r="L1380" s="28"/>
      <c r="M1380" s="28"/>
      <c r="N1380" s="28"/>
      <c r="O1380" s="28"/>
      <c r="P1380" s="28"/>
      <c r="Q1380" s="28"/>
      <c r="R1380" s="28"/>
      <c r="S1380" s="28"/>
      <c r="T1380" s="28"/>
      <c r="U1380" s="28"/>
    </row>
    <row r="1381" spans="1:21" ht="11.25" customHeight="1" x14ac:dyDescent="0.2">
      <c r="A1381" s="28"/>
      <c r="B1381" s="28"/>
      <c r="C1381" s="28"/>
      <c r="D1381" s="31"/>
      <c r="E1381" s="28"/>
      <c r="F1381" s="28"/>
      <c r="G1381" s="28"/>
      <c r="H1381" s="28"/>
      <c r="I1381" s="28"/>
      <c r="J1381" s="28"/>
      <c r="K1381" s="28"/>
      <c r="L1381" s="28"/>
      <c r="M1381" s="28"/>
      <c r="N1381" s="28"/>
      <c r="O1381" s="28"/>
      <c r="P1381" s="28"/>
      <c r="Q1381" s="28"/>
      <c r="R1381" s="28"/>
      <c r="S1381" s="28"/>
      <c r="T1381" s="28"/>
      <c r="U1381" s="28"/>
    </row>
    <row r="1382" spans="1:21" ht="11.25" customHeight="1" x14ac:dyDescent="0.2">
      <c r="A1382" s="28"/>
      <c r="B1382" s="28"/>
      <c r="C1382" s="28"/>
      <c r="D1382" s="31"/>
      <c r="E1382" s="28"/>
      <c r="F1382" s="28"/>
      <c r="G1382" s="28"/>
      <c r="H1382" s="28"/>
      <c r="I1382" s="28"/>
      <c r="J1382" s="28"/>
      <c r="K1382" s="28"/>
      <c r="L1382" s="28"/>
      <c r="M1382" s="28"/>
      <c r="N1382" s="28"/>
      <c r="O1382" s="28"/>
      <c r="P1382" s="28"/>
      <c r="Q1382" s="28"/>
      <c r="R1382" s="28"/>
      <c r="S1382" s="28"/>
      <c r="T1382" s="28"/>
      <c r="U1382" s="28"/>
    </row>
    <row r="1383" spans="1:21" ht="11.25" customHeight="1" x14ac:dyDescent="0.2">
      <c r="A1383" s="28"/>
      <c r="B1383" s="28"/>
      <c r="C1383" s="28"/>
      <c r="D1383" s="31"/>
      <c r="E1383" s="28"/>
      <c r="F1383" s="28"/>
      <c r="G1383" s="28"/>
      <c r="H1383" s="28"/>
      <c r="I1383" s="28"/>
      <c r="J1383" s="28"/>
      <c r="K1383" s="28"/>
      <c r="L1383" s="28"/>
      <c r="M1383" s="28"/>
      <c r="N1383" s="28"/>
      <c r="O1383" s="28"/>
      <c r="P1383" s="28"/>
      <c r="Q1383" s="28"/>
      <c r="R1383" s="28"/>
      <c r="S1383" s="28"/>
      <c r="T1383" s="28"/>
      <c r="U1383" s="28"/>
    </row>
    <row r="1384" spans="1:21" ht="11.25" customHeight="1" x14ac:dyDescent="0.2">
      <c r="A1384" s="28"/>
      <c r="B1384" s="28"/>
      <c r="C1384" s="28"/>
      <c r="D1384" s="31"/>
      <c r="E1384" s="28"/>
      <c r="F1384" s="28"/>
      <c r="G1384" s="28"/>
      <c r="H1384" s="28"/>
      <c r="I1384" s="28"/>
      <c r="J1384" s="28"/>
      <c r="K1384" s="28"/>
      <c r="L1384" s="28"/>
      <c r="M1384" s="28"/>
      <c r="N1384" s="28"/>
      <c r="O1384" s="28"/>
      <c r="P1384" s="28"/>
      <c r="Q1384" s="28"/>
      <c r="R1384" s="28"/>
      <c r="S1384" s="28"/>
      <c r="T1384" s="28"/>
      <c r="U1384" s="28"/>
    </row>
    <row r="1385" spans="1:21" ht="11.25" customHeight="1" x14ac:dyDescent="0.2">
      <c r="A1385" s="28"/>
      <c r="B1385" s="28"/>
      <c r="C1385" s="28"/>
      <c r="D1385" s="31"/>
      <c r="E1385" s="28"/>
      <c r="F1385" s="28"/>
      <c r="G1385" s="28"/>
      <c r="H1385" s="28"/>
      <c r="I1385" s="28"/>
      <c r="J1385" s="28"/>
      <c r="K1385" s="28"/>
      <c r="L1385" s="28"/>
      <c r="M1385" s="28"/>
      <c r="N1385" s="28"/>
      <c r="O1385" s="28"/>
      <c r="P1385" s="28"/>
      <c r="Q1385" s="28"/>
      <c r="R1385" s="28"/>
      <c r="S1385" s="28"/>
      <c r="T1385" s="28"/>
      <c r="U1385" s="28"/>
    </row>
    <row r="1386" spans="1:21" ht="11.25" customHeight="1" x14ac:dyDescent="0.2">
      <c r="A1386" s="28"/>
      <c r="B1386" s="28"/>
      <c r="C1386" s="28"/>
      <c r="D1386" s="31"/>
      <c r="E1386" s="28"/>
      <c r="F1386" s="28"/>
      <c r="G1386" s="28"/>
      <c r="H1386" s="28"/>
      <c r="I1386" s="28"/>
      <c r="J1386" s="28"/>
      <c r="K1386" s="28"/>
      <c r="L1386" s="28"/>
      <c r="M1386" s="28"/>
      <c r="N1386" s="28"/>
      <c r="O1386" s="28"/>
      <c r="P1386" s="28"/>
      <c r="Q1386" s="28"/>
      <c r="R1386" s="28"/>
      <c r="S1386" s="28"/>
      <c r="T1386" s="28"/>
      <c r="U1386" s="28"/>
    </row>
    <row r="1387" spans="1:21" ht="11.25" customHeight="1" x14ac:dyDescent="0.2">
      <c r="A1387" s="28"/>
      <c r="B1387" s="28"/>
      <c r="C1387" s="28"/>
      <c r="D1387" s="31"/>
      <c r="E1387" s="28"/>
      <c r="F1387" s="28"/>
      <c r="G1387" s="28"/>
      <c r="H1387" s="28"/>
      <c r="I1387" s="28"/>
      <c r="J1387" s="28"/>
      <c r="K1387" s="28"/>
      <c r="L1387" s="28"/>
      <c r="M1387" s="28"/>
      <c r="N1387" s="28"/>
      <c r="O1387" s="28"/>
      <c r="P1387" s="28"/>
      <c r="Q1387" s="28"/>
      <c r="R1387" s="28"/>
      <c r="S1387" s="28"/>
      <c r="T1387" s="28"/>
      <c r="U1387" s="28"/>
    </row>
    <row r="1388" spans="1:21" ht="11.25" customHeight="1" x14ac:dyDescent="0.2">
      <c r="A1388" s="28"/>
      <c r="B1388" s="28"/>
      <c r="C1388" s="28"/>
      <c r="D1388" s="31"/>
      <c r="E1388" s="28"/>
      <c r="F1388" s="28"/>
      <c r="G1388" s="28"/>
      <c r="H1388" s="28"/>
      <c r="I1388" s="28"/>
      <c r="J1388" s="28"/>
      <c r="K1388" s="28"/>
      <c r="L1388" s="28"/>
      <c r="M1388" s="28"/>
      <c r="N1388" s="28"/>
      <c r="O1388" s="28"/>
      <c r="P1388" s="28"/>
      <c r="Q1388" s="28"/>
      <c r="R1388" s="28"/>
      <c r="S1388" s="28"/>
      <c r="T1388" s="28"/>
      <c r="U1388" s="28"/>
    </row>
    <row r="1389" spans="1:21" ht="11.25" customHeight="1" x14ac:dyDescent="0.2">
      <c r="A1389" s="28"/>
      <c r="B1389" s="28"/>
      <c r="C1389" s="28"/>
      <c r="D1389" s="31"/>
      <c r="E1389" s="28"/>
      <c r="F1389" s="28"/>
      <c r="G1389" s="28"/>
      <c r="H1389" s="28"/>
      <c r="I1389" s="28"/>
      <c r="J1389" s="28"/>
      <c r="K1389" s="28"/>
      <c r="L1389" s="28"/>
      <c r="M1389" s="28"/>
      <c r="N1389" s="28"/>
      <c r="O1389" s="28"/>
      <c r="P1389" s="28"/>
      <c r="Q1389" s="28"/>
      <c r="R1389" s="28"/>
      <c r="S1389" s="28"/>
      <c r="T1389" s="28"/>
      <c r="U1389" s="28"/>
    </row>
    <row r="1390" spans="1:21" ht="11.25" customHeight="1" x14ac:dyDescent="0.2">
      <c r="A1390" s="28"/>
      <c r="B1390" s="28"/>
      <c r="C1390" s="28"/>
      <c r="D1390" s="31"/>
      <c r="E1390" s="28"/>
      <c r="F1390" s="28"/>
      <c r="G1390" s="28"/>
      <c r="H1390" s="28"/>
      <c r="I1390" s="28"/>
      <c r="J1390" s="28"/>
      <c r="K1390" s="28"/>
      <c r="L1390" s="28"/>
      <c r="M1390" s="28"/>
      <c r="N1390" s="28"/>
      <c r="O1390" s="28"/>
      <c r="P1390" s="28"/>
      <c r="Q1390" s="28"/>
      <c r="R1390" s="28"/>
      <c r="S1390" s="28"/>
      <c r="T1390" s="28"/>
      <c r="U1390" s="28"/>
    </row>
    <row r="1391" spans="1:21" ht="11.25" customHeight="1" x14ac:dyDescent="0.2">
      <c r="A1391" s="28"/>
      <c r="B1391" s="28"/>
      <c r="C1391" s="28"/>
      <c r="D1391" s="31"/>
      <c r="E1391" s="28"/>
      <c r="F1391" s="28"/>
      <c r="G1391" s="28"/>
      <c r="H1391" s="28"/>
      <c r="I1391" s="28"/>
      <c r="J1391" s="28"/>
      <c r="K1391" s="28"/>
      <c r="L1391" s="28"/>
      <c r="M1391" s="28"/>
      <c r="N1391" s="28"/>
      <c r="O1391" s="28"/>
      <c r="P1391" s="28"/>
      <c r="Q1391" s="28"/>
      <c r="R1391" s="28"/>
      <c r="S1391" s="28"/>
      <c r="T1391" s="28"/>
      <c r="U1391" s="28"/>
    </row>
    <row r="1392" spans="1:21" ht="11.25" customHeight="1" x14ac:dyDescent="0.2">
      <c r="A1392" s="28"/>
      <c r="B1392" s="28"/>
      <c r="C1392" s="28"/>
      <c r="D1392" s="31"/>
      <c r="E1392" s="28"/>
      <c r="F1392" s="28"/>
      <c r="G1392" s="28"/>
      <c r="H1392" s="28"/>
      <c r="I1392" s="28"/>
      <c r="J1392" s="28"/>
      <c r="K1392" s="28"/>
      <c r="L1392" s="28"/>
      <c r="M1392" s="28"/>
      <c r="N1392" s="28"/>
      <c r="O1392" s="28"/>
      <c r="P1392" s="28"/>
      <c r="Q1392" s="28"/>
      <c r="R1392" s="28"/>
      <c r="S1392" s="28"/>
      <c r="T1392" s="28"/>
      <c r="U1392" s="28"/>
    </row>
    <row r="1393" spans="1:21" ht="11.25" customHeight="1" x14ac:dyDescent="0.2">
      <c r="A1393" s="28"/>
      <c r="B1393" s="28"/>
      <c r="C1393" s="28"/>
      <c r="D1393" s="31"/>
      <c r="E1393" s="28"/>
      <c r="F1393" s="28"/>
      <c r="G1393" s="28"/>
      <c r="H1393" s="28"/>
      <c r="I1393" s="28"/>
      <c r="J1393" s="28"/>
      <c r="K1393" s="28"/>
      <c r="L1393" s="28"/>
      <c r="M1393" s="28"/>
      <c r="N1393" s="28"/>
      <c r="O1393" s="28"/>
      <c r="P1393" s="28"/>
      <c r="Q1393" s="28"/>
      <c r="R1393" s="28"/>
      <c r="S1393" s="28"/>
      <c r="T1393" s="28"/>
      <c r="U1393" s="28"/>
    </row>
    <row r="1394" spans="1:21" ht="11.25" customHeight="1" x14ac:dyDescent="0.2">
      <c r="A1394" s="28"/>
      <c r="B1394" s="28"/>
      <c r="C1394" s="28"/>
      <c r="D1394" s="31"/>
      <c r="E1394" s="28"/>
      <c r="F1394" s="28"/>
      <c r="G1394" s="28"/>
      <c r="H1394" s="28"/>
      <c r="I1394" s="28"/>
      <c r="J1394" s="28"/>
      <c r="K1394" s="28"/>
      <c r="L1394" s="28"/>
      <c r="M1394" s="28"/>
      <c r="N1394" s="28"/>
      <c r="O1394" s="28"/>
      <c r="P1394" s="28"/>
      <c r="Q1394" s="28"/>
      <c r="R1394" s="28"/>
      <c r="S1394" s="28"/>
      <c r="T1394" s="28"/>
      <c r="U1394" s="28"/>
    </row>
    <row r="1395" spans="1:21" ht="11.25" customHeight="1" x14ac:dyDescent="0.2">
      <c r="A1395" s="28"/>
      <c r="B1395" s="28"/>
      <c r="C1395" s="28"/>
      <c r="D1395" s="31"/>
      <c r="E1395" s="28"/>
      <c r="F1395" s="28"/>
      <c r="G1395" s="28"/>
      <c r="H1395" s="28"/>
      <c r="I1395" s="28"/>
      <c r="J1395" s="28"/>
      <c r="K1395" s="28"/>
      <c r="L1395" s="28"/>
      <c r="M1395" s="28"/>
      <c r="N1395" s="28"/>
      <c r="O1395" s="28"/>
      <c r="P1395" s="28"/>
      <c r="Q1395" s="28"/>
      <c r="R1395" s="28"/>
      <c r="S1395" s="28"/>
      <c r="T1395" s="28"/>
      <c r="U1395" s="28"/>
    </row>
    <row r="1396" spans="1:21" ht="11.25" customHeight="1" x14ac:dyDescent="0.2">
      <c r="A1396" s="28"/>
      <c r="B1396" s="28"/>
      <c r="C1396" s="28"/>
      <c r="D1396" s="31"/>
      <c r="E1396" s="28"/>
      <c r="F1396" s="28"/>
      <c r="G1396" s="28"/>
      <c r="H1396" s="28"/>
      <c r="I1396" s="28"/>
      <c r="J1396" s="28"/>
      <c r="K1396" s="28"/>
      <c r="L1396" s="28"/>
      <c r="M1396" s="28"/>
      <c r="N1396" s="28"/>
      <c r="O1396" s="28"/>
      <c r="P1396" s="28"/>
      <c r="Q1396" s="28"/>
      <c r="R1396" s="28"/>
      <c r="S1396" s="28"/>
      <c r="T1396" s="28"/>
      <c r="U1396" s="28"/>
    </row>
    <row r="1397" spans="1:21" ht="11.25" customHeight="1" x14ac:dyDescent="0.2">
      <c r="A1397" s="28"/>
      <c r="B1397" s="28"/>
      <c r="C1397" s="28"/>
      <c r="D1397" s="31"/>
      <c r="E1397" s="28"/>
      <c r="F1397" s="28"/>
      <c r="G1397" s="28"/>
      <c r="H1397" s="28"/>
      <c r="I1397" s="28"/>
      <c r="J1397" s="28"/>
      <c r="K1397" s="28"/>
      <c r="L1397" s="28"/>
      <c r="M1397" s="28"/>
      <c r="N1397" s="28"/>
      <c r="O1397" s="28"/>
      <c r="P1397" s="28"/>
      <c r="Q1397" s="28"/>
      <c r="R1397" s="28"/>
      <c r="S1397" s="28"/>
      <c r="T1397" s="28"/>
      <c r="U1397" s="28"/>
    </row>
    <row r="1398" spans="1:21" ht="11.25" customHeight="1" x14ac:dyDescent="0.2">
      <c r="A1398" s="28"/>
      <c r="B1398" s="28"/>
      <c r="C1398" s="28"/>
      <c r="D1398" s="31"/>
      <c r="E1398" s="28"/>
      <c r="F1398" s="28"/>
      <c r="G1398" s="28"/>
      <c r="H1398" s="28"/>
      <c r="I1398" s="28"/>
      <c r="J1398" s="28"/>
      <c r="K1398" s="28"/>
      <c r="L1398" s="28"/>
      <c r="M1398" s="28"/>
      <c r="N1398" s="28"/>
      <c r="O1398" s="28"/>
      <c r="P1398" s="28"/>
      <c r="Q1398" s="28"/>
      <c r="R1398" s="28"/>
      <c r="S1398" s="28"/>
      <c r="T1398" s="28"/>
      <c r="U1398" s="28"/>
    </row>
    <row r="1399" spans="1:21" ht="11.25" customHeight="1" x14ac:dyDescent="0.2">
      <c r="A1399" s="28"/>
      <c r="B1399" s="28"/>
      <c r="C1399" s="28"/>
      <c r="D1399" s="31"/>
      <c r="E1399" s="28"/>
      <c r="F1399" s="28"/>
      <c r="G1399" s="28"/>
      <c r="H1399" s="28"/>
      <c r="I1399" s="28"/>
      <c r="J1399" s="28"/>
      <c r="K1399" s="28"/>
      <c r="L1399" s="28"/>
      <c r="M1399" s="28"/>
      <c r="N1399" s="28"/>
      <c r="O1399" s="28"/>
      <c r="P1399" s="28"/>
      <c r="Q1399" s="28"/>
      <c r="R1399" s="28"/>
      <c r="S1399" s="28"/>
      <c r="T1399" s="28"/>
      <c r="U1399" s="28"/>
    </row>
    <row r="1400" spans="1:21" ht="11.25" customHeight="1" x14ac:dyDescent="0.2">
      <c r="A1400" s="28"/>
      <c r="B1400" s="28"/>
      <c r="C1400" s="28"/>
      <c r="D1400" s="31"/>
      <c r="E1400" s="28"/>
      <c r="F1400" s="28"/>
      <c r="G1400" s="28"/>
      <c r="H1400" s="28"/>
      <c r="I1400" s="28"/>
      <c r="J1400" s="28"/>
      <c r="K1400" s="28"/>
      <c r="L1400" s="28"/>
      <c r="M1400" s="28"/>
      <c r="N1400" s="28"/>
      <c r="O1400" s="28"/>
      <c r="P1400" s="28"/>
      <c r="Q1400" s="28"/>
      <c r="R1400" s="28"/>
      <c r="S1400" s="28"/>
      <c r="T1400" s="28"/>
      <c r="U1400" s="28"/>
    </row>
    <row r="1401" spans="1:21" ht="11.25" customHeight="1" x14ac:dyDescent="0.2">
      <c r="A1401" s="28"/>
      <c r="B1401" s="28"/>
      <c r="C1401" s="28"/>
      <c r="D1401" s="31"/>
      <c r="E1401" s="28"/>
      <c r="F1401" s="28"/>
      <c r="G1401" s="28"/>
      <c r="H1401" s="28"/>
      <c r="I1401" s="28"/>
      <c r="J1401" s="28"/>
      <c r="K1401" s="28"/>
      <c r="L1401" s="28"/>
      <c r="M1401" s="28"/>
      <c r="N1401" s="28"/>
      <c r="O1401" s="28"/>
      <c r="P1401" s="28"/>
      <c r="Q1401" s="28"/>
      <c r="R1401" s="28"/>
      <c r="S1401" s="28"/>
      <c r="T1401" s="28"/>
      <c r="U1401" s="28"/>
    </row>
    <row r="1402" spans="1:21" ht="11.25" customHeight="1" x14ac:dyDescent="0.2">
      <c r="A1402" s="28"/>
      <c r="B1402" s="28"/>
      <c r="C1402" s="28"/>
      <c r="D1402" s="31"/>
      <c r="E1402" s="28"/>
      <c r="F1402" s="28"/>
      <c r="G1402" s="28"/>
      <c r="H1402" s="28"/>
      <c r="I1402" s="28"/>
      <c r="J1402" s="28"/>
      <c r="K1402" s="28"/>
      <c r="L1402" s="28"/>
      <c r="M1402" s="28"/>
      <c r="N1402" s="28"/>
      <c r="O1402" s="28"/>
      <c r="P1402" s="28"/>
      <c r="Q1402" s="28"/>
      <c r="R1402" s="28"/>
      <c r="S1402" s="28"/>
      <c r="T1402" s="28"/>
      <c r="U1402" s="28"/>
    </row>
    <row r="1403" spans="1:21" ht="11.25" customHeight="1" x14ac:dyDescent="0.2">
      <c r="A1403" s="28"/>
      <c r="B1403" s="28"/>
      <c r="C1403" s="28"/>
      <c r="D1403" s="31"/>
      <c r="E1403" s="28"/>
      <c r="F1403" s="28"/>
      <c r="G1403" s="28"/>
      <c r="H1403" s="28"/>
      <c r="I1403" s="28"/>
      <c r="J1403" s="28"/>
      <c r="K1403" s="28"/>
      <c r="L1403" s="28"/>
      <c r="M1403" s="28"/>
      <c r="N1403" s="28"/>
      <c r="O1403" s="28"/>
      <c r="P1403" s="28"/>
      <c r="Q1403" s="28"/>
      <c r="R1403" s="28"/>
      <c r="S1403" s="28"/>
      <c r="T1403" s="28"/>
      <c r="U1403" s="28"/>
    </row>
    <row r="1404" spans="1:21" ht="11.25" customHeight="1" x14ac:dyDescent="0.2">
      <c r="A1404" s="28"/>
      <c r="B1404" s="28"/>
      <c r="C1404" s="28"/>
      <c r="D1404" s="31"/>
      <c r="E1404" s="28"/>
      <c r="F1404" s="28"/>
      <c r="G1404" s="28"/>
      <c r="H1404" s="28"/>
      <c r="I1404" s="28"/>
      <c r="J1404" s="28"/>
      <c r="K1404" s="28"/>
      <c r="L1404" s="28"/>
      <c r="M1404" s="28"/>
      <c r="N1404" s="28"/>
      <c r="O1404" s="28"/>
      <c r="P1404" s="28"/>
      <c r="Q1404" s="28"/>
      <c r="R1404" s="28"/>
      <c r="S1404" s="28"/>
      <c r="T1404" s="28"/>
      <c r="U1404" s="28"/>
    </row>
    <row r="1405" spans="1:21" ht="11.25" customHeight="1" x14ac:dyDescent="0.2">
      <c r="A1405" s="28"/>
      <c r="B1405" s="28"/>
      <c r="C1405" s="28"/>
      <c r="D1405" s="31"/>
      <c r="E1405" s="28"/>
      <c r="F1405" s="28"/>
      <c r="G1405" s="28"/>
      <c r="H1405" s="28"/>
      <c r="I1405" s="28"/>
      <c r="J1405" s="28"/>
      <c r="K1405" s="28"/>
      <c r="L1405" s="28"/>
      <c r="M1405" s="28"/>
      <c r="N1405" s="28"/>
      <c r="O1405" s="28"/>
      <c r="P1405" s="28"/>
      <c r="Q1405" s="28"/>
      <c r="R1405" s="28"/>
      <c r="S1405" s="28"/>
      <c r="T1405" s="28"/>
      <c r="U1405" s="28"/>
    </row>
    <row r="1406" spans="1:21" ht="11.25" customHeight="1" x14ac:dyDescent="0.2">
      <c r="A1406" s="28"/>
      <c r="B1406" s="28"/>
      <c r="C1406" s="28"/>
      <c r="D1406" s="31"/>
      <c r="E1406" s="28"/>
      <c r="F1406" s="28"/>
      <c r="G1406" s="28"/>
      <c r="H1406" s="28"/>
      <c r="I1406" s="28"/>
      <c r="J1406" s="28"/>
      <c r="K1406" s="28"/>
      <c r="L1406" s="28"/>
      <c r="M1406" s="28"/>
      <c r="N1406" s="28"/>
      <c r="O1406" s="28"/>
      <c r="P1406" s="28"/>
      <c r="Q1406" s="28"/>
      <c r="R1406" s="28"/>
      <c r="S1406" s="28"/>
      <c r="T1406" s="28"/>
      <c r="U1406" s="28"/>
    </row>
    <row r="1407" spans="1:21" ht="11.25" customHeight="1" x14ac:dyDescent="0.2">
      <c r="A1407" s="28"/>
      <c r="B1407" s="28"/>
      <c r="C1407" s="28"/>
      <c r="D1407" s="31"/>
      <c r="E1407" s="28"/>
      <c r="F1407" s="28"/>
      <c r="G1407" s="28"/>
      <c r="H1407" s="28"/>
      <c r="I1407" s="28"/>
      <c r="J1407" s="28"/>
      <c r="K1407" s="28"/>
      <c r="L1407" s="28"/>
      <c r="M1407" s="28"/>
      <c r="N1407" s="28"/>
      <c r="O1407" s="28"/>
      <c r="P1407" s="28"/>
      <c r="Q1407" s="28"/>
      <c r="R1407" s="28"/>
      <c r="S1407" s="28"/>
      <c r="T1407" s="28"/>
      <c r="U1407" s="28"/>
    </row>
    <row r="1408" spans="1:21" ht="11.25" customHeight="1" x14ac:dyDescent="0.2">
      <c r="A1408" s="28"/>
      <c r="B1408" s="28"/>
      <c r="C1408" s="28"/>
      <c r="D1408" s="31"/>
      <c r="E1408" s="28"/>
      <c r="F1408" s="28"/>
      <c r="G1408" s="28"/>
      <c r="H1408" s="28"/>
      <c r="I1408" s="28"/>
      <c r="J1408" s="28"/>
      <c r="K1408" s="28"/>
      <c r="L1408" s="28"/>
      <c r="M1408" s="28"/>
      <c r="N1408" s="28"/>
      <c r="O1408" s="28"/>
      <c r="P1408" s="28"/>
      <c r="Q1408" s="28"/>
      <c r="R1408" s="28"/>
      <c r="S1408" s="28"/>
      <c r="T1408" s="28"/>
      <c r="U1408" s="28"/>
    </row>
    <row r="1409" spans="1:21" ht="11.25" customHeight="1" x14ac:dyDescent="0.2">
      <c r="A1409" s="28"/>
      <c r="B1409" s="28"/>
      <c r="C1409" s="28"/>
      <c r="D1409" s="31"/>
      <c r="E1409" s="28"/>
      <c r="F1409" s="28"/>
      <c r="G1409" s="28"/>
      <c r="H1409" s="28"/>
      <c r="I1409" s="28"/>
      <c r="J1409" s="28"/>
      <c r="K1409" s="28"/>
      <c r="L1409" s="28"/>
      <c r="M1409" s="28"/>
      <c r="N1409" s="28"/>
      <c r="O1409" s="28"/>
      <c r="P1409" s="28"/>
      <c r="Q1409" s="28"/>
      <c r="R1409" s="28"/>
      <c r="S1409" s="28"/>
      <c r="T1409" s="28"/>
      <c r="U1409" s="28"/>
    </row>
    <row r="1410" spans="1:21" ht="11.25" customHeight="1" x14ac:dyDescent="0.2">
      <c r="A1410" s="28"/>
      <c r="B1410" s="28"/>
      <c r="C1410" s="28"/>
      <c r="D1410" s="31"/>
      <c r="E1410" s="28"/>
      <c r="F1410" s="28"/>
      <c r="G1410" s="28"/>
      <c r="H1410" s="28"/>
      <c r="I1410" s="28"/>
      <c r="J1410" s="28"/>
      <c r="K1410" s="28"/>
      <c r="L1410" s="28"/>
      <c r="M1410" s="28"/>
      <c r="N1410" s="28"/>
      <c r="O1410" s="28"/>
      <c r="P1410" s="28"/>
      <c r="Q1410" s="28"/>
      <c r="R1410" s="28"/>
      <c r="S1410" s="28"/>
      <c r="T1410" s="28"/>
      <c r="U1410" s="28"/>
    </row>
    <row r="1411" spans="1:21" ht="11.25" customHeight="1" x14ac:dyDescent="0.2">
      <c r="A1411" s="28"/>
      <c r="B1411" s="28"/>
      <c r="C1411" s="28"/>
      <c r="D1411" s="31"/>
      <c r="E1411" s="28"/>
      <c r="F1411" s="28"/>
      <c r="G1411" s="28"/>
      <c r="H1411" s="28"/>
      <c r="I1411" s="28"/>
      <c r="J1411" s="28"/>
      <c r="K1411" s="28"/>
      <c r="L1411" s="28"/>
      <c r="M1411" s="28"/>
      <c r="N1411" s="28"/>
      <c r="O1411" s="28"/>
      <c r="P1411" s="28"/>
      <c r="Q1411" s="28"/>
      <c r="R1411" s="28"/>
      <c r="S1411" s="28"/>
      <c r="T1411" s="28"/>
      <c r="U1411" s="28"/>
    </row>
    <row r="1412" spans="1:21" ht="11.25" customHeight="1" x14ac:dyDescent="0.2">
      <c r="A1412" s="28"/>
      <c r="B1412" s="28"/>
      <c r="C1412" s="28"/>
      <c r="D1412" s="31"/>
      <c r="E1412" s="28"/>
      <c r="F1412" s="28"/>
      <c r="G1412" s="28"/>
      <c r="H1412" s="28"/>
      <c r="I1412" s="28"/>
      <c r="J1412" s="28"/>
      <c r="K1412" s="28"/>
      <c r="L1412" s="28"/>
      <c r="M1412" s="28"/>
      <c r="N1412" s="28"/>
      <c r="O1412" s="28"/>
      <c r="P1412" s="28"/>
      <c r="Q1412" s="28"/>
      <c r="R1412" s="28"/>
      <c r="S1412" s="28"/>
      <c r="T1412" s="28"/>
      <c r="U1412" s="28"/>
    </row>
    <row r="1413" spans="1:21" ht="11.25" customHeight="1" x14ac:dyDescent="0.2">
      <c r="A1413" s="28"/>
      <c r="B1413" s="28"/>
      <c r="C1413" s="28"/>
      <c r="D1413" s="31"/>
      <c r="E1413" s="28"/>
      <c r="F1413" s="28"/>
      <c r="G1413" s="28"/>
      <c r="H1413" s="28"/>
      <c r="I1413" s="28"/>
      <c r="J1413" s="28"/>
      <c r="K1413" s="28"/>
      <c r="L1413" s="28"/>
      <c r="M1413" s="28"/>
      <c r="N1413" s="28"/>
      <c r="O1413" s="28"/>
      <c r="P1413" s="28"/>
      <c r="Q1413" s="28"/>
      <c r="R1413" s="28"/>
      <c r="S1413" s="28"/>
      <c r="T1413" s="28"/>
      <c r="U1413" s="28"/>
    </row>
    <row r="1414" spans="1:21" ht="11.25" customHeight="1" x14ac:dyDescent="0.2">
      <c r="A1414" s="28"/>
      <c r="B1414" s="28"/>
      <c r="C1414" s="28"/>
      <c r="D1414" s="31"/>
      <c r="E1414" s="28"/>
      <c r="F1414" s="28"/>
      <c r="G1414" s="28"/>
      <c r="H1414" s="28"/>
      <c r="I1414" s="28"/>
      <c r="J1414" s="28"/>
      <c r="K1414" s="28"/>
      <c r="L1414" s="28"/>
      <c r="M1414" s="28"/>
      <c r="N1414" s="28"/>
      <c r="O1414" s="28"/>
      <c r="P1414" s="28"/>
      <c r="Q1414" s="28"/>
      <c r="R1414" s="28"/>
      <c r="S1414" s="28"/>
      <c r="T1414" s="28"/>
      <c r="U1414" s="28"/>
    </row>
    <row r="1415" spans="1:21" ht="11.25" customHeight="1" x14ac:dyDescent="0.2">
      <c r="A1415" s="28"/>
      <c r="B1415" s="28"/>
      <c r="C1415" s="28"/>
      <c r="D1415" s="31"/>
      <c r="E1415" s="28"/>
      <c r="F1415" s="28"/>
      <c r="G1415" s="28"/>
      <c r="H1415" s="28"/>
      <c r="I1415" s="28"/>
      <c r="J1415" s="28"/>
      <c r="K1415" s="28"/>
      <c r="L1415" s="28"/>
      <c r="M1415" s="28"/>
      <c r="N1415" s="28"/>
      <c r="O1415" s="28"/>
      <c r="P1415" s="28"/>
      <c r="Q1415" s="28"/>
      <c r="R1415" s="28"/>
      <c r="S1415" s="28"/>
      <c r="T1415" s="28"/>
      <c r="U1415" s="28"/>
    </row>
    <row r="1416" spans="1:21" ht="11.25" customHeight="1" x14ac:dyDescent="0.2">
      <c r="A1416" s="28"/>
      <c r="B1416" s="28"/>
      <c r="C1416" s="28"/>
      <c r="D1416" s="31"/>
      <c r="E1416" s="28"/>
      <c r="F1416" s="28"/>
      <c r="G1416" s="28"/>
      <c r="H1416" s="28"/>
      <c r="I1416" s="28"/>
      <c r="J1416" s="28"/>
      <c r="K1416" s="28"/>
      <c r="L1416" s="28"/>
      <c r="M1416" s="28"/>
      <c r="N1416" s="28"/>
      <c r="O1416" s="28"/>
      <c r="P1416" s="28"/>
      <c r="Q1416" s="28"/>
      <c r="R1416" s="28"/>
      <c r="S1416" s="28"/>
      <c r="T1416" s="28"/>
      <c r="U1416" s="28"/>
    </row>
    <row r="1417" spans="1:21" ht="11.25" customHeight="1" x14ac:dyDescent="0.2">
      <c r="A1417" s="28"/>
      <c r="B1417" s="28"/>
      <c r="C1417" s="28"/>
      <c r="D1417" s="31"/>
      <c r="E1417" s="28"/>
      <c r="F1417" s="28"/>
      <c r="G1417" s="28"/>
      <c r="H1417" s="28"/>
      <c r="I1417" s="28"/>
      <c r="J1417" s="28"/>
      <c r="K1417" s="28"/>
      <c r="L1417" s="28"/>
      <c r="M1417" s="28"/>
      <c r="N1417" s="28"/>
      <c r="O1417" s="28"/>
      <c r="P1417" s="28"/>
      <c r="Q1417" s="28"/>
      <c r="R1417" s="28"/>
      <c r="S1417" s="28"/>
      <c r="T1417" s="28"/>
      <c r="U1417" s="28"/>
    </row>
    <row r="1418" spans="1:21" ht="11.25" customHeight="1" x14ac:dyDescent="0.2">
      <c r="A1418" s="28"/>
      <c r="B1418" s="28"/>
      <c r="C1418" s="28"/>
      <c r="D1418" s="31"/>
      <c r="E1418" s="28"/>
      <c r="F1418" s="28"/>
      <c r="G1418" s="28"/>
      <c r="H1418" s="28"/>
      <c r="I1418" s="28"/>
      <c r="J1418" s="28"/>
      <c r="K1418" s="28"/>
      <c r="L1418" s="28"/>
      <c r="M1418" s="28"/>
      <c r="N1418" s="28"/>
      <c r="O1418" s="28"/>
      <c r="P1418" s="28"/>
      <c r="Q1418" s="28"/>
      <c r="R1418" s="28"/>
      <c r="S1418" s="28"/>
      <c r="T1418" s="28"/>
      <c r="U1418" s="28"/>
    </row>
    <row r="1419" spans="1:21" ht="11.25" customHeight="1" x14ac:dyDescent="0.2">
      <c r="A1419" s="28"/>
      <c r="B1419" s="28"/>
      <c r="C1419" s="28"/>
      <c r="D1419" s="31"/>
      <c r="E1419" s="28"/>
      <c r="F1419" s="28"/>
      <c r="G1419" s="28"/>
      <c r="H1419" s="28"/>
      <c r="I1419" s="28"/>
      <c r="J1419" s="28"/>
      <c r="K1419" s="28"/>
      <c r="L1419" s="28"/>
      <c r="M1419" s="28"/>
      <c r="N1419" s="28"/>
      <c r="O1419" s="28"/>
      <c r="P1419" s="28"/>
      <c r="Q1419" s="28"/>
      <c r="R1419" s="28"/>
      <c r="S1419" s="28"/>
      <c r="T1419" s="28"/>
      <c r="U1419" s="28"/>
    </row>
    <row r="1420" spans="1:21" ht="11.25" customHeight="1" x14ac:dyDescent="0.2">
      <c r="A1420" s="28"/>
      <c r="B1420" s="28"/>
      <c r="C1420" s="28"/>
      <c r="D1420" s="31"/>
      <c r="E1420" s="28"/>
      <c r="F1420" s="28"/>
      <c r="G1420" s="28"/>
      <c r="H1420" s="28"/>
      <c r="I1420" s="28"/>
      <c r="J1420" s="28"/>
      <c r="K1420" s="28"/>
      <c r="L1420" s="28"/>
      <c r="M1420" s="28"/>
      <c r="N1420" s="28"/>
      <c r="O1420" s="28"/>
      <c r="P1420" s="28"/>
      <c r="Q1420" s="28"/>
      <c r="R1420" s="28"/>
      <c r="S1420" s="28"/>
      <c r="T1420" s="28"/>
      <c r="U1420" s="28"/>
    </row>
    <row r="1421" spans="1:21" ht="11.25" customHeight="1" x14ac:dyDescent="0.2">
      <c r="A1421" s="28"/>
      <c r="B1421" s="28"/>
      <c r="C1421" s="28"/>
      <c r="D1421" s="31"/>
      <c r="E1421" s="28"/>
      <c r="F1421" s="28"/>
      <c r="G1421" s="28"/>
      <c r="H1421" s="28"/>
      <c r="I1421" s="28"/>
      <c r="J1421" s="28"/>
      <c r="K1421" s="28"/>
      <c r="L1421" s="28"/>
      <c r="M1421" s="28"/>
      <c r="N1421" s="28"/>
      <c r="O1421" s="28"/>
      <c r="P1421" s="28"/>
      <c r="Q1421" s="28"/>
      <c r="R1421" s="28"/>
      <c r="S1421" s="28"/>
      <c r="T1421" s="28"/>
      <c r="U1421" s="28"/>
    </row>
    <row r="1422" spans="1:21" ht="11.25" customHeight="1" x14ac:dyDescent="0.2">
      <c r="A1422" s="28"/>
      <c r="B1422" s="28"/>
      <c r="C1422" s="28"/>
      <c r="D1422" s="31"/>
      <c r="E1422" s="28"/>
      <c r="F1422" s="28"/>
      <c r="G1422" s="28"/>
      <c r="H1422" s="28"/>
      <c r="I1422" s="28"/>
      <c r="J1422" s="28"/>
      <c r="K1422" s="28"/>
      <c r="L1422" s="28"/>
      <c r="M1422" s="28"/>
      <c r="N1422" s="28"/>
      <c r="O1422" s="28"/>
      <c r="P1422" s="28"/>
      <c r="Q1422" s="28"/>
      <c r="R1422" s="28"/>
      <c r="S1422" s="28"/>
      <c r="T1422" s="28"/>
      <c r="U1422" s="28"/>
    </row>
    <row r="1423" spans="1:21" ht="11.25" customHeight="1" x14ac:dyDescent="0.2">
      <c r="A1423" s="28"/>
      <c r="B1423" s="28"/>
      <c r="C1423" s="28"/>
      <c r="D1423" s="31"/>
      <c r="E1423" s="28"/>
      <c r="F1423" s="28"/>
      <c r="G1423" s="28"/>
      <c r="H1423" s="28"/>
      <c r="I1423" s="28"/>
      <c r="J1423" s="28"/>
      <c r="K1423" s="28"/>
      <c r="L1423" s="28"/>
      <c r="M1423" s="28"/>
      <c r="N1423" s="28"/>
      <c r="O1423" s="28"/>
      <c r="P1423" s="28"/>
      <c r="Q1423" s="28"/>
      <c r="R1423" s="28"/>
      <c r="S1423" s="28"/>
      <c r="T1423" s="28"/>
      <c r="U1423" s="28"/>
    </row>
    <row r="1424" spans="1:21" ht="11.25" customHeight="1" x14ac:dyDescent="0.2">
      <c r="A1424" s="28"/>
      <c r="B1424" s="28"/>
      <c r="C1424" s="28"/>
      <c r="D1424" s="31"/>
      <c r="E1424" s="28"/>
      <c r="F1424" s="28"/>
      <c r="G1424" s="28"/>
      <c r="H1424" s="28"/>
      <c r="I1424" s="28"/>
      <c r="J1424" s="28"/>
      <c r="K1424" s="28"/>
      <c r="L1424" s="28"/>
      <c r="M1424" s="28"/>
      <c r="N1424" s="28"/>
      <c r="O1424" s="28"/>
      <c r="P1424" s="28"/>
      <c r="Q1424" s="28"/>
      <c r="R1424" s="28"/>
      <c r="S1424" s="28"/>
      <c r="T1424" s="28"/>
      <c r="U1424" s="28"/>
    </row>
    <row r="1425" spans="1:21" ht="11.25" customHeight="1" x14ac:dyDescent="0.2">
      <c r="A1425" s="28"/>
      <c r="B1425" s="28"/>
      <c r="C1425" s="28"/>
      <c r="D1425" s="31"/>
      <c r="E1425" s="28"/>
      <c r="F1425" s="28"/>
      <c r="G1425" s="28"/>
      <c r="H1425" s="28"/>
      <c r="I1425" s="28"/>
      <c r="J1425" s="28"/>
      <c r="K1425" s="28"/>
      <c r="L1425" s="28"/>
      <c r="M1425" s="28"/>
      <c r="N1425" s="28"/>
      <c r="O1425" s="28"/>
      <c r="P1425" s="28"/>
      <c r="Q1425" s="28"/>
      <c r="R1425" s="28"/>
      <c r="S1425" s="28"/>
      <c r="T1425" s="28"/>
      <c r="U1425" s="28"/>
    </row>
    <row r="1426" spans="1:21" ht="11.25" customHeight="1" x14ac:dyDescent="0.2">
      <c r="A1426" s="28"/>
      <c r="B1426" s="28"/>
      <c r="C1426" s="28"/>
      <c r="D1426" s="31"/>
      <c r="E1426" s="28"/>
      <c r="F1426" s="28"/>
      <c r="G1426" s="28"/>
      <c r="H1426" s="28"/>
      <c r="I1426" s="28"/>
      <c r="J1426" s="28"/>
      <c r="K1426" s="28"/>
      <c r="L1426" s="28"/>
      <c r="M1426" s="28"/>
      <c r="N1426" s="28"/>
      <c r="O1426" s="28"/>
      <c r="P1426" s="28"/>
      <c r="Q1426" s="28"/>
      <c r="R1426" s="28"/>
      <c r="S1426" s="28"/>
      <c r="T1426" s="28"/>
      <c r="U1426" s="28"/>
    </row>
    <row r="1427" spans="1:21" ht="11.25" customHeight="1" x14ac:dyDescent="0.2">
      <c r="A1427" s="28"/>
      <c r="B1427" s="28"/>
      <c r="C1427" s="28"/>
      <c r="D1427" s="31"/>
      <c r="E1427" s="28"/>
      <c r="F1427" s="28"/>
      <c r="G1427" s="28"/>
      <c r="H1427" s="28"/>
      <c r="I1427" s="28"/>
      <c r="J1427" s="28"/>
      <c r="K1427" s="28"/>
      <c r="L1427" s="28"/>
      <c r="M1427" s="28"/>
      <c r="N1427" s="28"/>
      <c r="O1427" s="28"/>
      <c r="P1427" s="28"/>
      <c r="Q1427" s="28"/>
      <c r="R1427" s="28"/>
      <c r="S1427" s="28"/>
      <c r="T1427" s="28"/>
      <c r="U1427" s="28"/>
    </row>
    <row r="1428" spans="1:21" ht="11.25" customHeight="1" x14ac:dyDescent="0.2">
      <c r="A1428" s="28"/>
      <c r="B1428" s="28"/>
      <c r="C1428" s="28"/>
      <c r="D1428" s="31"/>
      <c r="E1428" s="28"/>
      <c r="F1428" s="28"/>
      <c r="G1428" s="28"/>
      <c r="H1428" s="28"/>
      <c r="I1428" s="28"/>
      <c r="J1428" s="28"/>
      <c r="K1428" s="28"/>
      <c r="L1428" s="28"/>
      <c r="M1428" s="28"/>
      <c r="N1428" s="28"/>
      <c r="O1428" s="28"/>
      <c r="P1428" s="28"/>
      <c r="Q1428" s="28"/>
      <c r="R1428" s="28"/>
      <c r="S1428" s="28"/>
      <c r="T1428" s="28"/>
      <c r="U1428" s="28"/>
    </row>
    <row r="1429" spans="1:21" ht="11.25" customHeight="1" x14ac:dyDescent="0.2">
      <c r="A1429" s="28"/>
      <c r="B1429" s="28"/>
      <c r="C1429" s="28"/>
      <c r="D1429" s="31"/>
      <c r="E1429" s="28"/>
      <c r="F1429" s="28"/>
      <c r="G1429" s="28"/>
      <c r="H1429" s="28"/>
      <c r="I1429" s="28"/>
      <c r="J1429" s="28"/>
      <c r="K1429" s="28"/>
      <c r="L1429" s="28"/>
      <c r="M1429" s="28"/>
      <c r="N1429" s="28"/>
      <c r="O1429" s="28"/>
      <c r="P1429" s="28"/>
      <c r="Q1429" s="28"/>
      <c r="R1429" s="28"/>
      <c r="S1429" s="28"/>
      <c r="T1429" s="28"/>
      <c r="U1429" s="28"/>
    </row>
    <row r="1430" spans="1:21" ht="11.25" customHeight="1" x14ac:dyDescent="0.2">
      <c r="A1430" s="28"/>
      <c r="B1430" s="28"/>
      <c r="C1430" s="28"/>
      <c r="D1430" s="31"/>
      <c r="E1430" s="28"/>
      <c r="F1430" s="28"/>
      <c r="G1430" s="28"/>
      <c r="H1430" s="28"/>
      <c r="I1430" s="28"/>
      <c r="J1430" s="28"/>
      <c r="K1430" s="28"/>
      <c r="L1430" s="28"/>
      <c r="M1430" s="28"/>
      <c r="N1430" s="28"/>
      <c r="O1430" s="28"/>
      <c r="P1430" s="28"/>
      <c r="Q1430" s="28"/>
      <c r="R1430" s="28"/>
      <c r="S1430" s="28"/>
      <c r="T1430" s="28"/>
      <c r="U1430" s="28"/>
    </row>
    <row r="1431" spans="1:21" ht="11.25" customHeight="1" x14ac:dyDescent="0.2">
      <c r="A1431" s="28"/>
      <c r="B1431" s="28"/>
      <c r="C1431" s="28"/>
      <c r="D1431" s="31"/>
      <c r="E1431" s="28"/>
      <c r="F1431" s="28"/>
      <c r="G1431" s="28"/>
      <c r="H1431" s="28"/>
      <c r="I1431" s="28"/>
      <c r="J1431" s="28"/>
      <c r="K1431" s="28"/>
      <c r="L1431" s="28"/>
      <c r="M1431" s="28"/>
      <c r="N1431" s="28"/>
      <c r="O1431" s="28"/>
      <c r="P1431" s="28"/>
      <c r="Q1431" s="28"/>
      <c r="R1431" s="28"/>
      <c r="S1431" s="28"/>
      <c r="T1431" s="28"/>
      <c r="U1431" s="28"/>
    </row>
    <row r="1432" spans="1:21" ht="11.25" customHeight="1" x14ac:dyDescent="0.2">
      <c r="A1432" s="28"/>
      <c r="B1432" s="28"/>
      <c r="C1432" s="28"/>
      <c r="D1432" s="31"/>
      <c r="E1432" s="28"/>
      <c r="F1432" s="28"/>
      <c r="G1432" s="28"/>
      <c r="H1432" s="28"/>
      <c r="I1432" s="28"/>
      <c r="J1432" s="28"/>
      <c r="K1432" s="28"/>
      <c r="L1432" s="28"/>
      <c r="M1432" s="28"/>
      <c r="N1432" s="28"/>
      <c r="O1432" s="28"/>
      <c r="P1432" s="28"/>
      <c r="Q1432" s="28"/>
      <c r="R1432" s="28"/>
      <c r="S1432" s="28"/>
      <c r="T1432" s="28"/>
      <c r="U1432" s="28"/>
    </row>
    <row r="1433" spans="1:21" ht="11.25" customHeight="1" x14ac:dyDescent="0.2">
      <c r="A1433" s="28"/>
      <c r="B1433" s="28"/>
      <c r="C1433" s="28"/>
      <c r="D1433" s="31"/>
      <c r="E1433" s="28"/>
      <c r="F1433" s="28"/>
      <c r="G1433" s="28"/>
      <c r="H1433" s="28"/>
      <c r="I1433" s="28"/>
      <c r="J1433" s="28"/>
      <c r="K1433" s="28"/>
      <c r="L1433" s="28"/>
      <c r="M1433" s="28"/>
      <c r="N1433" s="28"/>
      <c r="O1433" s="28"/>
      <c r="P1433" s="28"/>
      <c r="Q1433" s="28"/>
      <c r="R1433" s="28"/>
      <c r="S1433" s="28"/>
      <c r="T1433" s="28"/>
      <c r="U1433" s="28"/>
    </row>
    <row r="1434" spans="1:21" ht="11.25" customHeight="1" x14ac:dyDescent="0.2">
      <c r="A1434" s="28"/>
      <c r="B1434" s="28"/>
      <c r="C1434" s="28"/>
      <c r="D1434" s="31"/>
      <c r="E1434" s="28"/>
      <c r="F1434" s="28"/>
      <c r="G1434" s="28"/>
      <c r="H1434" s="28"/>
      <c r="I1434" s="28"/>
      <c r="J1434" s="28"/>
      <c r="K1434" s="28"/>
      <c r="L1434" s="28"/>
      <c r="M1434" s="28"/>
      <c r="N1434" s="28"/>
      <c r="O1434" s="28"/>
      <c r="P1434" s="28"/>
      <c r="Q1434" s="28"/>
      <c r="R1434" s="28"/>
      <c r="S1434" s="28"/>
      <c r="T1434" s="28"/>
      <c r="U1434" s="28"/>
    </row>
    <row r="1435" spans="1:21" ht="11.25" customHeight="1" x14ac:dyDescent="0.2">
      <c r="A1435" s="28"/>
      <c r="B1435" s="28"/>
      <c r="C1435" s="28"/>
      <c r="D1435" s="31"/>
      <c r="E1435" s="28"/>
      <c r="F1435" s="28"/>
      <c r="G1435" s="28"/>
      <c r="H1435" s="28"/>
      <c r="I1435" s="28"/>
      <c r="J1435" s="28"/>
      <c r="K1435" s="28"/>
      <c r="L1435" s="28"/>
      <c r="M1435" s="28"/>
      <c r="N1435" s="28"/>
      <c r="O1435" s="28"/>
      <c r="P1435" s="28"/>
      <c r="Q1435" s="28"/>
      <c r="R1435" s="28"/>
      <c r="S1435" s="28"/>
      <c r="T1435" s="28"/>
      <c r="U1435" s="28"/>
    </row>
    <row r="1436" spans="1:21" ht="11.25" customHeight="1" x14ac:dyDescent="0.2">
      <c r="A1436" s="28"/>
      <c r="B1436" s="28"/>
      <c r="C1436" s="28"/>
      <c r="D1436" s="31"/>
      <c r="E1436" s="28"/>
      <c r="F1436" s="28"/>
      <c r="G1436" s="28"/>
      <c r="H1436" s="28"/>
      <c r="I1436" s="28"/>
      <c r="J1436" s="28"/>
      <c r="K1436" s="28"/>
      <c r="L1436" s="28"/>
      <c r="M1436" s="28"/>
      <c r="N1436" s="28"/>
      <c r="O1436" s="28"/>
      <c r="P1436" s="28"/>
      <c r="Q1436" s="28"/>
      <c r="R1436" s="28"/>
      <c r="S1436" s="28"/>
      <c r="T1436" s="28"/>
      <c r="U1436" s="28"/>
    </row>
    <row r="1437" spans="1:21" ht="11.25" customHeight="1" x14ac:dyDescent="0.2">
      <c r="A1437" s="28"/>
      <c r="B1437" s="28"/>
      <c r="C1437" s="28"/>
      <c r="D1437" s="31"/>
      <c r="E1437" s="28"/>
      <c r="F1437" s="28"/>
      <c r="G1437" s="28"/>
      <c r="H1437" s="28"/>
      <c r="I1437" s="28"/>
      <c r="J1437" s="28"/>
      <c r="K1437" s="28"/>
      <c r="L1437" s="28"/>
      <c r="M1437" s="28"/>
      <c r="N1437" s="28"/>
      <c r="O1437" s="28"/>
      <c r="P1437" s="28"/>
      <c r="Q1437" s="28"/>
      <c r="R1437" s="28"/>
      <c r="S1437" s="28"/>
      <c r="T1437" s="28"/>
      <c r="U1437" s="28"/>
    </row>
    <row r="1438" spans="1:21" ht="11.25" customHeight="1" x14ac:dyDescent="0.2">
      <c r="A1438" s="28"/>
      <c r="B1438" s="28"/>
      <c r="C1438" s="28"/>
      <c r="D1438" s="31"/>
      <c r="E1438" s="28"/>
      <c r="F1438" s="28"/>
      <c r="G1438" s="28"/>
      <c r="H1438" s="28"/>
      <c r="I1438" s="28"/>
      <c r="J1438" s="28"/>
      <c r="K1438" s="28"/>
      <c r="L1438" s="28"/>
      <c r="M1438" s="28"/>
      <c r="N1438" s="28"/>
      <c r="O1438" s="28"/>
      <c r="P1438" s="28"/>
      <c r="Q1438" s="28"/>
      <c r="R1438" s="28"/>
      <c r="S1438" s="28"/>
      <c r="T1438" s="28"/>
      <c r="U1438" s="28"/>
    </row>
    <row r="1439" spans="1:21" ht="11.25" customHeight="1" x14ac:dyDescent="0.2">
      <c r="A1439" s="28"/>
      <c r="B1439" s="28"/>
      <c r="C1439" s="28"/>
      <c r="D1439" s="31"/>
      <c r="E1439" s="28"/>
      <c r="F1439" s="28"/>
      <c r="G1439" s="28"/>
      <c r="H1439" s="28"/>
      <c r="I1439" s="28"/>
      <c r="J1439" s="28"/>
      <c r="K1439" s="28"/>
      <c r="L1439" s="28"/>
      <c r="M1439" s="28"/>
      <c r="N1439" s="28"/>
      <c r="O1439" s="28"/>
      <c r="P1439" s="28"/>
      <c r="Q1439" s="28"/>
      <c r="R1439" s="28"/>
      <c r="S1439" s="28"/>
      <c r="T1439" s="28"/>
      <c r="U1439" s="28"/>
    </row>
    <row r="1440" spans="1:21" ht="11.25" customHeight="1" x14ac:dyDescent="0.2">
      <c r="A1440" s="28"/>
      <c r="B1440" s="28"/>
      <c r="C1440" s="28"/>
      <c r="D1440" s="31"/>
      <c r="E1440" s="28"/>
      <c r="F1440" s="28"/>
      <c r="G1440" s="28"/>
      <c r="H1440" s="28"/>
      <c r="I1440" s="28"/>
      <c r="J1440" s="28"/>
      <c r="K1440" s="28"/>
      <c r="L1440" s="28"/>
      <c r="M1440" s="28"/>
      <c r="N1440" s="28"/>
      <c r="O1440" s="28"/>
      <c r="P1440" s="28"/>
      <c r="Q1440" s="28"/>
      <c r="R1440" s="28"/>
      <c r="S1440" s="28"/>
      <c r="T1440" s="28"/>
      <c r="U1440" s="28"/>
    </row>
    <row r="1441" spans="1:21" ht="11.25" customHeight="1" x14ac:dyDescent="0.2">
      <c r="A1441" s="28"/>
      <c r="B1441" s="28"/>
      <c r="C1441" s="28"/>
      <c r="D1441" s="31"/>
      <c r="E1441" s="28"/>
      <c r="F1441" s="28"/>
      <c r="G1441" s="28"/>
      <c r="H1441" s="28"/>
      <c r="I1441" s="28"/>
      <c r="J1441" s="28"/>
      <c r="K1441" s="28"/>
      <c r="L1441" s="28"/>
      <c r="M1441" s="28"/>
      <c r="N1441" s="28"/>
      <c r="O1441" s="28"/>
      <c r="P1441" s="28"/>
      <c r="Q1441" s="28"/>
      <c r="R1441" s="28"/>
      <c r="S1441" s="28"/>
      <c r="T1441" s="28"/>
      <c r="U1441" s="28"/>
    </row>
    <row r="1442" spans="1:21" ht="11.25" customHeight="1" x14ac:dyDescent="0.2">
      <c r="A1442" s="28"/>
      <c r="B1442" s="28"/>
      <c r="C1442" s="28"/>
      <c r="D1442" s="31"/>
      <c r="E1442" s="28"/>
      <c r="F1442" s="28"/>
      <c r="G1442" s="28"/>
      <c r="H1442" s="28"/>
      <c r="I1442" s="28"/>
      <c r="J1442" s="28"/>
      <c r="K1442" s="28"/>
      <c r="L1442" s="28"/>
      <c r="M1442" s="28"/>
      <c r="N1442" s="28"/>
      <c r="O1442" s="28"/>
      <c r="P1442" s="28"/>
      <c r="Q1442" s="28"/>
      <c r="R1442" s="28"/>
      <c r="S1442" s="28"/>
      <c r="T1442" s="28"/>
      <c r="U1442" s="28"/>
    </row>
    <row r="1443" spans="1:21" ht="11.25" customHeight="1" x14ac:dyDescent="0.2">
      <c r="A1443" s="28"/>
      <c r="B1443" s="28"/>
      <c r="C1443" s="28"/>
      <c r="D1443" s="31"/>
      <c r="E1443" s="28"/>
      <c r="F1443" s="28"/>
      <c r="G1443" s="28"/>
      <c r="H1443" s="28"/>
      <c r="I1443" s="28"/>
      <c r="J1443" s="28"/>
      <c r="K1443" s="28"/>
      <c r="L1443" s="28"/>
      <c r="M1443" s="28"/>
      <c r="N1443" s="28"/>
      <c r="O1443" s="28"/>
      <c r="P1443" s="28"/>
      <c r="Q1443" s="28"/>
      <c r="R1443" s="28"/>
      <c r="S1443" s="28"/>
      <c r="T1443" s="28"/>
      <c r="U1443" s="28"/>
    </row>
    <row r="1444" spans="1:21" ht="11.25" customHeight="1" x14ac:dyDescent="0.2">
      <c r="A1444" s="28"/>
      <c r="B1444" s="28"/>
      <c r="C1444" s="28"/>
      <c r="D1444" s="31"/>
      <c r="E1444" s="28"/>
      <c r="F1444" s="28"/>
      <c r="G1444" s="28"/>
      <c r="H1444" s="28"/>
      <c r="I1444" s="28"/>
      <c r="J1444" s="28"/>
      <c r="K1444" s="28"/>
      <c r="L1444" s="28"/>
      <c r="M1444" s="28"/>
      <c r="N1444" s="28"/>
      <c r="O1444" s="28"/>
      <c r="P1444" s="28"/>
      <c r="Q1444" s="28"/>
      <c r="R1444" s="28"/>
      <c r="S1444" s="28"/>
      <c r="T1444" s="28"/>
      <c r="U1444" s="28"/>
    </row>
    <row r="1445" spans="1:21" ht="11.25" customHeight="1" x14ac:dyDescent="0.2">
      <c r="A1445" s="28"/>
      <c r="B1445" s="28"/>
      <c r="C1445" s="28"/>
      <c r="D1445" s="31"/>
      <c r="E1445" s="28"/>
      <c r="F1445" s="28"/>
      <c r="G1445" s="28"/>
      <c r="H1445" s="28"/>
      <c r="I1445" s="28"/>
      <c r="J1445" s="28"/>
      <c r="K1445" s="28"/>
      <c r="L1445" s="28"/>
      <c r="M1445" s="28"/>
      <c r="N1445" s="28"/>
      <c r="O1445" s="28"/>
      <c r="P1445" s="28"/>
      <c r="Q1445" s="28"/>
      <c r="R1445" s="28"/>
      <c r="S1445" s="28"/>
      <c r="T1445" s="28"/>
      <c r="U1445" s="28"/>
    </row>
    <row r="1446" spans="1:21" ht="11.25" customHeight="1" x14ac:dyDescent="0.2">
      <c r="A1446" s="28"/>
      <c r="B1446" s="28"/>
      <c r="C1446" s="28"/>
      <c r="D1446" s="31"/>
      <c r="E1446" s="28"/>
      <c r="F1446" s="28"/>
      <c r="G1446" s="28"/>
      <c r="H1446" s="28"/>
      <c r="I1446" s="28"/>
      <c r="J1446" s="28"/>
      <c r="K1446" s="28"/>
      <c r="L1446" s="28"/>
      <c r="M1446" s="28"/>
      <c r="N1446" s="28"/>
      <c r="O1446" s="28"/>
      <c r="P1446" s="28"/>
      <c r="Q1446" s="28"/>
      <c r="R1446" s="28"/>
      <c r="S1446" s="28"/>
      <c r="T1446" s="28"/>
      <c r="U1446" s="28"/>
    </row>
    <row r="1447" spans="1:21" ht="11.25" customHeight="1" x14ac:dyDescent="0.2">
      <c r="A1447" s="28"/>
      <c r="B1447" s="28"/>
      <c r="C1447" s="28"/>
      <c r="D1447" s="31"/>
      <c r="E1447" s="28"/>
      <c r="F1447" s="28"/>
      <c r="G1447" s="28"/>
      <c r="H1447" s="28"/>
      <c r="I1447" s="28"/>
      <c r="J1447" s="28"/>
      <c r="K1447" s="28"/>
      <c r="L1447" s="28"/>
      <c r="M1447" s="28"/>
      <c r="N1447" s="28"/>
      <c r="O1447" s="28"/>
      <c r="P1447" s="28"/>
      <c r="Q1447" s="28"/>
      <c r="R1447" s="28"/>
      <c r="S1447" s="28"/>
      <c r="T1447" s="28"/>
      <c r="U1447" s="28"/>
    </row>
    <row r="1448" spans="1:21" ht="11.25" customHeight="1" x14ac:dyDescent="0.2">
      <c r="A1448" s="28"/>
      <c r="B1448" s="28"/>
      <c r="C1448" s="28"/>
      <c r="D1448" s="31"/>
      <c r="E1448" s="28"/>
      <c r="F1448" s="28"/>
      <c r="G1448" s="28"/>
      <c r="H1448" s="28"/>
      <c r="I1448" s="28"/>
      <c r="J1448" s="28"/>
      <c r="K1448" s="28"/>
      <c r="L1448" s="28"/>
      <c r="M1448" s="28"/>
      <c r="N1448" s="28"/>
      <c r="O1448" s="28"/>
      <c r="P1448" s="28"/>
      <c r="Q1448" s="28"/>
      <c r="R1448" s="28"/>
      <c r="S1448" s="28"/>
      <c r="T1448" s="28"/>
      <c r="U1448" s="28"/>
    </row>
    <row r="1449" spans="1:21" ht="11.25" customHeight="1" x14ac:dyDescent="0.2">
      <c r="A1449" s="28"/>
      <c r="B1449" s="28"/>
      <c r="C1449" s="28"/>
      <c r="D1449" s="31"/>
      <c r="E1449" s="28"/>
      <c r="F1449" s="28"/>
      <c r="G1449" s="28"/>
      <c r="H1449" s="28"/>
      <c r="I1449" s="28"/>
      <c r="J1449" s="28"/>
      <c r="K1449" s="28"/>
      <c r="L1449" s="28"/>
      <c r="M1449" s="28"/>
      <c r="N1449" s="28"/>
      <c r="O1449" s="28"/>
      <c r="P1449" s="28"/>
      <c r="Q1449" s="28"/>
      <c r="R1449" s="28"/>
      <c r="S1449" s="28"/>
      <c r="T1449" s="28"/>
      <c r="U1449" s="28"/>
    </row>
    <row r="1450" spans="1:21" ht="11.25" customHeight="1" x14ac:dyDescent="0.2">
      <c r="A1450" s="28"/>
      <c r="B1450" s="28"/>
      <c r="C1450" s="28"/>
      <c r="D1450" s="31"/>
      <c r="E1450" s="28"/>
      <c r="F1450" s="28"/>
      <c r="G1450" s="28"/>
      <c r="H1450" s="28"/>
      <c r="I1450" s="28"/>
      <c r="J1450" s="28"/>
      <c r="K1450" s="28"/>
      <c r="L1450" s="28"/>
      <c r="M1450" s="28"/>
      <c r="N1450" s="28"/>
      <c r="O1450" s="28"/>
      <c r="P1450" s="28"/>
      <c r="Q1450" s="28"/>
      <c r="R1450" s="28"/>
      <c r="S1450" s="28"/>
      <c r="T1450" s="28"/>
      <c r="U1450" s="28"/>
    </row>
    <row r="1451" spans="1:21" ht="11.25" customHeight="1" x14ac:dyDescent="0.2">
      <c r="A1451" s="28"/>
      <c r="B1451" s="28"/>
      <c r="C1451" s="28"/>
      <c r="D1451" s="31"/>
      <c r="E1451" s="28"/>
      <c r="F1451" s="28"/>
      <c r="G1451" s="28"/>
      <c r="H1451" s="28"/>
      <c r="I1451" s="28"/>
      <c r="J1451" s="28"/>
      <c r="K1451" s="28"/>
      <c r="L1451" s="28"/>
      <c r="M1451" s="28"/>
      <c r="N1451" s="28"/>
      <c r="O1451" s="28"/>
      <c r="P1451" s="28"/>
      <c r="Q1451" s="28"/>
      <c r="R1451" s="28"/>
      <c r="S1451" s="28"/>
      <c r="T1451" s="28"/>
      <c r="U1451" s="28"/>
    </row>
    <row r="1452" spans="1:21" ht="11.25" customHeight="1" x14ac:dyDescent="0.2">
      <c r="A1452" s="28"/>
      <c r="B1452" s="28"/>
      <c r="C1452" s="28"/>
      <c r="D1452" s="31"/>
      <c r="E1452" s="28"/>
      <c r="F1452" s="28"/>
      <c r="G1452" s="28"/>
      <c r="H1452" s="28"/>
      <c r="I1452" s="28"/>
      <c r="J1452" s="28"/>
      <c r="K1452" s="28"/>
      <c r="L1452" s="28"/>
      <c r="M1452" s="28"/>
      <c r="N1452" s="28"/>
      <c r="O1452" s="28"/>
      <c r="P1452" s="28"/>
      <c r="Q1452" s="28"/>
      <c r="R1452" s="28"/>
      <c r="S1452" s="28"/>
      <c r="T1452" s="28"/>
      <c r="U1452" s="28"/>
    </row>
    <row r="1453" spans="1:21" ht="11.25" customHeight="1" x14ac:dyDescent="0.2">
      <c r="A1453" s="28"/>
      <c r="B1453" s="28"/>
      <c r="C1453" s="28"/>
      <c r="D1453" s="31"/>
      <c r="E1453" s="28"/>
      <c r="F1453" s="28"/>
      <c r="G1453" s="28"/>
      <c r="H1453" s="28"/>
      <c r="I1453" s="28"/>
      <c r="J1453" s="28"/>
      <c r="K1453" s="28"/>
      <c r="L1453" s="28"/>
      <c r="M1453" s="28"/>
      <c r="N1453" s="28"/>
      <c r="O1453" s="28"/>
      <c r="P1453" s="28"/>
      <c r="Q1453" s="28"/>
      <c r="R1453" s="28"/>
      <c r="S1453" s="28"/>
      <c r="T1453" s="28"/>
      <c r="U1453" s="28"/>
    </row>
    <row r="1454" spans="1:21" ht="11.25" customHeight="1" x14ac:dyDescent="0.2">
      <c r="A1454" s="28"/>
      <c r="B1454" s="28"/>
      <c r="C1454" s="28"/>
      <c r="D1454" s="31"/>
      <c r="E1454" s="28"/>
      <c r="F1454" s="28"/>
      <c r="G1454" s="28"/>
      <c r="H1454" s="28"/>
      <c r="I1454" s="28"/>
      <c r="J1454" s="28"/>
      <c r="K1454" s="28"/>
      <c r="L1454" s="28"/>
      <c r="M1454" s="28"/>
      <c r="N1454" s="28"/>
      <c r="O1454" s="28"/>
      <c r="P1454" s="28"/>
      <c r="Q1454" s="28"/>
      <c r="R1454" s="28"/>
      <c r="S1454" s="28"/>
      <c r="T1454" s="28"/>
      <c r="U1454" s="28"/>
    </row>
    <row r="1455" spans="1:21" ht="11.25" customHeight="1" x14ac:dyDescent="0.2">
      <c r="A1455" s="28"/>
      <c r="B1455" s="28"/>
      <c r="C1455" s="28"/>
      <c r="D1455" s="31"/>
      <c r="E1455" s="28"/>
      <c r="F1455" s="28"/>
      <c r="G1455" s="28"/>
      <c r="H1455" s="28"/>
      <c r="I1455" s="28"/>
      <c r="J1455" s="28"/>
      <c r="K1455" s="28"/>
      <c r="L1455" s="28"/>
      <c r="M1455" s="28"/>
      <c r="N1455" s="28"/>
      <c r="O1455" s="28"/>
      <c r="P1455" s="28"/>
      <c r="Q1455" s="28"/>
      <c r="R1455" s="28"/>
      <c r="S1455" s="28"/>
      <c r="T1455" s="28"/>
      <c r="U1455" s="28"/>
    </row>
    <row r="1456" spans="1:21" ht="11.25" customHeight="1" x14ac:dyDescent="0.2">
      <c r="A1456" s="28"/>
      <c r="B1456" s="28"/>
      <c r="C1456" s="28"/>
      <c r="D1456" s="31"/>
      <c r="E1456" s="28"/>
      <c r="F1456" s="28"/>
      <c r="G1456" s="28"/>
      <c r="H1456" s="28"/>
      <c r="I1456" s="28"/>
      <c r="J1456" s="28"/>
      <c r="K1456" s="28"/>
      <c r="L1456" s="28"/>
      <c r="M1456" s="28"/>
      <c r="N1456" s="28"/>
      <c r="O1456" s="28"/>
      <c r="P1456" s="28"/>
      <c r="Q1456" s="28"/>
      <c r="R1456" s="28"/>
      <c r="S1456" s="28"/>
      <c r="T1456" s="28"/>
      <c r="U1456" s="28"/>
    </row>
    <row r="1457" spans="1:21" ht="11.25" customHeight="1" x14ac:dyDescent="0.2">
      <c r="A1457" s="28"/>
      <c r="B1457" s="28"/>
      <c r="C1457" s="28"/>
      <c r="D1457" s="31"/>
      <c r="E1457" s="28"/>
      <c r="F1457" s="28"/>
      <c r="G1457" s="28"/>
      <c r="H1457" s="28"/>
      <c r="I1457" s="28"/>
      <c r="J1457" s="28"/>
      <c r="K1457" s="28"/>
      <c r="L1457" s="28"/>
      <c r="M1457" s="28"/>
      <c r="N1457" s="28"/>
      <c r="O1457" s="28"/>
      <c r="P1457" s="28"/>
      <c r="Q1457" s="28"/>
      <c r="R1457" s="28"/>
      <c r="S1457" s="28"/>
      <c r="T1457" s="28"/>
      <c r="U1457" s="28"/>
    </row>
    <row r="1458" spans="1:21" ht="11.25" customHeight="1" x14ac:dyDescent="0.2">
      <c r="A1458" s="28"/>
      <c r="B1458" s="28"/>
      <c r="C1458" s="28"/>
      <c r="D1458" s="31"/>
      <c r="E1458" s="28"/>
      <c r="F1458" s="28"/>
      <c r="G1458" s="28"/>
      <c r="H1458" s="28"/>
      <c r="I1458" s="28"/>
      <c r="J1458" s="28"/>
      <c r="K1458" s="28"/>
      <c r="L1458" s="28"/>
      <c r="M1458" s="28"/>
      <c r="N1458" s="28"/>
      <c r="O1458" s="28"/>
      <c r="P1458" s="28"/>
      <c r="Q1458" s="28"/>
      <c r="R1458" s="28"/>
      <c r="S1458" s="28"/>
      <c r="T1458" s="28"/>
      <c r="U1458" s="28"/>
    </row>
    <row r="1459" spans="1:21" ht="11.25" customHeight="1" x14ac:dyDescent="0.2">
      <c r="A1459" s="28"/>
      <c r="B1459" s="28"/>
      <c r="C1459" s="28"/>
      <c r="D1459" s="31"/>
      <c r="E1459" s="28"/>
      <c r="F1459" s="28"/>
      <c r="G1459" s="28"/>
      <c r="H1459" s="28"/>
      <c r="I1459" s="28"/>
      <c r="J1459" s="28"/>
      <c r="K1459" s="28"/>
      <c r="L1459" s="28"/>
      <c r="M1459" s="28"/>
      <c r="N1459" s="28"/>
      <c r="O1459" s="28"/>
      <c r="P1459" s="28"/>
      <c r="Q1459" s="28"/>
      <c r="R1459" s="28"/>
      <c r="S1459" s="28"/>
      <c r="T1459" s="28"/>
      <c r="U1459" s="28"/>
    </row>
    <row r="1460" spans="1:21" ht="11.25" customHeight="1" x14ac:dyDescent="0.2">
      <c r="A1460" s="28"/>
      <c r="B1460" s="28"/>
      <c r="C1460" s="28"/>
      <c r="D1460" s="31"/>
      <c r="E1460" s="28"/>
      <c r="F1460" s="28"/>
      <c r="G1460" s="28"/>
      <c r="H1460" s="28"/>
      <c r="I1460" s="28"/>
      <c r="J1460" s="28"/>
      <c r="K1460" s="28"/>
      <c r="L1460" s="28"/>
      <c r="M1460" s="28"/>
      <c r="N1460" s="28"/>
      <c r="O1460" s="28"/>
      <c r="P1460" s="28"/>
      <c r="Q1460" s="28"/>
      <c r="R1460" s="28"/>
      <c r="S1460" s="28"/>
      <c r="T1460" s="28"/>
      <c r="U1460" s="28"/>
    </row>
    <row r="1461" spans="1:21" ht="11.25" customHeight="1" x14ac:dyDescent="0.2">
      <c r="A1461" s="28"/>
      <c r="B1461" s="28"/>
      <c r="C1461" s="28"/>
      <c r="D1461" s="31"/>
      <c r="E1461" s="28"/>
      <c r="F1461" s="28"/>
      <c r="G1461" s="28"/>
      <c r="H1461" s="28"/>
      <c r="I1461" s="28"/>
      <c r="J1461" s="28"/>
      <c r="K1461" s="28"/>
      <c r="L1461" s="28"/>
      <c r="M1461" s="28"/>
      <c r="N1461" s="28"/>
      <c r="O1461" s="28"/>
      <c r="P1461" s="28"/>
      <c r="Q1461" s="28"/>
      <c r="R1461" s="28"/>
      <c r="S1461" s="28"/>
      <c r="T1461" s="28"/>
      <c r="U1461" s="28"/>
    </row>
    <row r="1462" spans="1:21" ht="11.25" customHeight="1" x14ac:dyDescent="0.2">
      <c r="A1462" s="28"/>
      <c r="B1462" s="28"/>
      <c r="C1462" s="28"/>
      <c r="D1462" s="31"/>
      <c r="E1462" s="28"/>
      <c r="F1462" s="28"/>
      <c r="G1462" s="28"/>
      <c r="H1462" s="28"/>
      <c r="I1462" s="28"/>
      <c r="J1462" s="28"/>
      <c r="K1462" s="28"/>
      <c r="L1462" s="28"/>
      <c r="M1462" s="28"/>
      <c r="N1462" s="28"/>
      <c r="O1462" s="28"/>
      <c r="P1462" s="28"/>
      <c r="Q1462" s="28"/>
      <c r="R1462" s="28"/>
      <c r="S1462" s="28"/>
      <c r="T1462" s="28"/>
      <c r="U1462" s="28"/>
    </row>
    <row r="1463" spans="1:21" ht="11.25" customHeight="1" x14ac:dyDescent="0.2">
      <c r="A1463" s="28"/>
      <c r="B1463" s="28"/>
      <c r="C1463" s="28"/>
      <c r="D1463" s="31"/>
      <c r="E1463" s="28"/>
      <c r="F1463" s="28"/>
      <c r="G1463" s="28"/>
      <c r="H1463" s="28"/>
      <c r="I1463" s="28"/>
      <c r="J1463" s="28"/>
      <c r="K1463" s="28"/>
      <c r="L1463" s="28"/>
      <c r="M1463" s="28"/>
      <c r="N1463" s="28"/>
      <c r="O1463" s="28"/>
      <c r="P1463" s="28"/>
      <c r="Q1463" s="28"/>
      <c r="R1463" s="28"/>
      <c r="S1463" s="28"/>
      <c r="T1463" s="28"/>
      <c r="U1463" s="28"/>
    </row>
    <row r="1464" spans="1:21" ht="11.25" customHeight="1" x14ac:dyDescent="0.2">
      <c r="A1464" s="28"/>
      <c r="B1464" s="28"/>
      <c r="C1464" s="28"/>
      <c r="D1464" s="31"/>
      <c r="E1464" s="28"/>
      <c r="F1464" s="28"/>
      <c r="G1464" s="28"/>
      <c r="H1464" s="28"/>
      <c r="I1464" s="28"/>
      <c r="J1464" s="28"/>
      <c r="K1464" s="28"/>
      <c r="L1464" s="28"/>
      <c r="M1464" s="28"/>
      <c r="N1464" s="28"/>
      <c r="O1464" s="28"/>
      <c r="P1464" s="28"/>
      <c r="Q1464" s="28"/>
      <c r="R1464" s="28"/>
      <c r="S1464" s="28"/>
      <c r="T1464" s="28"/>
      <c r="U1464" s="28"/>
    </row>
    <row r="1465" spans="1:21" ht="11.25" customHeight="1" x14ac:dyDescent="0.2">
      <c r="A1465" s="28"/>
      <c r="B1465" s="28"/>
      <c r="C1465" s="28"/>
      <c r="D1465" s="31"/>
      <c r="E1465" s="28"/>
      <c r="F1465" s="28"/>
      <c r="G1465" s="28"/>
      <c r="H1465" s="28"/>
      <c r="I1465" s="28"/>
      <c r="J1465" s="28"/>
      <c r="K1465" s="28"/>
      <c r="L1465" s="28"/>
      <c r="M1465" s="28"/>
      <c r="N1465" s="28"/>
      <c r="O1465" s="28"/>
      <c r="P1465" s="28"/>
      <c r="Q1465" s="28"/>
      <c r="R1465" s="28"/>
      <c r="S1465" s="28"/>
      <c r="T1465" s="28"/>
      <c r="U1465" s="28"/>
    </row>
    <row r="1466" spans="1:21" ht="11.25" customHeight="1" x14ac:dyDescent="0.2">
      <c r="A1466" s="28"/>
      <c r="B1466" s="28"/>
      <c r="C1466" s="28"/>
      <c r="D1466" s="31"/>
      <c r="E1466" s="28"/>
      <c r="F1466" s="28"/>
      <c r="G1466" s="28"/>
      <c r="H1466" s="28"/>
      <c r="I1466" s="28"/>
      <c r="J1466" s="28"/>
      <c r="K1466" s="28"/>
      <c r="L1466" s="28"/>
      <c r="M1466" s="28"/>
      <c r="N1466" s="28"/>
      <c r="O1466" s="28"/>
      <c r="P1466" s="28"/>
      <c r="Q1466" s="28"/>
      <c r="R1466" s="28"/>
      <c r="S1466" s="28"/>
      <c r="T1466" s="28"/>
      <c r="U1466" s="28"/>
    </row>
    <row r="1467" spans="1:21" ht="11.25" customHeight="1" x14ac:dyDescent="0.2">
      <c r="A1467" s="28"/>
      <c r="B1467" s="28"/>
      <c r="C1467" s="28"/>
      <c r="D1467" s="31"/>
      <c r="E1467" s="28"/>
      <c r="F1467" s="28"/>
      <c r="G1467" s="28"/>
      <c r="H1467" s="28"/>
      <c r="I1467" s="28"/>
      <c r="J1467" s="28"/>
      <c r="K1467" s="28"/>
      <c r="L1467" s="28"/>
      <c r="M1467" s="28"/>
      <c r="N1467" s="28"/>
      <c r="O1467" s="28"/>
      <c r="P1467" s="28"/>
      <c r="Q1467" s="28"/>
      <c r="R1467" s="28"/>
      <c r="S1467" s="28"/>
      <c r="T1467" s="28"/>
      <c r="U1467" s="28"/>
    </row>
    <row r="1468" spans="1:21" ht="11.25" customHeight="1" x14ac:dyDescent="0.2">
      <c r="A1468" s="28"/>
      <c r="B1468" s="28"/>
      <c r="C1468" s="28"/>
      <c r="D1468" s="31"/>
      <c r="E1468" s="28"/>
      <c r="F1468" s="28"/>
      <c r="G1468" s="28"/>
      <c r="H1468" s="28"/>
      <c r="I1468" s="28"/>
      <c r="J1468" s="28"/>
      <c r="K1468" s="28"/>
      <c r="L1468" s="28"/>
      <c r="M1468" s="28"/>
      <c r="N1468" s="28"/>
      <c r="O1468" s="28"/>
      <c r="P1468" s="28"/>
      <c r="Q1468" s="28"/>
      <c r="R1468" s="28"/>
      <c r="S1468" s="28"/>
      <c r="T1468" s="28"/>
      <c r="U1468" s="28"/>
    </row>
    <row r="1469" spans="1:21" ht="11.25" customHeight="1" x14ac:dyDescent="0.2">
      <c r="A1469" s="28"/>
      <c r="B1469" s="28"/>
      <c r="C1469" s="28"/>
      <c r="D1469" s="31"/>
      <c r="E1469" s="28"/>
      <c r="F1469" s="28"/>
      <c r="G1469" s="28"/>
      <c r="H1469" s="28"/>
      <c r="I1469" s="28"/>
      <c r="J1469" s="28"/>
      <c r="K1469" s="28"/>
      <c r="L1469" s="28"/>
      <c r="M1469" s="28"/>
      <c r="N1469" s="28"/>
      <c r="O1469" s="28"/>
      <c r="P1469" s="28"/>
      <c r="Q1469" s="28"/>
      <c r="R1469" s="28"/>
      <c r="S1469" s="28"/>
      <c r="T1469" s="28"/>
      <c r="U1469" s="28"/>
    </row>
    <row r="1470" spans="1:21" ht="11.25" customHeight="1" x14ac:dyDescent="0.2">
      <c r="A1470" s="28"/>
      <c r="B1470" s="28"/>
      <c r="C1470" s="28"/>
      <c r="D1470" s="31"/>
      <c r="E1470" s="28"/>
      <c r="F1470" s="28"/>
      <c r="G1470" s="28"/>
      <c r="H1470" s="28"/>
      <c r="I1470" s="28"/>
      <c r="J1470" s="28"/>
      <c r="K1470" s="28"/>
      <c r="L1470" s="28"/>
      <c r="M1470" s="28"/>
      <c r="N1470" s="28"/>
      <c r="O1470" s="28"/>
      <c r="P1470" s="28"/>
      <c r="Q1470" s="28"/>
      <c r="R1470" s="28"/>
      <c r="S1470" s="28"/>
      <c r="T1470" s="28"/>
      <c r="U1470" s="28"/>
    </row>
    <row r="1471" spans="1:21" ht="11.25" customHeight="1" x14ac:dyDescent="0.2">
      <c r="A1471" s="28"/>
      <c r="B1471" s="28"/>
      <c r="C1471" s="28"/>
      <c r="D1471" s="31"/>
      <c r="E1471" s="28"/>
      <c r="F1471" s="28"/>
      <c r="G1471" s="28"/>
      <c r="H1471" s="28"/>
      <c r="I1471" s="28"/>
      <c r="J1471" s="28"/>
      <c r="K1471" s="28"/>
      <c r="L1471" s="28"/>
      <c r="M1471" s="28"/>
      <c r="N1471" s="28"/>
      <c r="O1471" s="28"/>
      <c r="P1471" s="28"/>
      <c r="Q1471" s="28"/>
      <c r="R1471" s="28"/>
      <c r="S1471" s="28"/>
      <c r="T1471" s="28"/>
      <c r="U1471" s="28"/>
    </row>
    <row r="1472" spans="1:21" ht="11.25" customHeight="1" x14ac:dyDescent="0.2">
      <c r="A1472" s="28"/>
      <c r="B1472" s="28"/>
      <c r="C1472" s="28"/>
      <c r="D1472" s="31"/>
      <c r="E1472" s="28"/>
      <c r="F1472" s="28"/>
      <c r="G1472" s="28"/>
      <c r="H1472" s="28"/>
      <c r="I1472" s="28"/>
      <c r="J1472" s="28"/>
      <c r="K1472" s="28"/>
      <c r="L1472" s="28"/>
      <c r="M1472" s="28"/>
      <c r="N1472" s="28"/>
      <c r="O1472" s="28"/>
      <c r="P1472" s="28"/>
      <c r="Q1472" s="28"/>
      <c r="R1472" s="28"/>
      <c r="S1472" s="28"/>
      <c r="T1472" s="28"/>
      <c r="U1472" s="28"/>
    </row>
    <row r="1473" spans="1:21" ht="11.25" customHeight="1" x14ac:dyDescent="0.2">
      <c r="A1473" s="28"/>
      <c r="B1473" s="28"/>
      <c r="C1473" s="28"/>
      <c r="D1473" s="31"/>
      <c r="E1473" s="28"/>
      <c r="F1473" s="28"/>
      <c r="G1473" s="28"/>
      <c r="H1473" s="28"/>
      <c r="I1473" s="28"/>
      <c r="J1473" s="28"/>
      <c r="K1473" s="28"/>
      <c r="L1473" s="28"/>
      <c r="M1473" s="28"/>
      <c r="N1473" s="28"/>
      <c r="O1473" s="28"/>
      <c r="P1473" s="28"/>
      <c r="Q1473" s="28"/>
      <c r="R1473" s="28"/>
      <c r="S1473" s="28"/>
      <c r="T1473" s="28"/>
      <c r="U1473" s="28"/>
    </row>
    <row r="1474" spans="1:21" ht="11.25" customHeight="1" x14ac:dyDescent="0.2">
      <c r="A1474" s="28"/>
      <c r="B1474" s="28"/>
      <c r="C1474" s="28"/>
      <c r="D1474" s="31"/>
      <c r="E1474" s="28"/>
      <c r="F1474" s="28"/>
      <c r="G1474" s="28"/>
      <c r="H1474" s="28"/>
      <c r="I1474" s="28"/>
      <c r="J1474" s="28"/>
      <c r="K1474" s="28"/>
      <c r="L1474" s="28"/>
      <c r="M1474" s="28"/>
      <c r="N1474" s="28"/>
      <c r="O1474" s="28"/>
      <c r="P1474" s="28"/>
      <c r="Q1474" s="28"/>
      <c r="R1474" s="28"/>
      <c r="S1474" s="28"/>
      <c r="T1474" s="28"/>
      <c r="U1474" s="28"/>
    </row>
    <row r="1475" spans="1:21" ht="11.25" customHeight="1" x14ac:dyDescent="0.2">
      <c r="A1475" s="28"/>
      <c r="B1475" s="28"/>
      <c r="C1475" s="28"/>
      <c r="D1475" s="31"/>
      <c r="E1475" s="28"/>
      <c r="F1475" s="28"/>
      <c r="G1475" s="28"/>
      <c r="H1475" s="28"/>
      <c r="I1475" s="28"/>
      <c r="J1475" s="28"/>
      <c r="K1475" s="28"/>
      <c r="L1475" s="28"/>
      <c r="M1475" s="28"/>
      <c r="N1475" s="28"/>
      <c r="O1475" s="28"/>
      <c r="P1475" s="28"/>
      <c r="Q1475" s="28"/>
      <c r="R1475" s="28"/>
      <c r="S1475" s="28"/>
      <c r="T1475" s="28"/>
      <c r="U1475" s="28"/>
    </row>
    <row r="1476" spans="1:21" ht="11.25" customHeight="1" x14ac:dyDescent="0.2">
      <c r="A1476" s="28"/>
      <c r="B1476" s="28"/>
      <c r="C1476" s="28"/>
      <c r="D1476" s="31"/>
      <c r="E1476" s="28"/>
      <c r="F1476" s="28"/>
      <c r="G1476" s="28"/>
      <c r="H1476" s="28"/>
      <c r="I1476" s="28"/>
      <c r="J1476" s="28"/>
      <c r="K1476" s="28"/>
      <c r="L1476" s="28"/>
      <c r="M1476" s="28"/>
      <c r="N1476" s="28"/>
      <c r="O1476" s="28"/>
      <c r="P1476" s="28"/>
      <c r="Q1476" s="28"/>
      <c r="R1476" s="28"/>
      <c r="S1476" s="28"/>
      <c r="T1476" s="28"/>
      <c r="U1476" s="28"/>
    </row>
    <row r="1477" spans="1:21" ht="11.25" customHeight="1" x14ac:dyDescent="0.2">
      <c r="A1477" s="28"/>
      <c r="B1477" s="28"/>
      <c r="C1477" s="28"/>
      <c r="D1477" s="31"/>
      <c r="E1477" s="28"/>
      <c r="F1477" s="28"/>
      <c r="G1477" s="28"/>
      <c r="H1477" s="28"/>
      <c r="I1477" s="28"/>
      <c r="J1477" s="28"/>
      <c r="K1477" s="28"/>
      <c r="L1477" s="28"/>
      <c r="M1477" s="28"/>
      <c r="N1477" s="28"/>
      <c r="O1477" s="28"/>
      <c r="P1477" s="28"/>
      <c r="Q1477" s="28"/>
      <c r="R1477" s="28"/>
      <c r="S1477" s="28"/>
      <c r="T1477" s="28"/>
      <c r="U1477" s="28"/>
    </row>
    <row r="1478" spans="1:21" ht="11.25" customHeight="1" x14ac:dyDescent="0.2">
      <c r="A1478" s="28"/>
      <c r="B1478" s="28"/>
      <c r="C1478" s="28"/>
      <c r="D1478" s="31"/>
      <c r="E1478" s="28"/>
      <c r="F1478" s="28"/>
      <c r="G1478" s="28"/>
      <c r="H1478" s="28"/>
      <c r="I1478" s="28"/>
      <c r="J1478" s="28"/>
      <c r="K1478" s="28"/>
      <c r="L1478" s="28"/>
      <c r="M1478" s="28"/>
      <c r="N1478" s="28"/>
      <c r="O1478" s="28"/>
      <c r="P1478" s="28"/>
      <c r="Q1478" s="28"/>
      <c r="R1478" s="28"/>
      <c r="S1478" s="28"/>
      <c r="T1478" s="28"/>
      <c r="U1478" s="28"/>
    </row>
    <row r="1479" spans="1:21" ht="11.25" customHeight="1" x14ac:dyDescent="0.2">
      <c r="A1479" s="28"/>
      <c r="B1479" s="28"/>
      <c r="C1479" s="28"/>
      <c r="D1479" s="31"/>
      <c r="E1479" s="28"/>
      <c r="F1479" s="28"/>
      <c r="G1479" s="28"/>
      <c r="H1479" s="28"/>
      <c r="I1479" s="28"/>
      <c r="J1479" s="28"/>
      <c r="K1479" s="28"/>
      <c r="L1479" s="28"/>
      <c r="M1479" s="28"/>
      <c r="N1479" s="28"/>
      <c r="O1479" s="28"/>
      <c r="P1479" s="28"/>
      <c r="Q1479" s="28"/>
      <c r="R1479" s="28"/>
      <c r="S1479" s="28"/>
      <c r="T1479" s="28"/>
      <c r="U1479" s="28"/>
    </row>
    <row r="1480" spans="1:21" ht="11.25" customHeight="1" x14ac:dyDescent="0.2">
      <c r="A1480" s="28"/>
      <c r="B1480" s="28"/>
      <c r="C1480" s="28"/>
      <c r="D1480" s="31"/>
      <c r="E1480" s="28"/>
      <c r="F1480" s="28"/>
      <c r="G1480" s="28"/>
      <c r="H1480" s="28"/>
      <c r="I1480" s="28"/>
      <c r="J1480" s="28"/>
      <c r="K1480" s="28"/>
      <c r="L1480" s="28"/>
      <c r="M1480" s="28"/>
      <c r="N1480" s="28"/>
      <c r="O1480" s="28"/>
      <c r="P1480" s="28"/>
      <c r="Q1480" s="28"/>
      <c r="R1480" s="28"/>
      <c r="S1480" s="28"/>
      <c r="T1480" s="28"/>
      <c r="U1480" s="28"/>
    </row>
    <row r="1481" spans="1:21" ht="11.25" customHeight="1" x14ac:dyDescent="0.2">
      <c r="A1481" s="28"/>
      <c r="B1481" s="28"/>
      <c r="C1481" s="28"/>
      <c r="D1481" s="31"/>
      <c r="E1481" s="28"/>
      <c r="F1481" s="28"/>
      <c r="G1481" s="28"/>
      <c r="H1481" s="28"/>
      <c r="I1481" s="28"/>
      <c r="J1481" s="28"/>
      <c r="K1481" s="28"/>
      <c r="L1481" s="28"/>
      <c r="M1481" s="28"/>
      <c r="N1481" s="28"/>
      <c r="O1481" s="28"/>
      <c r="P1481" s="28"/>
      <c r="Q1481" s="28"/>
      <c r="R1481" s="28"/>
      <c r="S1481" s="28"/>
      <c r="T1481" s="28"/>
      <c r="U1481" s="28"/>
    </row>
    <row r="1482" spans="1:21" ht="11.25" customHeight="1" x14ac:dyDescent="0.2">
      <c r="A1482" s="28"/>
      <c r="B1482" s="28"/>
      <c r="C1482" s="28"/>
      <c r="D1482" s="31"/>
      <c r="E1482" s="28"/>
      <c r="F1482" s="28"/>
      <c r="G1482" s="28"/>
      <c r="H1482" s="28"/>
      <c r="I1482" s="28"/>
      <c r="J1482" s="28"/>
      <c r="K1482" s="28"/>
      <c r="L1482" s="28"/>
      <c r="M1482" s="28"/>
      <c r="N1482" s="28"/>
      <c r="O1482" s="28"/>
      <c r="P1482" s="28"/>
      <c r="Q1482" s="28"/>
      <c r="R1482" s="28"/>
      <c r="S1482" s="28"/>
      <c r="T1482" s="28"/>
      <c r="U1482" s="28"/>
    </row>
    <row r="1483" spans="1:21" ht="11.25" customHeight="1" x14ac:dyDescent="0.2">
      <c r="A1483" s="28"/>
      <c r="B1483" s="28"/>
      <c r="C1483" s="28"/>
      <c r="D1483" s="31"/>
      <c r="E1483" s="28"/>
      <c r="F1483" s="28"/>
      <c r="G1483" s="28"/>
      <c r="H1483" s="28"/>
      <c r="I1483" s="28"/>
      <c r="J1483" s="28"/>
      <c r="K1483" s="28"/>
      <c r="L1483" s="28"/>
      <c r="M1483" s="28"/>
      <c r="N1483" s="28"/>
      <c r="O1483" s="28"/>
      <c r="P1483" s="28"/>
      <c r="Q1483" s="28"/>
      <c r="R1483" s="28"/>
      <c r="S1483" s="28"/>
      <c r="T1483" s="28"/>
      <c r="U1483" s="28"/>
    </row>
    <row r="1484" spans="1:21" ht="11.25" customHeight="1" x14ac:dyDescent="0.2">
      <c r="A1484" s="28"/>
      <c r="B1484" s="28"/>
      <c r="C1484" s="28"/>
      <c r="D1484" s="31"/>
      <c r="E1484" s="28"/>
      <c r="F1484" s="28"/>
      <c r="G1484" s="28"/>
      <c r="H1484" s="28"/>
      <c r="I1484" s="28"/>
      <c r="J1484" s="28"/>
      <c r="K1484" s="28"/>
      <c r="L1484" s="28"/>
      <c r="M1484" s="28"/>
      <c r="N1484" s="28"/>
      <c r="O1484" s="28"/>
      <c r="P1484" s="28"/>
      <c r="Q1484" s="28"/>
      <c r="R1484" s="28"/>
      <c r="S1484" s="28"/>
      <c r="T1484" s="28"/>
      <c r="U1484" s="28"/>
    </row>
    <row r="1485" spans="1:21" ht="11.25" customHeight="1" x14ac:dyDescent="0.2">
      <c r="A1485" s="28"/>
      <c r="B1485" s="28"/>
      <c r="C1485" s="28"/>
      <c r="D1485" s="31"/>
      <c r="E1485" s="28"/>
      <c r="F1485" s="28"/>
      <c r="G1485" s="28"/>
      <c r="H1485" s="28"/>
      <c r="I1485" s="28"/>
      <c r="J1485" s="28"/>
      <c r="K1485" s="28"/>
      <c r="L1485" s="28"/>
      <c r="M1485" s="28"/>
      <c r="N1485" s="28"/>
      <c r="O1485" s="28"/>
      <c r="P1485" s="28"/>
      <c r="Q1485" s="28"/>
      <c r="R1485" s="28"/>
      <c r="S1485" s="28"/>
      <c r="T1485" s="28"/>
      <c r="U1485" s="28"/>
    </row>
    <row r="1486" spans="1:21" ht="11.25" customHeight="1" x14ac:dyDescent="0.2">
      <c r="A1486" s="28"/>
      <c r="B1486" s="28"/>
      <c r="C1486" s="28"/>
      <c r="D1486" s="31"/>
      <c r="E1486" s="28"/>
      <c r="F1486" s="28"/>
      <c r="G1486" s="28"/>
      <c r="H1486" s="28"/>
      <c r="I1486" s="28"/>
      <c r="J1486" s="28"/>
      <c r="K1486" s="28"/>
      <c r="L1486" s="28"/>
      <c r="M1486" s="28"/>
      <c r="N1486" s="28"/>
      <c r="O1486" s="28"/>
      <c r="P1486" s="28"/>
      <c r="Q1486" s="28"/>
      <c r="R1486" s="28"/>
      <c r="S1486" s="28"/>
      <c r="T1486" s="28"/>
      <c r="U1486" s="28"/>
    </row>
    <row r="1487" spans="1:21" ht="11.25" customHeight="1" x14ac:dyDescent="0.2">
      <c r="A1487" s="28"/>
      <c r="B1487" s="28"/>
      <c r="C1487" s="28"/>
      <c r="D1487" s="31"/>
      <c r="E1487" s="28"/>
      <c r="F1487" s="28"/>
      <c r="G1487" s="28"/>
      <c r="H1487" s="28"/>
      <c r="I1487" s="28"/>
      <c r="J1487" s="28"/>
      <c r="K1487" s="28"/>
      <c r="L1487" s="28"/>
      <c r="M1487" s="28"/>
      <c r="N1487" s="28"/>
      <c r="O1487" s="28"/>
      <c r="P1487" s="28"/>
      <c r="Q1487" s="28"/>
      <c r="R1487" s="28"/>
      <c r="S1487" s="28"/>
      <c r="T1487" s="28"/>
      <c r="U1487" s="28"/>
    </row>
    <row r="1488" spans="1:21" ht="11.25" customHeight="1" x14ac:dyDescent="0.2">
      <c r="A1488" s="28"/>
      <c r="B1488" s="28"/>
      <c r="C1488" s="28"/>
      <c r="D1488" s="31"/>
      <c r="E1488" s="28"/>
      <c r="F1488" s="28"/>
      <c r="G1488" s="28"/>
      <c r="H1488" s="28"/>
      <c r="I1488" s="28"/>
      <c r="J1488" s="28"/>
      <c r="K1488" s="28"/>
      <c r="L1488" s="28"/>
      <c r="M1488" s="28"/>
      <c r="N1488" s="28"/>
      <c r="O1488" s="28"/>
      <c r="P1488" s="28"/>
      <c r="Q1488" s="28"/>
      <c r="R1488" s="28"/>
      <c r="S1488" s="28"/>
      <c r="T1488" s="28"/>
      <c r="U1488" s="28"/>
    </row>
    <row r="1489" spans="1:21" ht="11.25" customHeight="1" x14ac:dyDescent="0.2">
      <c r="A1489" s="28"/>
      <c r="B1489" s="28"/>
      <c r="C1489" s="28"/>
      <c r="D1489" s="31"/>
      <c r="E1489" s="28"/>
      <c r="F1489" s="28"/>
      <c r="G1489" s="28"/>
      <c r="H1489" s="28"/>
      <c r="I1489" s="28"/>
      <c r="J1489" s="28"/>
      <c r="K1489" s="28"/>
      <c r="L1489" s="28"/>
      <c r="M1489" s="28"/>
      <c r="N1489" s="28"/>
      <c r="O1489" s="28"/>
      <c r="P1489" s="28"/>
      <c r="Q1489" s="28"/>
      <c r="R1489" s="28"/>
      <c r="S1489" s="28"/>
      <c r="T1489" s="28"/>
      <c r="U1489" s="28"/>
    </row>
    <row r="1490" spans="1:21" ht="11.25" customHeight="1" x14ac:dyDescent="0.2">
      <c r="A1490" s="28"/>
      <c r="B1490" s="28"/>
      <c r="C1490" s="28"/>
      <c r="D1490" s="31"/>
      <c r="E1490" s="28"/>
      <c r="F1490" s="28"/>
      <c r="G1490" s="28"/>
      <c r="H1490" s="28"/>
      <c r="I1490" s="28"/>
      <c r="J1490" s="28"/>
      <c r="K1490" s="28"/>
      <c r="L1490" s="28"/>
      <c r="M1490" s="28"/>
      <c r="N1490" s="28"/>
      <c r="O1490" s="28"/>
      <c r="P1490" s="28"/>
      <c r="Q1490" s="28"/>
      <c r="R1490" s="28"/>
      <c r="S1490" s="28"/>
      <c r="T1490" s="28"/>
      <c r="U1490" s="28"/>
    </row>
    <row r="1491" spans="1:21" ht="11.25" customHeight="1" x14ac:dyDescent="0.2">
      <c r="A1491" s="28"/>
      <c r="B1491" s="28"/>
      <c r="C1491" s="28"/>
      <c r="D1491" s="31"/>
      <c r="E1491" s="28"/>
      <c r="F1491" s="28"/>
      <c r="G1491" s="28"/>
      <c r="H1491" s="28"/>
      <c r="I1491" s="28"/>
      <c r="J1491" s="28"/>
      <c r="K1491" s="28"/>
      <c r="L1491" s="28"/>
      <c r="M1491" s="28"/>
      <c r="N1491" s="28"/>
      <c r="O1491" s="28"/>
      <c r="P1491" s="28"/>
      <c r="Q1491" s="28"/>
      <c r="R1491" s="28"/>
      <c r="S1491" s="28"/>
      <c r="T1491" s="28"/>
      <c r="U1491" s="28"/>
    </row>
    <row r="1492" spans="1:21" ht="11.25" customHeight="1" x14ac:dyDescent="0.2">
      <c r="A1492" s="28"/>
      <c r="B1492" s="28"/>
      <c r="C1492" s="28"/>
      <c r="D1492" s="31"/>
      <c r="E1492" s="28"/>
      <c r="F1492" s="28"/>
      <c r="G1492" s="28"/>
      <c r="H1492" s="28"/>
      <c r="I1492" s="28"/>
      <c r="J1492" s="28"/>
      <c r="K1492" s="28"/>
      <c r="L1492" s="28"/>
      <c r="M1492" s="28"/>
      <c r="N1492" s="28"/>
      <c r="O1492" s="28"/>
      <c r="P1492" s="28"/>
      <c r="Q1492" s="28"/>
      <c r="R1492" s="28"/>
      <c r="S1492" s="28"/>
      <c r="T1492" s="28"/>
      <c r="U1492" s="28"/>
    </row>
    <row r="1493" spans="1:21" ht="11.25" customHeight="1" x14ac:dyDescent="0.2">
      <c r="A1493" s="28"/>
      <c r="B1493" s="28"/>
      <c r="C1493" s="28"/>
      <c r="D1493" s="31"/>
      <c r="E1493" s="28"/>
      <c r="F1493" s="28"/>
      <c r="G1493" s="28"/>
      <c r="H1493" s="28"/>
      <c r="I1493" s="28"/>
      <c r="J1493" s="28"/>
      <c r="K1493" s="28"/>
      <c r="L1493" s="28"/>
      <c r="M1493" s="28"/>
      <c r="N1493" s="28"/>
      <c r="O1493" s="28"/>
      <c r="P1493" s="28"/>
      <c r="Q1493" s="28"/>
      <c r="R1493" s="28"/>
      <c r="S1493" s="28"/>
      <c r="T1493" s="28"/>
      <c r="U1493" s="28"/>
    </row>
    <row r="1494" spans="1:21" ht="11.25" customHeight="1" x14ac:dyDescent="0.2">
      <c r="A1494" s="28"/>
      <c r="B1494" s="28"/>
      <c r="C1494" s="28"/>
      <c r="D1494" s="31"/>
      <c r="E1494" s="28"/>
      <c r="F1494" s="28"/>
      <c r="G1494" s="28"/>
      <c r="H1494" s="28"/>
      <c r="I1494" s="28"/>
      <c r="J1494" s="28"/>
      <c r="K1494" s="28"/>
      <c r="L1494" s="28"/>
      <c r="M1494" s="28"/>
      <c r="N1494" s="28"/>
      <c r="O1494" s="28"/>
      <c r="P1494" s="28"/>
      <c r="Q1494" s="28"/>
      <c r="R1494" s="28"/>
      <c r="S1494" s="28"/>
      <c r="T1494" s="28"/>
      <c r="U1494" s="28"/>
    </row>
    <row r="1495" spans="1:21" ht="11.25" customHeight="1" x14ac:dyDescent="0.2">
      <c r="A1495" s="28"/>
      <c r="B1495" s="28"/>
      <c r="C1495" s="28"/>
      <c r="D1495" s="31"/>
      <c r="E1495" s="28"/>
      <c r="F1495" s="28"/>
      <c r="G1495" s="28"/>
      <c r="H1495" s="28"/>
      <c r="I1495" s="28"/>
      <c r="J1495" s="28"/>
      <c r="K1495" s="28"/>
      <c r="L1495" s="28"/>
      <c r="M1495" s="28"/>
      <c r="N1495" s="28"/>
      <c r="O1495" s="28"/>
      <c r="P1495" s="28"/>
      <c r="Q1495" s="28"/>
      <c r="R1495" s="28"/>
      <c r="S1495" s="28"/>
      <c r="T1495" s="28"/>
      <c r="U1495" s="28"/>
    </row>
    <row r="1496" spans="1:21" ht="11.25" customHeight="1" x14ac:dyDescent="0.2">
      <c r="A1496" s="28"/>
      <c r="B1496" s="28"/>
      <c r="C1496" s="28"/>
      <c r="D1496" s="31"/>
      <c r="E1496" s="28"/>
      <c r="F1496" s="28"/>
      <c r="G1496" s="28"/>
      <c r="H1496" s="28"/>
      <c r="I1496" s="28"/>
      <c r="J1496" s="28"/>
      <c r="K1496" s="28"/>
      <c r="L1496" s="28"/>
      <c r="M1496" s="28"/>
      <c r="N1496" s="28"/>
      <c r="O1496" s="28"/>
      <c r="P1496" s="28"/>
      <c r="Q1496" s="28"/>
      <c r="R1496" s="28"/>
      <c r="S1496" s="28"/>
      <c r="T1496" s="28"/>
      <c r="U1496" s="28"/>
    </row>
    <row r="1497" spans="1:21" ht="11.25" customHeight="1" x14ac:dyDescent="0.2">
      <c r="A1497" s="28"/>
      <c r="B1497" s="28"/>
      <c r="C1497" s="28"/>
      <c r="D1497" s="31"/>
      <c r="E1497" s="28"/>
      <c r="F1497" s="28"/>
      <c r="G1497" s="28"/>
      <c r="H1497" s="28"/>
      <c r="I1497" s="28"/>
      <c r="J1497" s="28"/>
      <c r="K1497" s="28"/>
      <c r="L1497" s="28"/>
      <c r="M1497" s="28"/>
      <c r="N1497" s="28"/>
      <c r="O1497" s="28"/>
      <c r="P1497" s="28"/>
      <c r="Q1497" s="28"/>
      <c r="R1497" s="28"/>
      <c r="S1497" s="28"/>
      <c r="T1497" s="28"/>
      <c r="U1497" s="28"/>
    </row>
    <row r="1498" spans="1:21" ht="11.25" customHeight="1" x14ac:dyDescent="0.2">
      <c r="A1498" s="28"/>
      <c r="B1498" s="28"/>
      <c r="C1498" s="28"/>
      <c r="D1498" s="31"/>
      <c r="E1498" s="28"/>
      <c r="F1498" s="28"/>
      <c r="G1498" s="28"/>
      <c r="H1498" s="28"/>
      <c r="I1498" s="28"/>
      <c r="J1498" s="28"/>
      <c r="K1498" s="28"/>
      <c r="L1498" s="28"/>
      <c r="M1498" s="28"/>
      <c r="N1498" s="28"/>
      <c r="O1498" s="28"/>
      <c r="P1498" s="28"/>
      <c r="Q1498" s="28"/>
      <c r="R1498" s="28"/>
      <c r="S1498" s="28"/>
      <c r="T1498" s="28"/>
      <c r="U1498" s="28"/>
    </row>
    <row r="1499" spans="1:21" ht="11.25" customHeight="1" x14ac:dyDescent="0.2">
      <c r="A1499" s="28"/>
      <c r="B1499" s="28"/>
      <c r="C1499" s="28"/>
      <c r="D1499" s="31"/>
      <c r="E1499" s="28"/>
      <c r="F1499" s="28"/>
      <c r="G1499" s="28"/>
      <c r="H1499" s="28"/>
      <c r="I1499" s="28"/>
      <c r="J1499" s="28"/>
      <c r="K1499" s="28"/>
      <c r="L1499" s="28"/>
      <c r="M1499" s="28"/>
      <c r="N1499" s="28"/>
      <c r="O1499" s="28"/>
      <c r="P1499" s="28"/>
      <c r="Q1499" s="28"/>
      <c r="R1499" s="28"/>
      <c r="S1499" s="28"/>
      <c r="T1499" s="28"/>
      <c r="U1499" s="28"/>
    </row>
    <row r="1500" spans="1:21" ht="11.25" customHeight="1" x14ac:dyDescent="0.2">
      <c r="A1500" s="28"/>
      <c r="B1500" s="28"/>
      <c r="C1500" s="28"/>
      <c r="D1500" s="31"/>
      <c r="E1500" s="28"/>
      <c r="F1500" s="28"/>
      <c r="G1500" s="28"/>
      <c r="H1500" s="28"/>
      <c r="I1500" s="28"/>
      <c r="J1500" s="28"/>
      <c r="K1500" s="28"/>
      <c r="L1500" s="28"/>
      <c r="M1500" s="28"/>
      <c r="N1500" s="28"/>
      <c r="O1500" s="28"/>
      <c r="P1500" s="28"/>
      <c r="Q1500" s="28"/>
      <c r="R1500" s="28"/>
      <c r="S1500" s="28"/>
      <c r="T1500" s="28"/>
      <c r="U1500" s="28"/>
    </row>
    <row r="1501" spans="1:21" ht="11.25" customHeight="1" x14ac:dyDescent="0.2">
      <c r="A1501" s="28"/>
      <c r="B1501" s="28"/>
      <c r="C1501" s="28"/>
      <c r="D1501" s="31"/>
      <c r="E1501" s="28"/>
      <c r="F1501" s="28"/>
      <c r="G1501" s="28"/>
      <c r="H1501" s="28"/>
      <c r="I1501" s="28"/>
      <c r="J1501" s="28"/>
      <c r="K1501" s="28"/>
      <c r="L1501" s="28"/>
      <c r="M1501" s="28"/>
      <c r="N1501" s="28"/>
      <c r="O1501" s="28"/>
      <c r="P1501" s="28"/>
      <c r="Q1501" s="28"/>
      <c r="R1501" s="28"/>
      <c r="S1501" s="28"/>
      <c r="T1501" s="28"/>
      <c r="U1501" s="28"/>
    </row>
    <row r="1502" spans="1:21" ht="11.25" customHeight="1" x14ac:dyDescent="0.2">
      <c r="A1502" s="28"/>
      <c r="B1502" s="28"/>
      <c r="C1502" s="28"/>
      <c r="D1502" s="31"/>
      <c r="E1502" s="28"/>
      <c r="F1502" s="28"/>
      <c r="G1502" s="28"/>
      <c r="H1502" s="28"/>
      <c r="I1502" s="28"/>
      <c r="J1502" s="28"/>
      <c r="K1502" s="28"/>
      <c r="L1502" s="28"/>
      <c r="M1502" s="28"/>
      <c r="N1502" s="28"/>
      <c r="O1502" s="28"/>
      <c r="P1502" s="28"/>
      <c r="Q1502" s="28"/>
      <c r="R1502" s="28"/>
      <c r="S1502" s="28"/>
      <c r="T1502" s="28"/>
      <c r="U1502" s="28"/>
    </row>
    <row r="1503" spans="1:21" ht="11.25" customHeight="1" x14ac:dyDescent="0.2">
      <c r="A1503" s="28"/>
      <c r="B1503" s="28"/>
      <c r="C1503" s="28"/>
      <c r="D1503" s="31"/>
      <c r="E1503" s="28"/>
      <c r="F1503" s="28"/>
      <c r="G1503" s="28"/>
      <c r="H1503" s="28"/>
      <c r="I1503" s="28"/>
      <c r="J1503" s="28"/>
      <c r="K1503" s="28"/>
      <c r="L1503" s="28"/>
      <c r="M1503" s="28"/>
      <c r="N1503" s="28"/>
      <c r="O1503" s="28"/>
      <c r="P1503" s="28"/>
      <c r="Q1503" s="28"/>
      <c r="R1503" s="28"/>
      <c r="S1503" s="28"/>
      <c r="T1503" s="28"/>
      <c r="U1503" s="28"/>
    </row>
    <row r="1504" spans="1:21" ht="11.25" customHeight="1" x14ac:dyDescent="0.2">
      <c r="A1504" s="28"/>
      <c r="B1504" s="28"/>
      <c r="C1504" s="28"/>
      <c r="D1504" s="31"/>
      <c r="E1504" s="28"/>
      <c r="F1504" s="28"/>
      <c r="G1504" s="28"/>
      <c r="H1504" s="28"/>
      <c r="I1504" s="28"/>
      <c r="J1504" s="28"/>
      <c r="K1504" s="28"/>
      <c r="L1504" s="28"/>
      <c r="M1504" s="28"/>
      <c r="N1504" s="28"/>
      <c r="O1504" s="28"/>
      <c r="P1504" s="28"/>
      <c r="Q1504" s="28"/>
      <c r="R1504" s="28"/>
      <c r="S1504" s="28"/>
      <c r="T1504" s="28"/>
      <c r="U1504" s="28"/>
    </row>
    <row r="1505" spans="1:21" ht="11.25" customHeight="1" x14ac:dyDescent="0.2">
      <c r="A1505" s="28"/>
      <c r="B1505" s="28"/>
      <c r="C1505" s="28"/>
      <c r="D1505" s="31"/>
      <c r="E1505" s="28"/>
      <c r="F1505" s="28"/>
      <c r="G1505" s="28"/>
      <c r="H1505" s="28"/>
      <c r="I1505" s="28"/>
      <c r="J1505" s="28"/>
      <c r="K1505" s="28"/>
      <c r="L1505" s="28"/>
      <c r="M1505" s="28"/>
      <c r="N1505" s="28"/>
      <c r="O1505" s="28"/>
      <c r="P1505" s="28"/>
      <c r="Q1505" s="28"/>
      <c r="R1505" s="28"/>
      <c r="S1505" s="28"/>
      <c r="T1505" s="28"/>
      <c r="U1505" s="28"/>
    </row>
    <row r="1506" spans="1:21" ht="11.25" customHeight="1" x14ac:dyDescent="0.2">
      <c r="A1506" s="28"/>
      <c r="B1506" s="28"/>
      <c r="C1506" s="28"/>
      <c r="D1506" s="31"/>
      <c r="E1506" s="28"/>
      <c r="F1506" s="28"/>
      <c r="G1506" s="28"/>
      <c r="H1506" s="28"/>
      <c r="I1506" s="28"/>
      <c r="J1506" s="28"/>
      <c r="K1506" s="28"/>
      <c r="L1506" s="28"/>
      <c r="M1506" s="28"/>
      <c r="N1506" s="28"/>
      <c r="O1506" s="28"/>
      <c r="P1506" s="28"/>
      <c r="Q1506" s="28"/>
      <c r="R1506" s="28"/>
      <c r="S1506" s="28"/>
      <c r="T1506" s="28"/>
      <c r="U1506" s="28"/>
    </row>
    <row r="1507" spans="1:21" ht="11.25" customHeight="1" x14ac:dyDescent="0.2">
      <c r="A1507" s="28"/>
      <c r="B1507" s="28"/>
      <c r="C1507" s="28"/>
      <c r="D1507" s="31"/>
      <c r="E1507" s="28"/>
      <c r="F1507" s="28"/>
      <c r="G1507" s="28"/>
      <c r="H1507" s="28"/>
      <c r="I1507" s="28"/>
      <c r="J1507" s="28"/>
      <c r="K1507" s="28"/>
      <c r="L1507" s="28"/>
      <c r="M1507" s="28"/>
      <c r="N1507" s="28"/>
      <c r="O1507" s="28"/>
      <c r="P1507" s="28"/>
      <c r="Q1507" s="28"/>
      <c r="R1507" s="28"/>
      <c r="S1507" s="28"/>
      <c r="T1507" s="28"/>
      <c r="U1507" s="28"/>
    </row>
    <row r="1508" spans="1:21" ht="11.25" customHeight="1" x14ac:dyDescent="0.2">
      <c r="A1508" s="28"/>
      <c r="B1508" s="28"/>
      <c r="C1508" s="28"/>
      <c r="D1508" s="31"/>
      <c r="E1508" s="28"/>
      <c r="F1508" s="28"/>
      <c r="G1508" s="28"/>
      <c r="H1508" s="28"/>
      <c r="I1508" s="28"/>
      <c r="J1508" s="28"/>
      <c r="K1508" s="28"/>
      <c r="L1508" s="28"/>
      <c r="M1508" s="28"/>
      <c r="N1508" s="28"/>
      <c r="O1508" s="28"/>
      <c r="P1508" s="28"/>
      <c r="Q1508" s="28"/>
      <c r="R1508" s="28"/>
      <c r="S1508" s="28"/>
      <c r="T1508" s="28"/>
      <c r="U1508" s="28"/>
    </row>
    <row r="1509" spans="1:21" ht="11.25" customHeight="1" x14ac:dyDescent="0.2">
      <c r="A1509" s="28"/>
      <c r="B1509" s="28"/>
      <c r="C1509" s="28"/>
      <c r="D1509" s="31"/>
      <c r="E1509" s="28"/>
      <c r="F1509" s="28"/>
      <c r="G1509" s="28"/>
      <c r="H1509" s="28"/>
      <c r="I1509" s="28"/>
      <c r="J1509" s="28"/>
      <c r="K1509" s="28"/>
      <c r="L1509" s="28"/>
      <c r="M1509" s="28"/>
      <c r="N1509" s="28"/>
      <c r="O1509" s="28"/>
      <c r="P1509" s="28"/>
      <c r="Q1509" s="28"/>
      <c r="R1509" s="28"/>
      <c r="S1509" s="28"/>
      <c r="T1509" s="28"/>
      <c r="U1509" s="28"/>
    </row>
    <row r="1510" spans="1:21" ht="11.25" customHeight="1" x14ac:dyDescent="0.2">
      <c r="A1510" s="28"/>
      <c r="B1510" s="28"/>
      <c r="C1510" s="28"/>
      <c r="D1510" s="31"/>
      <c r="E1510" s="28"/>
      <c r="F1510" s="28"/>
      <c r="G1510" s="28"/>
      <c r="H1510" s="28"/>
      <c r="I1510" s="28"/>
      <c r="J1510" s="28"/>
      <c r="K1510" s="28"/>
      <c r="L1510" s="28"/>
      <c r="M1510" s="28"/>
      <c r="N1510" s="28"/>
      <c r="O1510" s="28"/>
      <c r="P1510" s="28"/>
      <c r="Q1510" s="28"/>
      <c r="R1510" s="28"/>
      <c r="S1510" s="28"/>
      <c r="T1510" s="28"/>
      <c r="U1510" s="28"/>
    </row>
  </sheetData>
  <sortState xmlns:xlrd2="http://schemas.microsoft.com/office/spreadsheetml/2017/richdata2" ref="A111:BN144">
    <sortCondition ref="A111:A144"/>
  </sortState>
  <mergeCells count="162">
    <mergeCell ref="B210:B211"/>
    <mergeCell ref="C210:C211"/>
    <mergeCell ref="D210:D211"/>
    <mergeCell ref="E210:E211"/>
    <mergeCell ref="AN210:AN211"/>
    <mergeCell ref="AV210:AV211"/>
    <mergeCell ref="AY209:AZ209"/>
    <mergeCell ref="BA209:BA211"/>
    <mergeCell ref="BB209:BF209"/>
    <mergeCell ref="AF209:AG209"/>
    <mergeCell ref="AH209:AH211"/>
    <mergeCell ref="AI209:AN209"/>
    <mergeCell ref="AO209:AV209"/>
    <mergeCell ref="AW209:AX209"/>
    <mergeCell ref="B209:E209"/>
    <mergeCell ref="G209:H209"/>
    <mergeCell ref="Y209:Z209"/>
    <mergeCell ref="AA209:AC209"/>
    <mergeCell ref="AD209:AE209"/>
    <mergeCell ref="B310:B311"/>
    <mergeCell ref="C310:C311"/>
    <mergeCell ref="D310:D311"/>
    <mergeCell ref="E310:E311"/>
    <mergeCell ref="AN310:AN311"/>
    <mergeCell ref="AV310:AV311"/>
    <mergeCell ref="AY309:AZ309"/>
    <mergeCell ref="BA309:BA311"/>
    <mergeCell ref="BB309:BF309"/>
    <mergeCell ref="AF309:AG309"/>
    <mergeCell ref="AH309:AH311"/>
    <mergeCell ref="AI309:AN309"/>
    <mergeCell ref="AO309:AV309"/>
    <mergeCell ref="AW309:AX309"/>
    <mergeCell ref="B309:E309"/>
    <mergeCell ref="G309:H309"/>
    <mergeCell ref="BJ509:BJ510"/>
    <mergeCell ref="B510:B511"/>
    <mergeCell ref="C510:C511"/>
    <mergeCell ref="D510:D511"/>
    <mergeCell ref="E510:E511"/>
    <mergeCell ref="AN510:AN511"/>
    <mergeCell ref="AV510:AV511"/>
    <mergeCell ref="AY509:AZ509"/>
    <mergeCell ref="BA509:BA511"/>
    <mergeCell ref="BB509:BF509"/>
    <mergeCell ref="BG509:BH509"/>
    <mergeCell ref="BI509:BI511"/>
    <mergeCell ref="AF509:AG509"/>
    <mergeCell ref="AH509:AH511"/>
    <mergeCell ref="AI509:AN509"/>
    <mergeCell ref="AO509:AV509"/>
    <mergeCell ref="AW509:AX509"/>
    <mergeCell ref="B509:E509"/>
    <mergeCell ref="G509:H509"/>
    <mergeCell ref="Y509:Z509"/>
    <mergeCell ref="AA509:AC509"/>
    <mergeCell ref="AD509:AE509"/>
    <mergeCell ref="B508:E508"/>
    <mergeCell ref="G508:H508"/>
    <mergeCell ref="I508:L508"/>
    <mergeCell ref="AI508:AO508"/>
    <mergeCell ref="BB508:BI508"/>
    <mergeCell ref="I408:L408"/>
    <mergeCell ref="AW409:AX409"/>
    <mergeCell ref="Y409:Z409"/>
    <mergeCell ref="AD409:AE409"/>
    <mergeCell ref="AF409:AG409"/>
    <mergeCell ref="AA409:AC409"/>
    <mergeCell ref="AH409:AH411"/>
    <mergeCell ref="AI408:AO408"/>
    <mergeCell ref="I208:L208"/>
    <mergeCell ref="AI208:AO208"/>
    <mergeCell ref="BB208:BI208"/>
    <mergeCell ref="BJ409:BJ410"/>
    <mergeCell ref="BG409:BH409"/>
    <mergeCell ref="BB408:BI408"/>
    <mergeCell ref="BI409:BI411"/>
    <mergeCell ref="BB409:BF409"/>
    <mergeCell ref="AY409:AZ409"/>
    <mergeCell ref="BA409:BA411"/>
    <mergeCell ref="AN410:AN411"/>
    <mergeCell ref="AI409:AN409"/>
    <mergeCell ref="AV410:AV411"/>
    <mergeCell ref="AO409:AV409"/>
    <mergeCell ref="BJ309:BJ310"/>
    <mergeCell ref="BG309:BH309"/>
    <mergeCell ref="BI309:BI311"/>
    <mergeCell ref="BJ209:BJ210"/>
    <mergeCell ref="BG209:BH209"/>
    <mergeCell ref="BI209:BI211"/>
    <mergeCell ref="AW109:AX109"/>
    <mergeCell ref="AY109:AZ109"/>
    <mergeCell ref="BA109:BA111"/>
    <mergeCell ref="BB109:BF109"/>
    <mergeCell ref="BG109:BH109"/>
    <mergeCell ref="BI109:BI111"/>
    <mergeCell ref="E410:E411"/>
    <mergeCell ref="G409:H409"/>
    <mergeCell ref="B409:E409"/>
    <mergeCell ref="G408:H408"/>
    <mergeCell ref="B408:E408"/>
    <mergeCell ref="B410:B411"/>
    <mergeCell ref="C410:C411"/>
    <mergeCell ref="D410:D411"/>
    <mergeCell ref="Y309:Z309"/>
    <mergeCell ref="AA309:AC309"/>
    <mergeCell ref="AD309:AE309"/>
    <mergeCell ref="B308:E308"/>
    <mergeCell ref="G308:H308"/>
    <mergeCell ref="I308:L308"/>
    <mergeCell ref="AI308:AO308"/>
    <mergeCell ref="BB308:BI308"/>
    <mergeCell ref="B208:E208"/>
    <mergeCell ref="G208:H208"/>
    <mergeCell ref="BB9:BF9"/>
    <mergeCell ref="BG9:BH9"/>
    <mergeCell ref="BI9:BI11"/>
    <mergeCell ref="BJ109:BJ110"/>
    <mergeCell ref="B110:B111"/>
    <mergeCell ref="C110:C111"/>
    <mergeCell ref="D110:D111"/>
    <mergeCell ref="E110:E111"/>
    <mergeCell ref="AN110:AN111"/>
    <mergeCell ref="AV110:AV111"/>
    <mergeCell ref="B108:E108"/>
    <mergeCell ref="G108:H108"/>
    <mergeCell ref="I108:L108"/>
    <mergeCell ref="AI108:AO108"/>
    <mergeCell ref="BB108:BI108"/>
    <mergeCell ref="B109:E109"/>
    <mergeCell ref="G109:H109"/>
    <mergeCell ref="Y109:Z109"/>
    <mergeCell ref="AA109:AC109"/>
    <mergeCell ref="AD109:AE109"/>
    <mergeCell ref="AF109:AG109"/>
    <mergeCell ref="AH109:AH111"/>
    <mergeCell ref="AI109:AN109"/>
    <mergeCell ref="AO109:AV109"/>
    <mergeCell ref="BJ9:BJ10"/>
    <mergeCell ref="B10:B11"/>
    <mergeCell ref="C10:C11"/>
    <mergeCell ref="D10:D11"/>
    <mergeCell ref="E10:E11"/>
    <mergeCell ref="AN10:AN11"/>
    <mergeCell ref="AV10:AV11"/>
    <mergeCell ref="B8:E8"/>
    <mergeCell ref="G8:H8"/>
    <mergeCell ref="I8:L8"/>
    <mergeCell ref="AI8:AO8"/>
    <mergeCell ref="BB8:BI8"/>
    <mergeCell ref="B9:E9"/>
    <mergeCell ref="G9:H9"/>
    <mergeCell ref="Y9:Z9"/>
    <mergeCell ref="AA9:AC9"/>
    <mergeCell ref="AD9:AE9"/>
    <mergeCell ref="AF9:AG9"/>
    <mergeCell ref="AH9:AH11"/>
    <mergeCell ref="AI9:AN9"/>
    <mergeCell ref="AO9:AV9"/>
    <mergeCell ref="AW9:AX9"/>
    <mergeCell ref="AY9:AZ9"/>
    <mergeCell ref="BA9:BA11"/>
  </mergeCells>
  <pageMargins left="0.7" right="0.7" top="0.75" bottom="0.75" header="0.3" footer="0.3"/>
  <pageSetup scale="65" fitToWidth="0"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CEADC"/>
  </sheetPr>
  <dimension ref="A1:AY565"/>
  <sheetViews>
    <sheetView showGridLines="0" zoomScaleNormal="100" workbookViewId="0">
      <pane xSplit="1" topLeftCell="B1" activePane="topRight" state="frozen"/>
      <selection pane="topRight" activeCell="A2" sqref="A2"/>
    </sheetView>
  </sheetViews>
  <sheetFormatPr defaultColWidth="14.42578125" defaultRowHeight="15.75" customHeight="1" x14ac:dyDescent="0.2"/>
  <cols>
    <col min="1" max="1" width="18.7109375" style="23" customWidth="1"/>
    <col min="2" max="2" width="10.7109375" style="23" customWidth="1"/>
    <col min="3" max="6" width="10.7109375" style="23" hidden="1" customWidth="1"/>
    <col min="7" max="10" width="17.5703125" style="23" customWidth="1"/>
    <col min="11" max="11" width="19.28515625" style="23" customWidth="1"/>
    <col min="12" max="13" width="17.5703125" style="23" customWidth="1"/>
    <col min="14" max="15" width="17.7109375" style="23" customWidth="1"/>
    <col min="16" max="16" width="14.42578125" style="23"/>
    <col min="17" max="17" width="14.42578125" style="82"/>
    <col min="18" max="16384" width="14.42578125" style="23"/>
  </cols>
  <sheetData>
    <row r="1" spans="1:51" ht="63" customHeight="1" x14ac:dyDescent="0.2">
      <c r="A1" s="22"/>
      <c r="B1" s="27"/>
      <c r="C1" s="27"/>
      <c r="D1" s="27"/>
      <c r="E1" s="27"/>
      <c r="F1" s="27"/>
      <c r="G1" s="27"/>
      <c r="J1" s="30"/>
    </row>
    <row r="2" spans="1:51" ht="9" customHeight="1" x14ac:dyDescent="0.2">
      <c r="A2" s="22"/>
      <c r="B2" s="27"/>
      <c r="C2" s="27"/>
      <c r="D2" s="27"/>
      <c r="E2" s="27"/>
      <c r="F2" s="27"/>
      <c r="G2" s="27"/>
    </row>
    <row r="3" spans="1:51" ht="4.5" hidden="1" customHeight="1" x14ac:dyDescent="0.2">
      <c r="A3" s="22"/>
      <c r="B3" s="27"/>
      <c r="C3" s="27"/>
      <c r="D3" s="27"/>
      <c r="E3" s="27"/>
      <c r="F3" s="27"/>
      <c r="G3" s="27"/>
    </row>
    <row r="4" spans="1:51" ht="4.5" hidden="1" customHeight="1" x14ac:dyDescent="0.2">
      <c r="A4" s="22"/>
      <c r="B4" s="27"/>
      <c r="C4" s="27"/>
      <c r="D4" s="27"/>
      <c r="E4" s="27"/>
      <c r="F4" s="27"/>
      <c r="G4" s="27"/>
    </row>
    <row r="5" spans="1:51" ht="4.5" hidden="1" customHeight="1" x14ac:dyDescent="0.2">
      <c r="A5" s="22"/>
    </row>
    <row r="6" spans="1:51" ht="15" customHeight="1" x14ac:dyDescent="0.2">
      <c r="A6" s="26" t="s">
        <v>647</v>
      </c>
    </row>
    <row r="7" spans="1:51" s="29" customFormat="1" ht="12.75" x14ac:dyDescent="0.2">
      <c r="A7" s="33" t="s">
        <v>751</v>
      </c>
      <c r="G7" s="28"/>
      <c r="H7" s="31"/>
      <c r="I7" s="28"/>
      <c r="J7" s="28"/>
      <c r="K7" s="34"/>
      <c r="L7" s="34"/>
      <c r="M7" s="28"/>
      <c r="N7" s="28"/>
      <c r="O7" s="28"/>
      <c r="P7" s="28"/>
      <c r="Q7" s="28"/>
      <c r="R7" s="28"/>
      <c r="S7" s="28"/>
      <c r="T7" s="28"/>
      <c r="U7" s="28"/>
      <c r="V7" s="28"/>
      <c r="W7" s="28"/>
      <c r="X7" s="28"/>
      <c r="Y7" s="28"/>
      <c r="AY7" s="81"/>
    </row>
    <row r="8" spans="1:51" s="29" customFormat="1" ht="12.75" x14ac:dyDescent="0.2">
      <c r="A8" s="33"/>
      <c r="G8" s="28"/>
      <c r="H8" s="31"/>
      <c r="I8" s="28"/>
      <c r="J8" s="28"/>
      <c r="K8" s="34"/>
      <c r="L8" s="34"/>
      <c r="M8" s="28"/>
      <c r="N8" s="28"/>
      <c r="O8" s="28"/>
      <c r="P8" s="28"/>
      <c r="Q8" s="28"/>
      <c r="R8" s="28"/>
      <c r="S8" s="28"/>
      <c r="T8" s="28"/>
      <c r="U8" s="28"/>
      <c r="V8" s="28"/>
      <c r="W8" s="28"/>
      <c r="X8" s="28"/>
      <c r="Y8" s="28"/>
      <c r="AY8" s="81"/>
    </row>
    <row r="9" spans="1:51" s="29" customFormat="1" ht="12.75" x14ac:dyDescent="0.2">
      <c r="A9" s="33"/>
      <c r="G9" s="28"/>
      <c r="H9" s="31"/>
      <c r="I9" s="28"/>
      <c r="J9" s="28"/>
      <c r="K9" s="34"/>
      <c r="L9" s="34"/>
      <c r="M9" s="28"/>
      <c r="N9" s="28"/>
      <c r="O9" s="28"/>
      <c r="P9" s="28"/>
      <c r="Q9" s="28"/>
      <c r="R9" s="28"/>
      <c r="S9" s="28"/>
      <c r="T9" s="28"/>
      <c r="U9" s="28"/>
      <c r="V9" s="28"/>
      <c r="W9" s="28"/>
      <c r="X9" s="28"/>
      <c r="Y9" s="28"/>
      <c r="AY9" s="81"/>
    </row>
    <row r="10" spans="1:51" s="36" customFormat="1" ht="69" customHeight="1" x14ac:dyDescent="0.25">
      <c r="A10" s="442" t="s">
        <v>4094</v>
      </c>
      <c r="B10" s="94" t="s">
        <v>245</v>
      </c>
      <c r="C10" s="94"/>
      <c r="D10" s="94"/>
      <c r="E10" s="94"/>
      <c r="F10" s="94"/>
      <c r="G10" s="145" t="s">
        <v>419</v>
      </c>
      <c r="H10" s="470" t="s">
        <v>420</v>
      </c>
      <c r="I10" s="472"/>
      <c r="J10" s="492"/>
      <c r="K10" s="116" t="s">
        <v>421</v>
      </c>
      <c r="L10" s="493" t="s">
        <v>314</v>
      </c>
      <c r="M10" s="494"/>
      <c r="N10" s="493" t="s">
        <v>308</v>
      </c>
      <c r="O10" s="494"/>
      <c r="P10" s="493" t="s">
        <v>422</v>
      </c>
      <c r="Q10" s="495"/>
      <c r="R10" s="495"/>
      <c r="S10" s="495"/>
      <c r="T10" s="494"/>
      <c r="U10" s="493" t="s">
        <v>423</v>
      </c>
      <c r="V10" s="495"/>
      <c r="W10" s="495"/>
      <c r="X10" s="494"/>
      <c r="Y10" s="116" t="s">
        <v>321</v>
      </c>
    </row>
    <row r="11" spans="1:51" s="37" customFormat="1" ht="52.5" x14ac:dyDescent="0.25">
      <c r="A11" s="174" t="s">
        <v>236</v>
      </c>
      <c r="B11" s="104" t="s">
        <v>151</v>
      </c>
      <c r="C11" s="342"/>
      <c r="D11" s="342"/>
      <c r="E11" s="342"/>
      <c r="F11" s="342"/>
      <c r="G11" s="106" t="s">
        <v>418</v>
      </c>
      <c r="H11" s="106" t="s">
        <v>300</v>
      </c>
      <c r="I11" s="106" t="s">
        <v>301</v>
      </c>
      <c r="J11" s="106" t="s">
        <v>302</v>
      </c>
      <c r="K11" s="117" t="s">
        <v>303</v>
      </c>
      <c r="L11" s="117" t="s">
        <v>312</v>
      </c>
      <c r="M11" s="117" t="s">
        <v>315</v>
      </c>
      <c r="N11" s="117" t="s">
        <v>307</v>
      </c>
      <c r="O11" s="117" t="s">
        <v>309</v>
      </c>
      <c r="P11" s="117" t="s">
        <v>340</v>
      </c>
      <c r="Q11" s="117" t="s">
        <v>330</v>
      </c>
      <c r="R11" s="117" t="s">
        <v>122</v>
      </c>
      <c r="S11" s="117" t="s">
        <v>333</v>
      </c>
      <c r="T11" s="117" t="s">
        <v>332</v>
      </c>
      <c r="U11" s="117" t="s">
        <v>316</v>
      </c>
      <c r="V11" s="117" t="s">
        <v>317</v>
      </c>
      <c r="W11" s="117" t="s">
        <v>318</v>
      </c>
      <c r="X11" s="117" t="s">
        <v>319</v>
      </c>
      <c r="Y11" s="117" t="s">
        <v>320</v>
      </c>
    </row>
    <row r="12" spans="1:51" s="38" customFormat="1" ht="12.75" x14ac:dyDescent="0.25">
      <c r="A12" s="175"/>
      <c r="B12" s="113" t="s">
        <v>126</v>
      </c>
      <c r="C12" s="113"/>
      <c r="D12" s="113"/>
      <c r="E12" s="113"/>
      <c r="F12" s="113"/>
      <c r="G12" s="114" t="s">
        <v>127</v>
      </c>
      <c r="H12" s="114" t="s">
        <v>304</v>
      </c>
      <c r="I12" s="114" t="s">
        <v>304</v>
      </c>
      <c r="J12" s="114" t="s">
        <v>304</v>
      </c>
      <c r="K12" s="114" t="s">
        <v>304</v>
      </c>
      <c r="L12" s="114" t="s">
        <v>313</v>
      </c>
      <c r="M12" s="114" t="s">
        <v>313</v>
      </c>
      <c r="N12" s="114" t="s">
        <v>305</v>
      </c>
      <c r="O12" s="114" t="s">
        <v>306</v>
      </c>
      <c r="P12" s="114" t="s">
        <v>310</v>
      </c>
      <c r="Q12" s="114" t="s">
        <v>329</v>
      </c>
      <c r="R12" s="114" t="s">
        <v>310</v>
      </c>
      <c r="S12" s="114" t="s">
        <v>311</v>
      </c>
      <c r="T12" s="114" t="s">
        <v>331</v>
      </c>
      <c r="U12" s="114" t="s">
        <v>152</v>
      </c>
      <c r="V12" s="114" t="s">
        <v>152</v>
      </c>
      <c r="W12" s="114" t="s">
        <v>152</v>
      </c>
      <c r="X12" s="114" t="s">
        <v>152</v>
      </c>
      <c r="Y12" s="114" t="s">
        <v>252</v>
      </c>
    </row>
    <row r="13" spans="1:51" s="29" customFormat="1" ht="11.25" customHeight="1" x14ac:dyDescent="0.2">
      <c r="A13" s="59"/>
      <c r="B13" s="40"/>
      <c r="C13" s="40"/>
      <c r="D13" s="40"/>
      <c r="E13" s="40"/>
      <c r="F13" s="40"/>
      <c r="G13" s="143"/>
      <c r="H13" s="39"/>
      <c r="I13" s="25"/>
      <c r="J13" s="25"/>
      <c r="K13" s="61"/>
      <c r="L13" s="61"/>
      <c r="M13" s="61"/>
      <c r="N13" s="61"/>
      <c r="O13" s="61"/>
      <c r="P13" s="61"/>
      <c r="Q13" s="83"/>
      <c r="R13" s="61"/>
      <c r="S13" s="61"/>
      <c r="T13" s="61"/>
      <c r="U13" s="61"/>
      <c r="V13" s="61"/>
      <c r="W13" s="61"/>
      <c r="X13" s="61"/>
      <c r="Y13" s="61"/>
    </row>
    <row r="14" spans="1:51" s="51" customFormat="1" ht="11.25" customHeight="1" x14ac:dyDescent="0.15">
      <c r="A14" s="331" t="s">
        <v>346</v>
      </c>
      <c r="B14" s="171"/>
      <c r="C14" s="171"/>
      <c r="D14" s="171"/>
      <c r="E14" s="171"/>
      <c r="F14" s="171"/>
      <c r="G14" s="146">
        <f>'2. Collected Data'!G13*'2. Collected Data'!AA13</f>
        <v>30278</v>
      </c>
      <c r="H14" s="45">
        <f>'2. Collected Data'!I13/'3. Calculated Stats'!$G14*1000</f>
        <v>3.6330008587092939</v>
      </c>
      <c r="I14" s="45">
        <f>'2. Collected Data'!J13/'3. Calculated Stats'!$G14*1000</f>
        <v>1.2880639408151131</v>
      </c>
      <c r="J14" s="45">
        <f>'2. Collected Data'!K13/'3. Calculated Stats'!$G14*1000</f>
        <v>0.62751833014069625</v>
      </c>
      <c r="K14" s="66">
        <f>('2. Collected Data'!Y13+'2. Collected Data'!Z13)/G14*1000</f>
        <v>37.320827003104569</v>
      </c>
      <c r="L14" s="73">
        <f>IF(SUM('2. Collected Data'!Y13:Z13)&gt;0,(ROUND('2. Collected Data'!Y13/SUM('2. Collected Data'!Y13:Z13),2)),"")</f>
        <v>1</v>
      </c>
      <c r="M14" s="73">
        <f>IF(SUM('2. Collected Data'!Y13:Z13)&gt;0,1-L14,"")</f>
        <v>0</v>
      </c>
      <c r="N14" s="66">
        <f>IF('2. Collected Data'!AD13&gt;0,'2. Collected Data'!AE13/'2. Collected Data'!AD13,"")</f>
        <v>800</v>
      </c>
      <c r="O14" s="66">
        <f>IF('2. Collected Data'!AF13&gt;0,'2. Collected Data'!AG13/'2. Collected Data'!AF13,"")</f>
        <v>22057.142857142859</v>
      </c>
      <c r="P14" s="66">
        <f>SUM('2. Collected Data'!AI13:AK13)/'2. Collected Data'!G13</f>
        <v>5.3339058061959176E-2</v>
      </c>
      <c r="Q14" s="50" t="str">
        <f>IF(MAX('2. Collected Data'!AI13:AK13)='2. Collected Data'!AI13,"NaCl",IF(MAX('2. Collected Data'!AJ13:AK13)='2. Collected Data'!AJ13,"CaCl2","MgCl2"))</f>
        <v>NaCl</v>
      </c>
      <c r="R14" s="66">
        <f>'2. Collected Data'!AL13/'2. Collected Data'!G13</f>
        <v>3.6330008587092941E-2</v>
      </c>
      <c r="S14" s="66">
        <f>SUM('2. Collected Data'!AO13:AU13)/'2. Collected Data'!G13</f>
        <v>5.2174846423145516</v>
      </c>
      <c r="T14" s="50" t="str">
        <f>IF(MAX('2. Collected Data'!AO13:AT13)='2. Collected Data'!AO13,"NaCl",IF(MAX('2. Collected Data'!AP13:AT13)='2. Collected Data'!AP13,"CaCl2",IF(MAX('2. Collected Data'!AQ13:AT13)='2. Collected Data'!AQ13,"MgCl2",IF(MAX('2. Collected Data'!AR13:AT13)='2. Collected Data'!AR13,"Potassium Acetate",IF('2. Collected Data'!AS13&gt;'2. Collected Data'!AT13,"Enhanced Brine","Ag Byproduct")))))</f>
        <v>NaCl</v>
      </c>
      <c r="U14" s="72">
        <f>IF('2. Collected Data'!BC13&gt;0,'2. Collected Data'!BC13/'2. Collected Data'!$G13,"")</f>
        <v>3.5990157870400949</v>
      </c>
      <c r="V14" s="72">
        <f>IF('2. Collected Data'!BD13&gt;0,'2. Collected Data'!BD13/'2. Collected Data'!$G13,"")</f>
        <v>11.417332716824097</v>
      </c>
      <c r="W14" s="72">
        <f>IF('2. Collected Data'!BE13&gt;0,'2. Collected Data'!BE13/'2. Collected Data'!$G13,"")</f>
        <v>9.5060770196182052</v>
      </c>
      <c r="X14" s="72">
        <f>IF('2. Collected Data'!BF13&gt;0,'2. Collected Data'!BF13/'2. Collected Data'!$G13,"")</f>
        <v>24.522425523482397</v>
      </c>
      <c r="Y14" s="74" t="str">
        <f>IF(AND('2. Collected Data'!BB13&gt;0,'2. Collected Data'!BH13&gt;0),('2. Collected Data'!BH13-'2. Collected Data'!BB13)/'2. Collected Data'!BH13,"")</f>
        <v/>
      </c>
    </row>
    <row r="15" spans="1:51" s="288" customFormat="1" ht="11.25" customHeight="1" x14ac:dyDescent="0.15">
      <c r="A15" s="377" t="s">
        <v>345</v>
      </c>
      <c r="B15" s="434"/>
      <c r="C15" s="434"/>
      <c r="D15" s="434"/>
      <c r="E15" s="434"/>
      <c r="F15" s="434"/>
      <c r="G15" s="435"/>
      <c r="H15" s="436"/>
      <c r="I15" s="436"/>
      <c r="J15" s="436"/>
      <c r="K15" s="437"/>
      <c r="L15" s="438"/>
      <c r="M15" s="438"/>
      <c r="N15" s="437"/>
      <c r="O15" s="437"/>
      <c r="P15" s="437"/>
      <c r="Q15" s="298"/>
      <c r="R15" s="437"/>
      <c r="S15" s="437"/>
      <c r="T15" s="298"/>
      <c r="U15" s="439"/>
      <c r="V15" s="439"/>
      <c r="W15" s="439"/>
      <c r="X15" s="439"/>
      <c r="Y15" s="440"/>
    </row>
    <row r="16" spans="1:51" s="51" customFormat="1" ht="11.25" customHeight="1" x14ac:dyDescent="0.15">
      <c r="A16" s="331" t="s">
        <v>153</v>
      </c>
      <c r="B16" s="171"/>
      <c r="C16" s="171"/>
      <c r="D16" s="171"/>
      <c r="E16" s="171"/>
      <c r="F16" s="171"/>
      <c r="G16" s="146">
        <f>'2. Collected Data'!G15*'2. Collected Data'!AA15</f>
        <v>14000</v>
      </c>
      <c r="H16" s="45">
        <f>'2. Collected Data'!I15/'3. Calculated Stats'!$G16*1000</f>
        <v>13.785714285714286</v>
      </c>
      <c r="I16" s="45">
        <f>'2. Collected Data'!J15/'3. Calculated Stats'!$G16*1000</f>
        <v>0.42857142857142855</v>
      </c>
      <c r="J16" s="45">
        <f>'2. Collected Data'!K15/'3. Calculated Stats'!$G16*1000</f>
        <v>0.14285714285714288</v>
      </c>
      <c r="K16" s="66">
        <f>('2. Collected Data'!Y15+'2. Collected Data'!Z15)/G16*1000</f>
        <v>37.5</v>
      </c>
      <c r="L16" s="73">
        <f>IF(SUM('2. Collected Data'!Y15:Z15)&gt;0,(ROUND('2. Collected Data'!Y15/SUM('2. Collected Data'!Y15:Z15),2)),"")</f>
        <v>1</v>
      </c>
      <c r="M16" s="73">
        <f>IF(SUM('2. Collected Data'!Y15:Z15)&gt;0,1-L16,"")</f>
        <v>0</v>
      </c>
      <c r="N16" s="66">
        <f>IF('2. Collected Data'!AD15&gt;0,'2. Collected Data'!AE15/'2. Collected Data'!AD15,"")</f>
        <v>1957.3170731707316</v>
      </c>
      <c r="O16" s="66">
        <f>IF('2. Collected Data'!AF15&gt;0,'2. Collected Data'!AG15/'2. Collected Data'!AF15,"")</f>
        <v>10567.567567567568</v>
      </c>
      <c r="P16" s="66">
        <f>SUM('2. Collected Data'!AI15:AK15)/'2. Collected Data'!G15</f>
        <v>1.2862142857142858</v>
      </c>
      <c r="Q16" s="50" t="str">
        <f>IF(MAX('2. Collected Data'!AI15:AK15)='2. Collected Data'!AI15,"NaCl",IF(MAX('2. Collected Data'!AJ15:AK15)='2. Collected Data'!AJ15,"CaCl2","MgCl2"))</f>
        <v>NaCl</v>
      </c>
      <c r="R16" s="66">
        <f>'2. Collected Data'!AL15/'2. Collected Data'!G15</f>
        <v>1.4285714285714286E-3</v>
      </c>
      <c r="S16" s="66">
        <f>SUM('2. Collected Data'!AO15:AU15)/'2. Collected Data'!G15</f>
        <v>13.357142857142858</v>
      </c>
      <c r="T16" s="50" t="str">
        <f>IF(MAX('2. Collected Data'!AO15:AT15)='2. Collected Data'!AO15,"NaCl",IF(MAX('2. Collected Data'!AP15:AT15)='2. Collected Data'!AP15,"CaCl2",IF(MAX('2. Collected Data'!AQ15:AT15)='2. Collected Data'!AQ15,"MgCl2",IF(MAX('2. Collected Data'!AR15:AT15)='2. Collected Data'!AR15,"Potassium Acetate",IF('2. Collected Data'!AS15&gt;'2. Collected Data'!AT15,"Enhanced Brine","Ag Byproduct")))))</f>
        <v>NaCl</v>
      </c>
      <c r="U16" s="72">
        <f>IF('2. Collected Data'!BC15&gt;0,'2. Collected Data'!BC15/'2. Collected Data'!$G15,"")</f>
        <v>71.428571428571431</v>
      </c>
      <c r="V16" s="72">
        <f>IF('2. Collected Data'!BD15&gt;0,'2. Collected Data'!BD15/'2. Collected Data'!$G15,"")</f>
        <v>107.14285714285714</v>
      </c>
      <c r="W16" s="72">
        <f>IF('2. Collected Data'!BE15&gt;0,'2. Collected Data'!BE15/'2. Collected Data'!$G15,"")</f>
        <v>92.857142857142861</v>
      </c>
      <c r="X16" s="72">
        <f>IF('2. Collected Data'!BF15&gt;0,'2. Collected Data'!BF15/'2. Collected Data'!$G15,"")</f>
        <v>285.71428571428572</v>
      </c>
      <c r="Y16" s="74">
        <f>IF(AND('2. Collected Data'!BB15&gt;0,'2. Collected Data'!BH15&gt;0),('2. Collected Data'!BH15-'2. Collected Data'!BB15)/'2. Collected Data'!BH15,"")</f>
        <v>0</v>
      </c>
    </row>
    <row r="17" spans="1:25" s="288" customFormat="1" ht="11.25" customHeight="1" x14ac:dyDescent="0.15">
      <c r="A17" s="332" t="s">
        <v>154</v>
      </c>
      <c r="B17" s="434"/>
      <c r="C17" s="434"/>
      <c r="D17" s="434"/>
      <c r="E17" s="434"/>
      <c r="F17" s="434"/>
      <c r="G17" s="435"/>
      <c r="H17" s="436"/>
      <c r="I17" s="436"/>
      <c r="J17" s="436"/>
      <c r="K17" s="437"/>
      <c r="L17" s="438"/>
      <c r="M17" s="438"/>
      <c r="N17" s="437"/>
      <c r="O17" s="437"/>
      <c r="P17" s="437"/>
      <c r="Q17" s="298"/>
      <c r="R17" s="437"/>
      <c r="S17" s="437"/>
      <c r="T17" s="298"/>
      <c r="U17" s="439"/>
      <c r="V17" s="439"/>
      <c r="W17" s="439"/>
      <c r="X17" s="439"/>
      <c r="Y17" s="440"/>
    </row>
    <row r="18" spans="1:25" s="51" customFormat="1" ht="11.25" customHeight="1" x14ac:dyDescent="0.15">
      <c r="A18" s="331" t="s">
        <v>131</v>
      </c>
      <c r="B18" s="171"/>
      <c r="C18" s="171"/>
      <c r="D18" s="171"/>
      <c r="E18" s="171"/>
      <c r="F18" s="171"/>
      <c r="G18" s="146">
        <f>'2. Collected Data'!G17*'2. Collected Data'!AA17</f>
        <v>50697</v>
      </c>
      <c r="H18" s="45">
        <f>'2. Collected Data'!I17/'3. Calculated Stats'!$G18*1000</f>
        <v>21.322760715624199</v>
      </c>
      <c r="I18" s="45">
        <f>'2. Collected Data'!J17/'3. Calculated Stats'!$G18*1000</f>
        <v>3.8069313766100561</v>
      </c>
      <c r="J18" s="45">
        <f>'2. Collected Data'!K17/'3. Calculated Stats'!$G18*1000</f>
        <v>1.5188275440361361</v>
      </c>
      <c r="K18" s="66">
        <f>('2. Collected Data'!Y17+'2. Collected Data'!Z17)/G18*1000</f>
        <v>130.46136852279227</v>
      </c>
      <c r="L18" s="73">
        <f>IF(SUM('2. Collected Data'!Y17:Z17)&gt;0,(ROUND('2. Collected Data'!Y17/SUM('2. Collected Data'!Y17:Z17),2)),"")</f>
        <v>0.91</v>
      </c>
      <c r="M18" s="73">
        <f>IF(SUM('2. Collected Data'!Y17:Z17)&gt;0,1-L18,"")</f>
        <v>8.9999999999999969E-2</v>
      </c>
      <c r="N18" s="66">
        <f>IF('2. Collected Data'!AD17&gt;0,'2. Collected Data'!AE17/'2. Collected Data'!AD17,"")</f>
        <v>198.27586206896552</v>
      </c>
      <c r="O18" s="66">
        <f>IF('2. Collected Data'!AF17&gt;0,'2. Collected Data'!AG17/'2. Collected Data'!AF17,"")</f>
        <v>500</v>
      </c>
      <c r="P18" s="66">
        <f>SUM('2. Collected Data'!AI17:AK17)/'2. Collected Data'!G17</f>
        <v>0.4339507268674675</v>
      </c>
      <c r="Q18" s="50" t="str">
        <f>IF(MAX('2. Collected Data'!AI17:AK17)='2. Collected Data'!AI17,"NaCl",IF(MAX('2. Collected Data'!AJ17:AK17)='2. Collected Data'!AJ17,"CaCl2","MgCl2"))</f>
        <v>NaCl</v>
      </c>
      <c r="R18" s="66">
        <f>'2. Collected Data'!AL17/'2. Collected Data'!G17</f>
        <v>1.8738781387458825</v>
      </c>
      <c r="S18" s="66">
        <f>SUM('2. Collected Data'!AO17:AU17)/'2. Collected Data'!G17</f>
        <v>24.26179063849932</v>
      </c>
      <c r="T18" s="50" t="str">
        <f>IF(MAX('2. Collected Data'!AO17:AT17)='2. Collected Data'!AO17,"NaCl",IF(MAX('2. Collected Data'!AP17:AT17)='2. Collected Data'!AP17,"CaCl2",IF(MAX('2. Collected Data'!AQ17:AT17)='2. Collected Data'!AQ17,"MgCl2",IF(MAX('2. Collected Data'!AR17:AT17)='2. Collected Data'!AR17,"Potassium Acetate",IF('2. Collected Data'!AS17&gt;'2. Collected Data'!AT17,"Enhanced Brine","Ag Byproduct")))))</f>
        <v>NaCl</v>
      </c>
      <c r="U18" s="72">
        <f>IF('2. Collected Data'!BC17&gt;0,'2. Collected Data'!BC17/'2. Collected Data'!$G17,"")</f>
        <v>0.8876264867743654</v>
      </c>
      <c r="V18" s="72">
        <f>IF('2. Collected Data'!BD17&gt;0,'2. Collected Data'!BD17/'2. Collected Data'!$G17,"")</f>
        <v>0.1380752312760124</v>
      </c>
      <c r="W18" s="72">
        <f>IF('2. Collected Data'!BE17&gt;0,'2. Collected Data'!BE17/'2. Collected Data'!$G17,"")</f>
        <v>111.23902795037182</v>
      </c>
      <c r="X18" s="72">
        <f>IF('2. Collected Data'!BF17&gt;0,'2. Collected Data'!BF17/'2. Collected Data'!$G17,"")</f>
        <v>580.80359784602638</v>
      </c>
      <c r="Y18" s="74">
        <f>IF(AND('2. Collected Data'!BB17&gt;0,'2. Collected Data'!BH17&gt;0),('2. Collected Data'!BH17-'2. Collected Data'!BB17)/'2. Collected Data'!BH17,"")</f>
        <v>0</v>
      </c>
    </row>
    <row r="19" spans="1:25" s="51" customFormat="1" ht="11.25" customHeight="1" x14ac:dyDescent="0.15">
      <c r="A19" s="331" t="s">
        <v>132</v>
      </c>
      <c r="B19" s="171"/>
      <c r="C19" s="171"/>
      <c r="D19" s="171"/>
      <c r="E19" s="171"/>
      <c r="F19" s="171"/>
      <c r="G19" s="146">
        <f>'2. Collected Data'!G18*'2. Collected Data'!AA18</f>
        <v>22540</v>
      </c>
      <c r="H19" s="45">
        <f>'2. Collected Data'!I18/'3. Calculated Stats'!$G19*1000</f>
        <v>39.574090505767522</v>
      </c>
      <c r="I19" s="45">
        <f>'2. Collected Data'!J18/'3. Calculated Stats'!$G19*1000</f>
        <v>3.904170363797693</v>
      </c>
      <c r="J19" s="45">
        <f>'2. Collected Data'!K18/'3. Calculated Stats'!$G19*1000</f>
        <v>1.3753327417923693</v>
      </c>
      <c r="K19" s="66">
        <f>('2. Collected Data'!Y18+'2. Collected Data'!Z18)/G19*1000</f>
        <v>60.24844720496894</v>
      </c>
      <c r="L19" s="73">
        <f>IF(SUM('2. Collected Data'!Y18:Z18)&gt;0,(ROUND('2. Collected Data'!Y18/SUM('2. Collected Data'!Y18:Z18),2)),"")</f>
        <v>0.92</v>
      </c>
      <c r="M19" s="73">
        <f>IF(SUM('2. Collected Data'!Y18:Z18)&gt;0,1-L19,"")</f>
        <v>7.999999999999996E-2</v>
      </c>
      <c r="N19" s="66">
        <f>IF('2. Collected Data'!AD18&gt;0,'2. Collected Data'!AE18/'2. Collected Data'!AD18,"")</f>
        <v>1046.6494845360826</v>
      </c>
      <c r="O19" s="66">
        <f>IF('2. Collected Data'!AF18&gt;0,'2. Collected Data'!AG18/'2. Collected Data'!AF18,"")</f>
        <v>14028.33695652174</v>
      </c>
      <c r="P19" s="66">
        <f>SUM('2. Collected Data'!AI18:AK18)/'2. Collected Data'!G18</f>
        <v>11.607391304347827</v>
      </c>
      <c r="Q19" s="50" t="str">
        <f>IF(MAX('2. Collected Data'!AI18:AK18)='2. Collected Data'!AI18,"NaCl",IF(MAX('2. Collected Data'!AJ18:AK18)='2. Collected Data'!AJ18,"CaCl2","MgCl2"))</f>
        <v>NaCl</v>
      </c>
      <c r="R19" s="66">
        <f>'2. Collected Data'!AL18/'2. Collected Data'!G18</f>
        <v>8.9999999999999993E-3</v>
      </c>
      <c r="S19" s="66">
        <f>SUM('2. Collected Data'!AO18:AU18)/'2. Collected Data'!G18</f>
        <v>746.76508695652171</v>
      </c>
      <c r="T19" s="50" t="str">
        <f>IF(MAX('2. Collected Data'!AO18:AT18)='2. Collected Data'!AO18,"NaCl",IF(MAX('2. Collected Data'!AP18:AT18)='2. Collected Data'!AP18,"CaCl2",IF(MAX('2. Collected Data'!AQ18:AT18)='2. Collected Data'!AQ18,"MgCl2",IF(MAX('2. Collected Data'!AR18:AT18)='2. Collected Data'!AR18,"Potassium Acetate",IF('2. Collected Data'!AS18&gt;'2. Collected Data'!AT18,"Enhanced Brine","Ag Byproduct")))))</f>
        <v>MgCl2</v>
      </c>
      <c r="U19" s="72">
        <f>IF('2. Collected Data'!BC18&gt;0,'2. Collected Data'!BC18/'2. Collected Data'!$G18,"")</f>
        <v>1070.0713043478261</v>
      </c>
      <c r="V19" s="72">
        <f>IF('2. Collected Data'!BD18&gt;0,'2. Collected Data'!BD18/'2. Collected Data'!$G18,"")</f>
        <v>824.3103043478261</v>
      </c>
      <c r="W19" s="72">
        <f>IF('2. Collected Data'!BE18&gt;0,'2. Collected Data'!BE18/'2. Collected Data'!$G18,"")</f>
        <v>1567.6444782608696</v>
      </c>
      <c r="X19" s="72">
        <f>IF('2. Collected Data'!BF18&gt;0,'2. Collected Data'!BF18/'2. Collected Data'!$G18,"")</f>
        <v>4415.6963913043483</v>
      </c>
      <c r="Y19" s="74">
        <f>IF(AND('2. Collected Data'!BB18&gt;0,'2. Collected Data'!BH18&gt;0),('2. Collected Data'!BH18-'2. Collected Data'!BB18)/'2. Collected Data'!BH18,"")</f>
        <v>-1.228586260598721E-2</v>
      </c>
    </row>
    <row r="20" spans="1:25" s="51" customFormat="1" ht="11.25" customHeight="1" x14ac:dyDescent="0.15">
      <c r="A20" s="331" t="s">
        <v>133</v>
      </c>
      <c r="B20" s="171"/>
      <c r="C20" s="171"/>
      <c r="D20" s="171"/>
      <c r="E20" s="171"/>
      <c r="F20" s="171"/>
      <c r="G20" s="146">
        <f>'2. Collected Data'!G19*'2. Collected Data'!AA19</f>
        <v>10870</v>
      </c>
      <c r="H20" s="45">
        <f>'2. Collected Data'!I19/'3. Calculated Stats'!$G20*1000</f>
        <v>58.32566697332107</v>
      </c>
      <c r="I20" s="45">
        <f>'2. Collected Data'!J19/'3. Calculated Stats'!$G20*1000</f>
        <v>0.18399264029438822</v>
      </c>
      <c r="J20" s="45">
        <f>'2. Collected Data'!K19/'3. Calculated Stats'!$G20*1000</f>
        <v>1.5639374425022998</v>
      </c>
      <c r="K20" s="66">
        <f>('2. Collected Data'!Y19+'2. Collected Data'!Z19)/G20*1000</f>
        <v>126.95492180312787</v>
      </c>
      <c r="L20" s="73">
        <f>IF(SUM('2. Collected Data'!Y19:Z19)&gt;0,(ROUND('2. Collected Data'!Y19/SUM('2. Collected Data'!Y19:Z19),2)),"")</f>
        <v>1</v>
      </c>
      <c r="M20" s="73">
        <f>IF(SUM('2. Collected Data'!Y19:Z19)&gt;0,1-L20,"")</f>
        <v>0</v>
      </c>
      <c r="N20" s="66">
        <f>IF('2. Collected Data'!AD19&gt;0,'2. Collected Data'!AE19/'2. Collected Data'!AD19,"")</f>
        <v>1515.1515151515152</v>
      </c>
      <c r="O20" s="66">
        <f>IF('2. Collected Data'!AF19&gt;0,'2. Collected Data'!AG19/'2. Collected Data'!AF19,"")</f>
        <v>6761.363636363636</v>
      </c>
      <c r="P20" s="66">
        <f>SUM('2. Collected Data'!AI19:AK19)/'2. Collected Data'!G19</f>
        <v>9.9338546458141668</v>
      </c>
      <c r="Q20" s="50" t="str">
        <f>IF(MAX('2. Collected Data'!AI19:AK19)='2. Collected Data'!AI19,"NaCl",IF(MAX('2. Collected Data'!AJ19:AK19)='2. Collected Data'!AJ19,"CaCl2","MgCl2"))</f>
        <v>NaCl</v>
      </c>
      <c r="R20" s="66">
        <f>'2. Collected Data'!AL19/'2. Collected Data'!G19</f>
        <v>0</v>
      </c>
      <c r="S20" s="66">
        <f>SUM('2. Collected Data'!AO19:AU19)/'2. Collected Data'!G19</f>
        <v>46.310763569457222</v>
      </c>
      <c r="T20" s="50" t="str">
        <f>IF(MAX('2. Collected Data'!AO19:AT19)='2. Collected Data'!AO19,"NaCl",IF(MAX('2. Collected Data'!AP19:AT19)='2. Collected Data'!AP19,"CaCl2",IF(MAX('2. Collected Data'!AQ19:AT19)='2. Collected Data'!AQ19,"MgCl2",IF(MAX('2. Collected Data'!AR19:AT19)='2. Collected Data'!AR19,"Potassium Acetate",IF('2. Collected Data'!AS19&gt;'2. Collected Data'!AT19,"Enhanced Brine","Ag Byproduct")))))</f>
        <v>MgCl2</v>
      </c>
      <c r="U20" s="72">
        <f>IF('2. Collected Data'!BC19&gt;0,'2. Collected Data'!BC19/'2. Collected Data'!$G19,"")</f>
        <v>1092.4454461821526</v>
      </c>
      <c r="V20" s="72">
        <f>IF('2. Collected Data'!BD19&gt;0,'2. Collected Data'!BD19/'2. Collected Data'!$G19,"")</f>
        <v>178.44811407543699</v>
      </c>
      <c r="W20" s="72">
        <f>IF('2. Collected Data'!BE19&gt;0,'2. Collected Data'!BE19/'2. Collected Data'!$G19,"")</f>
        <v>686.04222631094751</v>
      </c>
      <c r="X20" s="72">
        <f>IF('2. Collected Data'!BF19&gt;0,'2. Collected Data'!BF19/'2. Collected Data'!$G19,"")</f>
        <v>2139.9218031278747</v>
      </c>
      <c r="Y20" s="74" t="str">
        <f>IF(AND('2. Collected Data'!BB19&gt;0,'2. Collected Data'!BH19&gt;0),('2. Collected Data'!BH19-'2. Collected Data'!BB19)/'2. Collected Data'!BH19,"")</f>
        <v/>
      </c>
    </row>
    <row r="21" spans="1:25" s="51" customFormat="1" ht="11.25" customHeight="1" x14ac:dyDescent="0.15">
      <c r="A21" s="331" t="s">
        <v>134</v>
      </c>
      <c r="B21" s="171"/>
      <c r="C21" s="171"/>
      <c r="D21" s="171"/>
      <c r="E21" s="171"/>
      <c r="F21" s="171"/>
      <c r="G21" s="146">
        <f>'2. Collected Data'!G20*'2. Collected Data'!AA20</f>
        <v>13472</v>
      </c>
      <c r="H21" s="45">
        <f>'2. Collected Data'!I20/'3. Calculated Stats'!$G21*1000</f>
        <v>25.682897862232778</v>
      </c>
      <c r="I21" s="45">
        <f>'2. Collected Data'!J20/'3. Calculated Stats'!$G21*1000</f>
        <v>0.8165083135391924</v>
      </c>
      <c r="J21" s="45">
        <f>'2. Collected Data'!K20/'3. Calculated Stats'!$G21*1000</f>
        <v>0</v>
      </c>
      <c r="K21" s="66">
        <f>('2. Collected Data'!Y20+'2. Collected Data'!Z20)/G21*1000</f>
        <v>42.161520190023758</v>
      </c>
      <c r="L21" s="73">
        <f>IF(SUM('2. Collected Data'!Y20:Z20)&gt;0,(ROUND('2. Collected Data'!Y20/SUM('2. Collected Data'!Y20:Z20),2)),"")</f>
        <v>0.88</v>
      </c>
      <c r="M21" s="73">
        <f>IF(SUM('2. Collected Data'!Y20:Z20)&gt;0,1-L21,"")</f>
        <v>0.12</v>
      </c>
      <c r="N21" s="66">
        <f>IF('2. Collected Data'!AD20&gt;0,'2. Collected Data'!AE20/'2. Collected Data'!AD20,"")</f>
        <v>2750</v>
      </c>
      <c r="O21" s="66">
        <f>IF('2. Collected Data'!AF20&gt;0,'2. Collected Data'!AG20/'2. Collected Data'!AF20,"")</f>
        <v>18289.473684210527</v>
      </c>
      <c r="P21" s="66">
        <f>SUM('2. Collected Data'!AI20:AK20)/'2. Collected Data'!G20</f>
        <v>0.45650237529691212</v>
      </c>
      <c r="Q21" s="50" t="str">
        <f>IF(MAX('2. Collected Data'!AI20:AK20)='2. Collected Data'!AI20,"NaCl",IF(MAX('2. Collected Data'!AJ20:AK20)='2. Collected Data'!AJ20,"CaCl2","MgCl2"))</f>
        <v>NaCl</v>
      </c>
      <c r="R21" s="66">
        <f>'2. Collected Data'!AL20/'2. Collected Data'!G20</f>
        <v>0</v>
      </c>
      <c r="S21" s="66">
        <f>SUM('2. Collected Data'!AO20:AU20)/'2. Collected Data'!G20</f>
        <v>5.3889548693586695</v>
      </c>
      <c r="T21" s="50" t="str">
        <f>IF(MAX('2. Collected Data'!AO20:AT20)='2. Collected Data'!AO20,"NaCl",IF(MAX('2. Collected Data'!AP20:AT20)='2. Collected Data'!AP20,"CaCl2",IF(MAX('2. Collected Data'!AQ20:AT20)='2. Collected Data'!AQ20,"MgCl2",IF(MAX('2. Collected Data'!AR20:AT20)='2. Collected Data'!AR20,"Potassium Acetate",IF('2. Collected Data'!AS20&gt;'2. Collected Data'!AT20,"Enhanced Brine","Ag Byproduct")))))</f>
        <v>NaCl</v>
      </c>
      <c r="U21" s="72">
        <f>IF('2. Collected Data'!BC20&gt;0,'2. Collected Data'!BC20/'2. Collected Data'!$G20,"")</f>
        <v>22.788004750593824</v>
      </c>
      <c r="V21" s="72">
        <f>IF('2. Collected Data'!BD20&gt;0,'2. Collected Data'!BD20/'2. Collected Data'!$G20,"")</f>
        <v>52.701900237529692</v>
      </c>
      <c r="W21" s="72">
        <f>IF('2. Collected Data'!BE20&gt;0,'2. Collected Data'!BE20/'2. Collected Data'!$G20,"")</f>
        <v>28.355106888361046</v>
      </c>
      <c r="X21" s="72">
        <f>IF('2. Collected Data'!BF20&gt;0,'2. Collected Data'!BF20/'2. Collected Data'!$G20,"")</f>
        <v>103.91923990498812</v>
      </c>
      <c r="Y21" s="74">
        <f>IF(AND('2. Collected Data'!BB20&gt;0,'2. Collected Data'!BH20&gt;0),('2. Collected Data'!BH20-'2. Collected Data'!BB20)/'2. Collected Data'!BH20,"")</f>
        <v>0</v>
      </c>
    </row>
    <row r="22" spans="1:25" s="288" customFormat="1" ht="11.25" customHeight="1" x14ac:dyDescent="0.15">
      <c r="A22" s="332" t="s">
        <v>347</v>
      </c>
      <c r="B22" s="434"/>
      <c r="C22" s="434"/>
      <c r="D22" s="434"/>
      <c r="E22" s="434"/>
      <c r="F22" s="434"/>
      <c r="G22" s="435"/>
      <c r="H22" s="436"/>
      <c r="I22" s="436"/>
      <c r="J22" s="436"/>
      <c r="K22" s="437"/>
      <c r="L22" s="438"/>
      <c r="M22" s="438"/>
      <c r="N22" s="437"/>
      <c r="O22" s="437"/>
      <c r="P22" s="437"/>
      <c r="Q22" s="298"/>
      <c r="R22" s="437"/>
      <c r="S22" s="437"/>
      <c r="T22" s="298"/>
      <c r="U22" s="439"/>
      <c r="V22" s="439"/>
      <c r="W22" s="439"/>
      <c r="X22" s="439"/>
      <c r="Y22" s="440"/>
    </row>
    <row r="23" spans="1:25" s="288" customFormat="1" ht="11.25" customHeight="1" x14ac:dyDescent="0.15">
      <c r="A23" s="332" t="s">
        <v>348</v>
      </c>
      <c r="B23" s="434"/>
      <c r="C23" s="434"/>
      <c r="D23" s="434"/>
      <c r="E23" s="434"/>
      <c r="F23" s="434"/>
      <c r="G23" s="435"/>
      <c r="H23" s="436"/>
      <c r="I23" s="436"/>
      <c r="J23" s="436"/>
      <c r="K23" s="437"/>
      <c r="L23" s="438"/>
      <c r="M23" s="438"/>
      <c r="N23" s="437"/>
      <c r="O23" s="437"/>
      <c r="P23" s="437"/>
      <c r="Q23" s="298"/>
      <c r="R23" s="437"/>
      <c r="S23" s="437"/>
      <c r="T23" s="298"/>
      <c r="U23" s="439"/>
      <c r="V23" s="439"/>
      <c r="W23" s="439"/>
      <c r="X23" s="439"/>
      <c r="Y23" s="440"/>
    </row>
    <row r="24" spans="1:25" s="51" customFormat="1" ht="11.25" customHeight="1" x14ac:dyDescent="0.15">
      <c r="A24" s="334" t="s">
        <v>349</v>
      </c>
      <c r="B24" s="171"/>
      <c r="C24" s="171"/>
      <c r="D24" s="171"/>
      <c r="E24" s="171"/>
      <c r="F24" s="171"/>
      <c r="G24" s="146">
        <f>'2. Collected Data'!G23*'2. Collected Data'!AA23</f>
        <v>49141</v>
      </c>
      <c r="H24" s="45">
        <f>'2. Collected Data'!I23/'3. Calculated Stats'!$G24*1000</f>
        <v>11.721373191428746</v>
      </c>
      <c r="I24" s="45">
        <f>'2. Collected Data'!J23/'3. Calculated Stats'!$G24*1000</f>
        <v>1.8721637736309802</v>
      </c>
      <c r="J24" s="45">
        <f>'2. Collected Data'!K23/'3. Calculated Stats'!$G24*1000</f>
        <v>5.1484503774851955</v>
      </c>
      <c r="K24" s="66">
        <f>('2. Collected Data'!Y23+'2. Collected Data'!Z23)/G24*1000</f>
        <v>39.437536883661302</v>
      </c>
      <c r="L24" s="73">
        <f>IF(SUM('2. Collected Data'!Y23:Z23)&gt;0,(ROUND('2. Collected Data'!Y23/SUM('2. Collected Data'!Y23:Z23),2)),"")</f>
        <v>1</v>
      </c>
      <c r="M24" s="73">
        <f>IF(SUM('2. Collected Data'!Y23:Z23)&gt;0,1-L24,"")</f>
        <v>0</v>
      </c>
      <c r="N24" s="66">
        <f>IF('2. Collected Data'!AD23&gt;0,'2. Collected Data'!AE23/'2. Collected Data'!AD23,"")</f>
        <v>428.8095238095238</v>
      </c>
      <c r="O24" s="66">
        <f>IF('2. Collected Data'!AF23&gt;0,'2. Collected Data'!AG23/'2. Collected Data'!AF23,"")</f>
        <v>11800</v>
      </c>
      <c r="P24" s="66">
        <f>SUM('2. Collected Data'!AI23:AK23)/'2. Collected Data'!G23</f>
        <v>8.135772572800716E-2</v>
      </c>
      <c r="Q24" s="50" t="str">
        <f>IF(MAX('2. Collected Data'!AI23:AK23)='2. Collected Data'!AI23,"NaCl",IF(MAX('2. Collected Data'!AJ23:AK23)='2. Collected Data'!AJ23,"CaCl2","MgCl2"))</f>
        <v>NaCl</v>
      </c>
      <c r="R24" s="66">
        <f>'2. Collected Data'!AL23/'2. Collected Data'!G23</f>
        <v>2.7797562117173033E-2</v>
      </c>
      <c r="S24" s="66">
        <f>SUM('2. Collected Data'!AO23:AU23)/'2. Collected Data'!G23</f>
        <v>0.61252314767709248</v>
      </c>
      <c r="T24" s="50" t="str">
        <f>IF(MAX('2. Collected Data'!AO23:AT23)='2. Collected Data'!AO23,"NaCl",IF(MAX('2. Collected Data'!AP23:AT23)='2. Collected Data'!AP23,"CaCl2",IF(MAX('2. Collected Data'!AQ23:AT23)='2. Collected Data'!AQ23,"MgCl2",IF(MAX('2. Collected Data'!AR23:AT23)='2. Collected Data'!AR23,"Potassium Acetate",IF('2. Collected Data'!AS23&gt;'2. Collected Data'!AT23,"Enhanced Brine","Ag Byproduct")))))</f>
        <v>NaCl</v>
      </c>
      <c r="U24" s="72">
        <f>IF('2. Collected Data'!BC23&gt;0,'2. Collected Data'!BC23/'2. Collected Data'!$G23,"")</f>
        <v>19.828723672696935</v>
      </c>
      <c r="V24" s="72">
        <f>IF('2. Collected Data'!BD23&gt;0,'2. Collected Data'!BD23/'2. Collected Data'!$G23,"")</f>
        <v>18.885519016707029</v>
      </c>
      <c r="W24" s="72">
        <f>IF('2. Collected Data'!BE23&gt;0,'2. Collected Data'!BE23/'2. Collected Data'!$G23,"")</f>
        <v>11.69668789808917</v>
      </c>
      <c r="X24" s="72">
        <f>IF('2. Collected Data'!BF23&gt;0,'2. Collected Data'!BF23/'2. Collected Data'!$G23,"")</f>
        <v>50.410930587493134</v>
      </c>
      <c r="Y24" s="74">
        <f>IF(AND('2. Collected Data'!BB23&gt;0,'2. Collected Data'!BH23&gt;0),('2. Collected Data'!BH23-'2. Collected Data'!BB23)/'2. Collected Data'!BH23,"")</f>
        <v>0</v>
      </c>
    </row>
    <row r="25" spans="1:25" s="288" customFormat="1" ht="11.25" customHeight="1" x14ac:dyDescent="0.15">
      <c r="A25" s="332" t="s">
        <v>350</v>
      </c>
      <c r="B25" s="434"/>
      <c r="C25" s="434"/>
      <c r="D25" s="434"/>
      <c r="E25" s="434"/>
      <c r="F25" s="434"/>
      <c r="G25" s="435"/>
      <c r="H25" s="436"/>
      <c r="I25" s="436"/>
      <c r="J25" s="436"/>
      <c r="K25" s="437"/>
      <c r="L25" s="438"/>
      <c r="M25" s="438"/>
      <c r="N25" s="437"/>
      <c r="O25" s="437"/>
      <c r="P25" s="437"/>
      <c r="Q25" s="298"/>
      <c r="R25" s="437"/>
      <c r="S25" s="437"/>
      <c r="T25" s="298"/>
      <c r="U25" s="439"/>
      <c r="V25" s="439"/>
      <c r="W25" s="439"/>
      <c r="X25" s="439"/>
      <c r="Y25" s="440"/>
    </row>
    <row r="26" spans="1:25" s="51" customFormat="1" ht="11.25" customHeight="1" x14ac:dyDescent="0.15">
      <c r="A26" s="334" t="s">
        <v>351</v>
      </c>
      <c r="B26" s="171"/>
      <c r="C26" s="171"/>
      <c r="D26" s="171"/>
      <c r="E26" s="171"/>
      <c r="F26" s="171"/>
      <c r="G26" s="146">
        <f>'2. Collected Data'!G25*'2. Collected Data'!AA25</f>
        <v>12330</v>
      </c>
      <c r="H26" s="45">
        <f>'2. Collected Data'!I25/'3. Calculated Stats'!$G26*1000</f>
        <v>37.145174371451738</v>
      </c>
      <c r="I26" s="45">
        <f>'2. Collected Data'!J25/'3. Calculated Stats'!$G26*1000</f>
        <v>3.2441200324412005</v>
      </c>
      <c r="J26" s="45">
        <f>'2. Collected Data'!K25/'3. Calculated Stats'!$G26*1000</f>
        <v>1.8653690186536902</v>
      </c>
      <c r="K26" s="66">
        <f>('2. Collected Data'!Y25+'2. Collected Data'!Z25)/G26*1000</f>
        <v>48.337388483373886</v>
      </c>
      <c r="L26" s="73">
        <f>IF(SUM('2. Collected Data'!Y25:Z25)&gt;0,(ROUND('2. Collected Data'!Y25/SUM('2. Collected Data'!Y25:Z25),2)),"")</f>
        <v>0.94</v>
      </c>
      <c r="M26" s="73">
        <f>IF(SUM('2. Collected Data'!Y25:Z25)&gt;0,1-L26,"")</f>
        <v>6.0000000000000053E-2</v>
      </c>
      <c r="N26" s="66">
        <f>IF('2. Collected Data'!AD25&gt;0,'2. Collected Data'!AE25/'2. Collected Data'!AD25,"")</f>
        <v>1373.015873015873</v>
      </c>
      <c r="O26" s="66">
        <f>IF('2. Collected Data'!AF25&gt;0,'2. Collected Data'!AG25/'2. Collected Data'!AF25,"")</f>
        <v>15000</v>
      </c>
      <c r="P26" s="66">
        <f>SUM('2. Collected Data'!AI25:AK25)/'2. Collected Data'!G25</f>
        <v>10.391484184914843</v>
      </c>
      <c r="Q26" s="50" t="str">
        <f>IF(MAX('2. Collected Data'!AI25:AK25)='2. Collected Data'!AI25,"NaCl",IF(MAX('2. Collected Data'!AJ25:AK25)='2. Collected Data'!AJ25,"CaCl2","MgCl2"))</f>
        <v>NaCl</v>
      </c>
      <c r="R26" s="66">
        <f>'2. Collected Data'!AL25/'2. Collected Data'!G25</f>
        <v>5.4420113544201135E-2</v>
      </c>
      <c r="S26" s="66">
        <f>SUM('2. Collected Data'!AO25:AU25)/'2. Collected Data'!G25</f>
        <v>479.88345498783457</v>
      </c>
      <c r="T26" s="50" t="str">
        <f>IF(MAX('2. Collected Data'!AO25:AT25)='2. Collected Data'!AO25,"NaCl",IF(MAX('2. Collected Data'!AP25:AT25)='2. Collected Data'!AP25,"CaCl2",IF(MAX('2. Collected Data'!AQ25:AT25)='2. Collected Data'!AQ25,"MgCl2",IF(MAX('2. Collected Data'!AR25:AT25)='2. Collected Data'!AR25,"Potassium Acetate",IF('2. Collected Data'!AS25&gt;'2. Collected Data'!AT25,"Enhanced Brine","Ag Byproduct")))))</f>
        <v>NaCl</v>
      </c>
      <c r="U26" s="72">
        <f>IF('2. Collected Data'!BC25&gt;0,'2. Collected Data'!BC25/'2. Collected Data'!$G25,"")</f>
        <v>294.78507704785079</v>
      </c>
      <c r="V26" s="72">
        <f>IF('2. Collected Data'!BD25&gt;0,'2. Collected Data'!BD25/'2. Collected Data'!$G25,"")</f>
        <v>457.36942416869425</v>
      </c>
      <c r="W26" s="72">
        <f>IF('2. Collected Data'!BE25&gt;0,'2. Collected Data'!BE25/'2. Collected Data'!$G25,"")</f>
        <v>796.90210867802114</v>
      </c>
      <c r="X26" s="72">
        <f>IF('2. Collected Data'!BF25&gt;0,'2. Collected Data'!BF25/'2. Collected Data'!$G25,"")</f>
        <v>1548.975506893755</v>
      </c>
      <c r="Y26" s="74" t="str">
        <f>IF(AND('2. Collected Data'!BB25&gt;0,'2. Collected Data'!BH25&gt;0),('2. Collected Data'!BH25-'2. Collected Data'!BB25)/'2. Collected Data'!BH25,"")</f>
        <v/>
      </c>
    </row>
    <row r="27" spans="1:25" s="51" customFormat="1" ht="11.25" customHeight="1" x14ac:dyDescent="0.15">
      <c r="A27" s="331" t="s">
        <v>135</v>
      </c>
      <c r="B27" s="171"/>
      <c r="C27" s="171"/>
      <c r="D27" s="171"/>
      <c r="E27" s="171"/>
      <c r="F27" s="171"/>
      <c r="G27" s="146">
        <f>'2. Collected Data'!G26*'2. Collected Data'!AA26</f>
        <v>40773.599999999999</v>
      </c>
      <c r="H27" s="45">
        <f>'2. Collected Data'!I26/'3. Calculated Stats'!$G27*1000</f>
        <v>43.067082622088805</v>
      </c>
      <c r="I27" s="45">
        <f>'2. Collected Data'!J26/'3. Calculated Stats'!$G27*1000</f>
        <v>2.2563619596994133</v>
      </c>
      <c r="J27" s="45">
        <f>'2. Collected Data'!K26/'3. Calculated Stats'!$G27*1000</f>
        <v>0.36788510212490438</v>
      </c>
      <c r="K27" s="66">
        <f>('2. Collected Data'!Y26+'2. Collected Data'!Z26)/G27*1000</f>
        <v>88.267898836502056</v>
      </c>
      <c r="L27" s="73">
        <f>IF(SUM('2. Collected Data'!Y26:Z26)&gt;0,(ROUND('2. Collected Data'!Y26/SUM('2. Collected Data'!Y26:Z26),2)),"")</f>
        <v>0.47</v>
      </c>
      <c r="M27" s="73">
        <f>IF(SUM('2. Collected Data'!Y26:Z26)&gt;0,1-L27,"")</f>
        <v>0.53</v>
      </c>
      <c r="N27" s="66">
        <f>IF('2. Collected Data'!AD26&gt;0,'2. Collected Data'!AE26/'2. Collected Data'!AD26,"")</f>
        <v>3024.041420118343</v>
      </c>
      <c r="O27" s="66">
        <f>IF('2. Collected Data'!AF26&gt;0,'2. Collected Data'!AG26/'2. Collected Data'!AF26,"")</f>
        <v>10555</v>
      </c>
      <c r="P27" s="66">
        <f>SUM('2. Collected Data'!AI26:AK26)/'2. Collected Data'!G26</f>
        <v>9.450776973335687</v>
      </c>
      <c r="Q27" s="50" t="str">
        <f>IF(MAX('2. Collected Data'!AI26:AK26)='2. Collected Data'!AI26,"NaCl",IF(MAX('2. Collected Data'!AJ26:AK26)='2. Collected Data'!AJ26,"CaCl2","MgCl2"))</f>
        <v>NaCl</v>
      </c>
      <c r="R27" s="66">
        <f>'2. Collected Data'!AL26/'2. Collected Data'!G26</f>
        <v>0</v>
      </c>
      <c r="S27" s="66">
        <f>SUM('2. Collected Data'!AO26:AU26)/'2. Collected Data'!G26</f>
        <v>68.50496644887869</v>
      </c>
      <c r="T27" s="50" t="str">
        <f>IF(MAX('2. Collected Data'!AO26:AT26)='2. Collected Data'!AO26,"NaCl",IF(MAX('2. Collected Data'!AP26:AT26)='2. Collected Data'!AP26,"CaCl2",IF(MAX('2. Collected Data'!AQ26:AT26)='2. Collected Data'!AQ26,"MgCl2",IF(MAX('2. Collected Data'!AR26:AT26)='2. Collected Data'!AR26,"Potassium Acetate",IF('2. Collected Data'!AS26&gt;'2. Collected Data'!AT26,"Enhanced Brine","Ag Byproduct")))))</f>
        <v>NaCl</v>
      </c>
      <c r="U27" s="72">
        <f>IF('2. Collected Data'!BC26&gt;0,'2. Collected Data'!BC26/'2. Collected Data'!$G26,"")</f>
        <v>443.12221878862795</v>
      </c>
      <c r="V27" s="72">
        <f>IF('2. Collected Data'!BD26&gt;0,'2. Collected Data'!BD26/'2. Collected Data'!$G26,"")</f>
        <v>343.34796044499382</v>
      </c>
      <c r="W27" s="72">
        <f>IF('2. Collected Data'!BE26&gt;0,'2. Collected Data'!BE26/'2. Collected Data'!$G26,"")</f>
        <v>775.18051386191064</v>
      </c>
      <c r="X27" s="72">
        <f>IF('2. Collected Data'!BF26&gt;0,'2. Collected Data'!BF26/'2. Collected Data'!$G26,"")</f>
        <v>1561.6506930955325</v>
      </c>
      <c r="Y27" s="74" t="str">
        <f>IF(AND('2. Collected Data'!BB26&gt;0,'2. Collected Data'!BH26&gt;0),('2. Collected Data'!BH26-'2. Collected Data'!BB26)/'2. Collected Data'!BH26,"")</f>
        <v/>
      </c>
    </row>
    <row r="28" spans="1:25" s="51" customFormat="1" ht="11.25" customHeight="1" x14ac:dyDescent="0.15">
      <c r="A28" s="334" t="s">
        <v>155</v>
      </c>
      <c r="B28" s="171"/>
      <c r="C28" s="171"/>
      <c r="D28" s="171"/>
      <c r="E28" s="171"/>
      <c r="F28" s="171"/>
      <c r="G28" s="146">
        <f>'2. Collected Data'!G27*'2. Collected Data'!AA27</f>
        <v>31000</v>
      </c>
      <c r="H28" s="45">
        <f>'2. Collected Data'!I27/'3. Calculated Stats'!$G28*1000</f>
        <v>35.548387096774192</v>
      </c>
      <c r="I28" s="45">
        <f>'2. Collected Data'!J27/'3. Calculated Stats'!$G28*1000</f>
        <v>0</v>
      </c>
      <c r="J28" s="45">
        <f>'2. Collected Data'!K27/'3. Calculated Stats'!$G28*1000</f>
        <v>0</v>
      </c>
      <c r="K28" s="66">
        <f>('2. Collected Data'!Y27+'2. Collected Data'!Z27)/G28*1000</f>
        <v>59.935483870967737</v>
      </c>
      <c r="L28" s="73">
        <f>IF(SUM('2. Collected Data'!Y27:Z27)&gt;0,(ROUND('2. Collected Data'!Y27/SUM('2. Collected Data'!Y27:Z27),2)),"")</f>
        <v>0.94</v>
      </c>
      <c r="M28" s="73">
        <f>IF(SUM('2. Collected Data'!Y27:Z27)&gt;0,1-L28,"")</f>
        <v>6.0000000000000053E-2</v>
      </c>
      <c r="N28" s="66">
        <f>IF('2. Collected Data'!AD27&gt;0,'2. Collected Data'!AE27/'2. Collected Data'!AD27,"")</f>
        <v>3646.3461538461538</v>
      </c>
      <c r="O28" s="66">
        <f>IF('2. Collected Data'!AF27&gt;0,'2. Collected Data'!AG27/'2. Collected Data'!AF27,"")</f>
        <v>21220.222222222223</v>
      </c>
      <c r="P28" s="66">
        <f>SUM('2. Collected Data'!AI27:AK27)/'2. Collected Data'!G27</f>
        <v>7.0972580645161294</v>
      </c>
      <c r="Q28" s="50" t="str">
        <f>IF(MAX('2. Collected Data'!AI27:AK27)='2. Collected Data'!AI27,"NaCl",IF(MAX('2. Collected Data'!AJ27:AK27)='2. Collected Data'!AJ27,"CaCl2","MgCl2"))</f>
        <v>NaCl</v>
      </c>
      <c r="R28" s="66">
        <f>'2. Collected Data'!AL27/'2. Collected Data'!G27</f>
        <v>0</v>
      </c>
      <c r="S28" s="66">
        <f>SUM('2. Collected Data'!AO27:AU27)/'2. Collected Data'!G27</f>
        <v>109.40270967741935</v>
      </c>
      <c r="T28" s="50" t="str">
        <f>IF(MAX('2. Collected Data'!AO27:AT27)='2. Collected Data'!AO27,"NaCl",IF(MAX('2. Collected Data'!AP27:AT27)='2. Collected Data'!AP27,"CaCl2",IF(MAX('2. Collected Data'!AQ27:AT27)='2. Collected Data'!AQ27,"MgCl2",IF(MAX('2. Collected Data'!AR27:AT27)='2. Collected Data'!AR27,"Potassium Acetate",IF('2. Collected Data'!AS27&gt;'2. Collected Data'!AT27,"Enhanced Brine","Ag Byproduct")))))</f>
        <v>NaCl</v>
      </c>
      <c r="U28" s="72">
        <f>IF('2. Collected Data'!BC27&gt;0,'2. Collected Data'!BC27/'2. Collected Data'!$G27,"")</f>
        <v>108.0331935483871</v>
      </c>
      <c r="V28" s="72">
        <f>IF('2. Collected Data'!BD27&gt;0,'2. Collected Data'!BD27/'2. Collected Data'!$G27,"")</f>
        <v>322.58064516129031</v>
      </c>
      <c r="W28" s="72">
        <f>IF('2. Collected Data'!BE27&gt;0,'2. Collected Data'!BE27/'2. Collected Data'!$G27,"")</f>
        <v>600.61112903225808</v>
      </c>
      <c r="X28" s="72">
        <f>IF('2. Collected Data'!BF27&gt;0,'2. Collected Data'!BF27/'2. Collected Data'!$G27,"")</f>
        <v>1031.2249677419354</v>
      </c>
      <c r="Y28" s="74">
        <f>IF(AND('2. Collected Data'!BB27&gt;0,'2. Collected Data'!BH27&gt;0),('2. Collected Data'!BH27-'2. Collected Data'!BB27)/'2. Collected Data'!BH27,"")</f>
        <v>-4.8563182331534754E-2</v>
      </c>
    </row>
    <row r="29" spans="1:25" s="51" customFormat="1" ht="11.25" customHeight="1" x14ac:dyDescent="0.15">
      <c r="A29" s="331" t="s">
        <v>136</v>
      </c>
      <c r="B29" s="171"/>
      <c r="C29" s="171"/>
      <c r="D29" s="171"/>
      <c r="E29" s="171"/>
      <c r="F29" s="171"/>
      <c r="G29" s="146">
        <f>'2. Collected Data'!G28*'2. Collected Data'!AA28</f>
        <v>25509.329999999998</v>
      </c>
      <c r="H29" s="45">
        <f>'2. Collected Data'!I28/'3. Calculated Stats'!$G29*1000</f>
        <v>35.35961156173056</v>
      </c>
      <c r="I29" s="45">
        <f>'2. Collected Data'!J28/'3. Calculated Stats'!$G29*1000</f>
        <v>1.685657757377399</v>
      </c>
      <c r="J29" s="45">
        <f>'2. Collected Data'!K28/'3. Calculated Stats'!$G29*1000</f>
        <v>0.43121477514305556</v>
      </c>
      <c r="K29" s="66">
        <f>('2. Collected Data'!Y28+'2. Collected Data'!Z28)/G29*1000</f>
        <v>59.938853744884717</v>
      </c>
      <c r="L29" s="73">
        <f>IF(SUM('2. Collected Data'!Y28:Z28)&gt;0,(ROUND('2. Collected Data'!Y28/SUM('2. Collected Data'!Y28:Z28),2)),"")</f>
        <v>0.67</v>
      </c>
      <c r="M29" s="73">
        <f>IF(SUM('2. Collected Data'!Y28:Z28)&gt;0,1-L29,"")</f>
        <v>0.32999999999999996</v>
      </c>
      <c r="N29" s="66">
        <f>IF('2. Collected Data'!AD28&gt;0,'2. Collected Data'!AE28/'2. Collected Data'!AD28,"")</f>
        <v>2008.9285714285713</v>
      </c>
      <c r="O29" s="66">
        <f>IF('2. Collected Data'!AF28&gt;0,'2. Collected Data'!AG28/'2. Collected Data'!AF28,"")</f>
        <v>28217.821782178216</v>
      </c>
      <c r="P29" s="66">
        <f>SUM('2. Collected Data'!AI28:AK28)/'2. Collected Data'!G28</f>
        <v>7.1797260061318742</v>
      </c>
      <c r="Q29" s="50" t="str">
        <f>IF(MAX('2. Collected Data'!AI28:AK28)='2. Collected Data'!AI28,"NaCl",IF(MAX('2. Collected Data'!AJ28:AK28)='2. Collected Data'!AJ28,"CaCl2","MgCl2"))</f>
        <v>NaCl</v>
      </c>
      <c r="R29" s="66">
        <f>'2. Collected Data'!AL28/'2. Collected Data'!G28</f>
        <v>7.7618659525749987E-5</v>
      </c>
      <c r="S29" s="66">
        <f>SUM('2. Collected Data'!AO28:AU28)/'2. Collected Data'!G28</f>
        <v>1224.4288430938798</v>
      </c>
      <c r="T29" s="50" t="str">
        <f>IF(MAX('2. Collected Data'!AO28:AT28)='2. Collected Data'!AO28,"NaCl",IF(MAX('2. Collected Data'!AP28:AT28)='2. Collected Data'!AP28,"CaCl2",IF(MAX('2. Collected Data'!AQ28:AT28)='2. Collected Data'!AQ28,"MgCl2",IF(MAX('2. Collected Data'!AR28:AT28)='2. Collected Data'!AR28,"Potassium Acetate",IF('2. Collected Data'!AS28&gt;'2. Collected Data'!AT28,"Enhanced Brine","Ag Byproduct")))))</f>
        <v>NaCl</v>
      </c>
      <c r="U29" s="72">
        <f>IF('2. Collected Data'!BC28&gt;0,'2. Collected Data'!BC28/'2. Collected Data'!$G28,"")</f>
        <v>683.04420382659987</v>
      </c>
      <c r="V29" s="72">
        <f>IF('2. Collected Data'!BD28&gt;0,'2. Collected Data'!BD28/'2. Collected Data'!$G28,"")</f>
        <v>368.68863274731245</v>
      </c>
      <c r="W29" s="72">
        <f>IF('2. Collected Data'!BE28&gt;0,'2. Collected Data'!BE28/'2. Collected Data'!$G28,"")</f>
        <v>776.1865952574999</v>
      </c>
      <c r="X29" s="72">
        <f>IF('2. Collected Data'!BF28&gt;0,'2. Collected Data'!BF28/'2. Collected Data'!$G28,"")</f>
        <v>1827.9194318314123</v>
      </c>
      <c r="Y29" s="74">
        <f>IF(AND('2. Collected Data'!BB28&gt;0,'2. Collected Data'!BH28&gt;0),('2. Collected Data'!BH28-'2. Collected Data'!BB28)/'2. Collected Data'!BH28,"")</f>
        <v>-1.0568031704095074E-2</v>
      </c>
    </row>
    <row r="30" spans="1:25" s="51" customFormat="1" ht="11.25" customHeight="1" x14ac:dyDescent="0.15">
      <c r="A30" s="378" t="s">
        <v>109</v>
      </c>
      <c r="B30" s="171"/>
      <c r="C30" s="171"/>
      <c r="D30" s="171"/>
      <c r="E30" s="171"/>
      <c r="F30" s="171"/>
      <c r="G30" s="146">
        <f>'2. Collected Data'!G29*'2. Collected Data'!AA29</f>
        <v>25300</v>
      </c>
      <c r="H30" s="45">
        <f>'2. Collected Data'!I29/'3. Calculated Stats'!$G30*1000</f>
        <v>23.359683794466402</v>
      </c>
      <c r="I30" s="45">
        <f>'2. Collected Data'!J29/'3. Calculated Stats'!$G30*1000</f>
        <v>4.1897233201581026</v>
      </c>
      <c r="J30" s="45">
        <f>'2. Collected Data'!K29/'3. Calculated Stats'!$G30*1000</f>
        <v>0.15810276679841898</v>
      </c>
      <c r="K30" s="66">
        <f>('2. Collected Data'!Y29+'2. Collected Data'!Z29)/G30*1000</f>
        <v>53.359683794466399</v>
      </c>
      <c r="L30" s="73">
        <f>IF(SUM('2. Collected Data'!Y29:Z29)&gt;0,(ROUND('2. Collected Data'!Y29/SUM('2. Collected Data'!Y29:Z29),2)),"")</f>
        <v>0.99</v>
      </c>
      <c r="M30" s="73">
        <f>IF(SUM('2. Collected Data'!Y29:Z29)&gt;0,1-L30,"")</f>
        <v>1.0000000000000009E-2</v>
      </c>
      <c r="N30" s="66">
        <f>IF('2. Collected Data'!AD29&gt;0,'2. Collected Data'!AE29/'2. Collected Data'!AD29,"")</f>
        <v>1250</v>
      </c>
      <c r="O30" s="66">
        <f>IF('2. Collected Data'!AF29&gt;0,'2. Collected Data'!AG29/'2. Collected Data'!AF29,"")</f>
        <v>15000</v>
      </c>
      <c r="P30" s="66">
        <f>SUM('2. Collected Data'!AI29:AK29)/'2. Collected Data'!G29</f>
        <v>4.5059288537549405</v>
      </c>
      <c r="Q30" s="50" t="str">
        <f>IF(MAX('2. Collected Data'!AI29:AK29)='2. Collected Data'!AI29,"NaCl",IF(MAX('2. Collected Data'!AJ29:AK29)='2. Collected Data'!AJ29,"CaCl2","MgCl2"))</f>
        <v>NaCl</v>
      </c>
      <c r="R30" s="66">
        <f>'2. Collected Data'!AL29/'2. Collected Data'!G29</f>
        <v>0.81027667984189722</v>
      </c>
      <c r="S30" s="66">
        <f>SUM('2. Collected Data'!AO29:AU29)/'2. Collected Data'!G29</f>
        <v>305.61264822134387</v>
      </c>
      <c r="T30" s="50" t="str">
        <f>IF(MAX('2. Collected Data'!AO29:AT29)='2. Collected Data'!AO29,"NaCl",IF(MAX('2. Collected Data'!AP29:AT29)='2. Collected Data'!AP29,"CaCl2",IF(MAX('2. Collected Data'!AQ29:AT29)='2. Collected Data'!AQ29,"MgCl2",IF(MAX('2. Collected Data'!AR29:AT29)='2. Collected Data'!AR29,"Potassium Acetate",IF('2. Collected Data'!AS29&gt;'2. Collected Data'!AT29,"Enhanced Brine","Ag Byproduct")))))</f>
        <v>NaCl</v>
      </c>
      <c r="U30" s="72">
        <f>IF('2. Collected Data'!BC29&gt;0,'2. Collected Data'!BC29/'2. Collected Data'!$G29,"")</f>
        <v>297.07509881422925</v>
      </c>
      <c r="V30" s="72">
        <f>IF('2. Collected Data'!BD29&gt;0,'2. Collected Data'!BD29/'2. Collected Data'!$G29,"")</f>
        <v>262.13438735177863</v>
      </c>
      <c r="W30" s="72">
        <f>IF('2. Collected Data'!BE29&gt;0,'2. Collected Data'!BE29/'2. Collected Data'!$G29,"")</f>
        <v>220.15810276679841</v>
      </c>
      <c r="X30" s="72">
        <f>IF('2. Collected Data'!BF29&gt;0,'2. Collected Data'!BF29/'2. Collected Data'!$G29,"")</f>
        <v>779.36758893280637</v>
      </c>
      <c r="Y30" s="74" t="str">
        <f>IF(AND('2. Collected Data'!BB29&gt;0,'2. Collected Data'!BH29&gt;0),('2. Collected Data'!BH29-'2. Collected Data'!BB29)/'2. Collected Data'!BH29,"")</f>
        <v/>
      </c>
    </row>
    <row r="31" spans="1:25" s="288" customFormat="1" ht="11.25" customHeight="1" x14ac:dyDescent="0.15">
      <c r="A31" s="420" t="s">
        <v>352</v>
      </c>
      <c r="B31" s="434"/>
      <c r="C31" s="434"/>
      <c r="D31" s="434"/>
      <c r="E31" s="434"/>
      <c r="F31" s="434"/>
      <c r="G31" s="435"/>
      <c r="H31" s="436"/>
      <c r="I31" s="436"/>
      <c r="J31" s="436"/>
      <c r="K31" s="437"/>
      <c r="L31" s="438"/>
      <c r="M31" s="438"/>
      <c r="N31" s="437"/>
      <c r="O31" s="437"/>
      <c r="P31" s="437"/>
      <c r="Q31" s="298"/>
      <c r="R31" s="437"/>
      <c r="S31" s="437"/>
      <c r="T31" s="298"/>
      <c r="U31" s="439"/>
      <c r="V31" s="439"/>
      <c r="W31" s="439"/>
      <c r="X31" s="439"/>
      <c r="Y31" s="440"/>
    </row>
    <row r="32" spans="1:25" s="288" customFormat="1" ht="11.25" customHeight="1" x14ac:dyDescent="0.15">
      <c r="A32" s="379" t="s">
        <v>53</v>
      </c>
      <c r="B32" s="434"/>
      <c r="C32" s="434"/>
      <c r="D32" s="434"/>
      <c r="E32" s="434"/>
      <c r="F32" s="434"/>
      <c r="G32" s="435"/>
      <c r="H32" s="436"/>
      <c r="I32" s="436"/>
      <c r="J32" s="436"/>
      <c r="K32" s="437"/>
      <c r="L32" s="438"/>
      <c r="M32" s="438"/>
      <c r="N32" s="437"/>
      <c r="O32" s="437"/>
      <c r="P32" s="437"/>
      <c r="Q32" s="298"/>
      <c r="R32" s="437"/>
      <c r="S32" s="437"/>
      <c r="T32" s="298"/>
      <c r="U32" s="439"/>
      <c r="V32" s="439"/>
      <c r="W32" s="439"/>
      <c r="X32" s="439"/>
      <c r="Y32" s="440"/>
    </row>
    <row r="33" spans="1:25" s="51" customFormat="1" ht="11.25" customHeight="1" x14ac:dyDescent="0.15">
      <c r="A33" s="380" t="s">
        <v>137</v>
      </c>
      <c r="B33" s="171"/>
      <c r="C33" s="171"/>
      <c r="D33" s="171"/>
      <c r="E33" s="171"/>
      <c r="F33" s="171"/>
      <c r="G33" s="146">
        <f>'2. Collected Data'!G32*'2. Collected Data'!AA32</f>
        <v>7586.9400000000005</v>
      </c>
      <c r="H33" s="45">
        <f>'2. Collected Data'!I32/'3. Calculated Stats'!$G33*1000</f>
        <v>53.513010515438367</v>
      </c>
      <c r="I33" s="45">
        <f>'2. Collected Data'!J32/'3. Calculated Stats'!$G33*1000</f>
        <v>3.2951361154826584</v>
      </c>
      <c r="J33" s="45">
        <f>'2. Collected Data'!K32/'3. Calculated Stats'!$G33*1000</f>
        <v>0.65902722309653161</v>
      </c>
      <c r="K33" s="66">
        <f>('2. Collected Data'!Y32+'2. Collected Data'!Z32)/G33*1000</f>
        <v>125.21517238834102</v>
      </c>
      <c r="L33" s="73">
        <f>IF(SUM('2. Collected Data'!Y32:Z32)&gt;0,(ROUND('2. Collected Data'!Y32/SUM('2. Collected Data'!Y32:Z32),2)),"")</f>
        <v>1</v>
      </c>
      <c r="M33" s="73">
        <f>IF(SUM('2. Collected Data'!Y32:Z32)&gt;0,1-L33,"")</f>
        <v>0</v>
      </c>
      <c r="N33" s="66">
        <f>IF('2. Collected Data'!AD32&gt;0,'2. Collected Data'!AE32/'2. Collected Data'!AD32,"")</f>
        <v>900</v>
      </c>
      <c r="O33" s="66">
        <f>IF('2. Collected Data'!AF32&gt;0,'2. Collected Data'!AG32/'2. Collected Data'!AF32,"")</f>
        <v>8500</v>
      </c>
      <c r="P33" s="66">
        <f>SUM('2. Collected Data'!AI32:AK32)/'2. Collected Data'!G32</f>
        <v>19.07036038244668</v>
      </c>
      <c r="Q33" s="50" t="str">
        <f>IF(MAX('2. Collected Data'!AI32:AK32)='2. Collected Data'!AI32,"NaCl",IF(MAX('2. Collected Data'!AJ32:AK32)='2. Collected Data'!AJ32,"CaCl2","MgCl2"))</f>
        <v>NaCl</v>
      </c>
      <c r="R33" s="66">
        <f>'2. Collected Data'!AL32/'2. Collected Data'!G32</f>
        <v>0.65726893846531009</v>
      </c>
      <c r="S33" s="66">
        <f>SUM('2. Collected Data'!AO32:AU32)/'2. Collected Data'!G32</f>
        <v>116.17577837705321</v>
      </c>
      <c r="T33" s="50" t="str">
        <f>IF(MAX('2. Collected Data'!AO32:AT32)='2. Collected Data'!AO32,"NaCl",IF(MAX('2. Collected Data'!AP32:AT32)='2. Collected Data'!AP32,"CaCl2",IF(MAX('2. Collected Data'!AQ32:AT32)='2. Collected Data'!AQ32,"MgCl2",IF(MAX('2. Collected Data'!AR32:AT32)='2. Collected Data'!AR32,"Potassium Acetate",IF('2. Collected Data'!AS32&gt;'2. Collected Data'!AT32,"Enhanced Brine","Ag Byproduct")))))</f>
        <v>NaCl</v>
      </c>
      <c r="U33" s="72">
        <f>IF('2. Collected Data'!BC32&gt;0,'2. Collected Data'!BC32/'2. Collected Data'!$G32,"")</f>
        <v>2328.9616327531257</v>
      </c>
      <c r="V33" s="72">
        <f>IF('2. Collected Data'!BD32&gt;0,'2. Collected Data'!BD32/'2. Collected Data'!$G32,"")</f>
        <v>1829.8519244912968</v>
      </c>
      <c r="W33" s="72">
        <f>IF('2. Collected Data'!BE32&gt;0,'2. Collected Data'!BE32/'2. Collected Data'!$G32,"")</f>
        <v>1482.8449374846775</v>
      </c>
      <c r="X33" s="72">
        <f>IF('2. Collected Data'!BF32&gt;0,'2. Collected Data'!BF32/'2. Collected Data'!$G32,"")</f>
        <v>5641.6584947291003</v>
      </c>
      <c r="Y33" s="74">
        <f>IF(AND('2. Collected Data'!BB32&gt;0,'2. Collected Data'!BH32&gt;0),('2. Collected Data'!BH32-'2. Collected Data'!BB32)/'2. Collected Data'!BH32,"")</f>
        <v>0</v>
      </c>
    </row>
    <row r="34" spans="1:25" s="51" customFormat="1" ht="11.25" customHeight="1" x14ac:dyDescent="0.15">
      <c r="A34" s="381" t="s">
        <v>353</v>
      </c>
      <c r="B34" s="171"/>
      <c r="C34" s="171"/>
      <c r="D34" s="171"/>
      <c r="E34" s="171"/>
      <c r="F34" s="171"/>
      <c r="G34" s="146">
        <f>'2. Collected Data'!G33*'2. Collected Data'!AA33</f>
        <v>4283</v>
      </c>
      <c r="H34" s="45">
        <f>'2. Collected Data'!I33/'3. Calculated Stats'!$G34*1000</f>
        <v>150.12841466261966</v>
      </c>
      <c r="I34" s="45">
        <f>'2. Collected Data'!J33/'3. Calculated Stats'!$G34*1000</f>
        <v>1.4008872285780996</v>
      </c>
      <c r="J34" s="45">
        <f>'2. Collected Data'!K33/'3. Calculated Stats'!$G34*1000</f>
        <v>2.3348120476301659</v>
      </c>
      <c r="K34" s="66">
        <f>('2. Collected Data'!Y33+'2. Collected Data'!Z33)/G34*1000</f>
        <v>240.48564090590708</v>
      </c>
      <c r="L34" s="73">
        <f>IF(SUM('2. Collected Data'!Y33:Z33)&gt;0,(ROUND('2. Collected Data'!Y33/SUM('2. Collected Data'!Y33:Z33),2)),"")</f>
        <v>0.97</v>
      </c>
      <c r="M34" s="73">
        <f>IF(SUM('2. Collected Data'!Y33:Z33)&gt;0,1-L34,"")</f>
        <v>3.0000000000000027E-2</v>
      </c>
      <c r="N34" s="66">
        <f>IF('2. Collected Data'!AD33&gt;0,'2. Collected Data'!AE33/'2. Collected Data'!AD33,"")</f>
        <v>4161.2903225806449</v>
      </c>
      <c r="O34" s="66">
        <f>IF('2. Collected Data'!AF33&gt;0,'2. Collected Data'!AG33/'2. Collected Data'!AF33,"")</f>
        <v>8121.8274111675128</v>
      </c>
      <c r="P34" s="66">
        <f>SUM('2. Collected Data'!AI33:AK33)/'2. Collected Data'!G33</f>
        <v>2.1777375671258463</v>
      </c>
      <c r="Q34" s="50" t="str">
        <f>IF(MAX('2. Collected Data'!AI33:AK33)='2. Collected Data'!AI33,"NaCl",IF(MAX('2. Collected Data'!AJ33:AK33)='2. Collected Data'!AJ33,"CaCl2","MgCl2"))</f>
        <v>NaCl</v>
      </c>
      <c r="R34" s="66">
        <f>'2. Collected Data'!AL33/'2. Collected Data'!G33</f>
        <v>0.58101797805276678</v>
      </c>
      <c r="S34" s="66">
        <f>SUM('2. Collected Data'!AO33:AU33)/'2. Collected Data'!G33</f>
        <v>62.31957739901938</v>
      </c>
      <c r="T34" s="50" t="str">
        <f>IF(MAX('2. Collected Data'!AO33:AT33)='2. Collected Data'!AO33,"NaCl",IF(MAX('2. Collected Data'!AP33:AT33)='2. Collected Data'!AP33,"CaCl2",IF(MAX('2. Collected Data'!AQ33:AT33)='2. Collected Data'!AQ33,"MgCl2",IF(MAX('2. Collected Data'!AR33:AT33)='2. Collected Data'!AR33,"Potassium Acetate",IF('2. Collected Data'!AS33&gt;'2. Collected Data'!AT33,"Enhanced Brine","Ag Byproduct")))))</f>
        <v>NaCl</v>
      </c>
      <c r="U34" s="72">
        <f>IF('2. Collected Data'!BC33&gt;0,'2. Collected Data'!BC33/'2. Collected Data'!$G33,"")</f>
        <v>782.16203595610557</v>
      </c>
      <c r="V34" s="72">
        <f>IF('2. Collected Data'!BD33&gt;0,'2. Collected Data'!BD33/'2. Collected Data'!$G33,"")</f>
        <v>1009.8062106000467</v>
      </c>
      <c r="W34" s="72">
        <f>IF('2. Collected Data'!BE33&gt;0,'2. Collected Data'!BE33/'2. Collected Data'!$G33,"")</f>
        <v>303.52556619192154</v>
      </c>
      <c r="X34" s="72">
        <f>IF('2. Collected Data'!BF33&gt;0,'2. Collected Data'!BF33/'2. Collected Data'!$G33,"")</f>
        <v>2095.4938127480737</v>
      </c>
      <c r="Y34" s="74">
        <f>IF(AND('2. Collected Data'!BB33&gt;0,'2. Collected Data'!BH33&gt;0),('2. Collected Data'!BH33-'2. Collected Data'!BB33)/'2. Collected Data'!BH33,"")</f>
        <v>0</v>
      </c>
    </row>
    <row r="35" spans="1:25" s="51" customFormat="1" ht="11.25" customHeight="1" x14ac:dyDescent="0.15">
      <c r="A35" s="331" t="s">
        <v>138</v>
      </c>
      <c r="B35" s="171"/>
      <c r="C35" s="171"/>
      <c r="D35" s="171"/>
      <c r="E35" s="171"/>
      <c r="F35" s="171"/>
      <c r="G35" s="146">
        <f>'2. Collected Data'!G34*'2. Collected Data'!AA34</f>
        <v>1389.24</v>
      </c>
      <c r="H35" s="45">
        <f>'2. Collected Data'!I34/'3. Calculated Stats'!$G35*1000</f>
        <v>287.20739397080422</v>
      </c>
      <c r="I35" s="45">
        <f>'2. Collected Data'!J34/'3. Calculated Stats'!$G35*1000</f>
        <v>0.7198180300020155</v>
      </c>
      <c r="J35" s="45">
        <f>'2. Collected Data'!K34/'3. Calculated Stats'!$G35*1000</f>
        <v>27.353085140076587</v>
      </c>
      <c r="K35" s="66">
        <f>('2. Collected Data'!Y34+'2. Collected Data'!Z34)/G35*1000</f>
        <v>791.79983300221704</v>
      </c>
      <c r="L35" s="73">
        <f>IF(SUM('2. Collected Data'!Y34:Z34)&gt;0,(ROUND('2. Collected Data'!Y34/SUM('2. Collected Data'!Y34:Z34),2)),"")</f>
        <v>0.27</v>
      </c>
      <c r="M35" s="73">
        <f>IF(SUM('2. Collected Data'!Y34:Z34)&gt;0,1-L35,"")</f>
        <v>0.73</v>
      </c>
      <c r="N35" s="66">
        <f>IF('2. Collected Data'!AD34&gt;0,'2. Collected Data'!AE34/'2. Collected Data'!AD34,"")</f>
        <v>2519.6370370370369</v>
      </c>
      <c r="O35" s="66">
        <f>IF('2. Collected Data'!AF34&gt;0,'2. Collected Data'!AG34/'2. Collected Data'!AF34,"")</f>
        <v>9062.6984126984134</v>
      </c>
      <c r="P35" s="66">
        <f>SUM('2. Collected Data'!AI34:AK34)/'2. Collected Data'!G34</f>
        <v>18.622181912412543</v>
      </c>
      <c r="Q35" s="50" t="str">
        <f>IF(MAX('2. Collected Data'!AI34:AK34)='2. Collected Data'!AI34,"NaCl",IF(MAX('2. Collected Data'!AJ34:AK34)='2. Collected Data'!AJ34,"CaCl2","MgCl2"))</f>
        <v>NaCl</v>
      </c>
      <c r="R35" s="66">
        <f>'2. Collected Data'!AL34/'2. Collected Data'!G34</f>
        <v>0.61913708214563357</v>
      </c>
      <c r="S35" s="66">
        <f>SUM('2. Collected Data'!AO34:AU34)/'2. Collected Data'!G34</f>
        <v>95.601904638507392</v>
      </c>
      <c r="T35" s="50" t="str">
        <f>IF(MAX('2. Collected Data'!AO34:AT34)='2. Collected Data'!AO34,"NaCl",IF(MAX('2. Collected Data'!AP34:AT34)='2. Collected Data'!AP34,"CaCl2",IF(MAX('2. Collected Data'!AQ34:AT34)='2. Collected Data'!AQ34,"MgCl2",IF(MAX('2. Collected Data'!AR34:AT34)='2. Collected Data'!AR34,"Potassium Acetate",IF('2. Collected Data'!AS34&gt;'2. Collected Data'!AT34,"Enhanced Brine","Ag Byproduct")))))</f>
        <v>MgCl2</v>
      </c>
      <c r="U35" s="72">
        <f>IF('2. Collected Data'!BC34&gt;0,'2. Collected Data'!BC34/'2. Collected Data'!$G34,"")</f>
        <v>543.56484840632288</v>
      </c>
      <c r="V35" s="72">
        <f>IF('2. Collected Data'!BD34&gt;0,'2. Collected Data'!BD34/'2. Collected Data'!$G34,"")</f>
        <v>2975.6413578647316</v>
      </c>
      <c r="W35" s="72">
        <f>IF('2. Collected Data'!BE34&gt;0,'2. Collected Data'!BE34/'2. Collected Data'!$G34,"")</f>
        <v>1031.6339077481214</v>
      </c>
      <c r="X35" s="72">
        <f>IF('2. Collected Data'!BF34&gt;0,'2. Collected Data'!BF34/'2. Collected Data'!$G34,"")</f>
        <v>4536.3436123348019</v>
      </c>
      <c r="Y35" s="74">
        <f>IF(AND('2. Collected Data'!BB34&gt;0,'2. Collected Data'!BH34&gt;0),('2. Collected Data'!BH34-'2. Collected Data'!BB34)/'2. Collected Data'!BH34,"")</f>
        <v>0</v>
      </c>
    </row>
    <row r="36" spans="1:25" s="51" customFormat="1" ht="11.25" customHeight="1" x14ac:dyDescent="0.15">
      <c r="A36" s="189" t="s">
        <v>139</v>
      </c>
      <c r="B36" s="171"/>
      <c r="C36" s="171"/>
      <c r="D36" s="171"/>
      <c r="E36" s="171"/>
      <c r="F36" s="171"/>
      <c r="G36" s="146">
        <f>'2. Collected Data'!G35*'2. Collected Data'!AA35</f>
        <v>7669.92</v>
      </c>
      <c r="H36" s="45">
        <f>'2. Collected Data'!I35/'3. Calculated Stats'!$G36*1000</f>
        <v>45.893568642176191</v>
      </c>
      <c r="I36" s="45">
        <f>'2. Collected Data'!J35/'3. Calculated Stats'!$G36*1000</f>
        <v>2.868348040136012</v>
      </c>
      <c r="J36" s="45">
        <f>'2. Collected Data'!K35/'3. Calculated Stats'!$G36*1000</f>
        <v>1.5645534764378248</v>
      </c>
      <c r="K36" s="66">
        <f>('2. Collected Data'!Y35+'2. Collected Data'!Z35)/G36*1000</f>
        <v>65.059348728539533</v>
      </c>
      <c r="L36" s="73">
        <f>IF(SUM('2. Collected Data'!Y35:Z35)&gt;0,(ROUND('2. Collected Data'!Y35/SUM('2. Collected Data'!Y35:Z35),2)),"")</f>
        <v>0.72</v>
      </c>
      <c r="M36" s="73">
        <f>IF(SUM('2. Collected Data'!Y35:Z35)&gt;0,1-L36,"")</f>
        <v>0.28000000000000003</v>
      </c>
      <c r="N36" s="66">
        <f>IF('2. Collected Data'!AD35&gt;0,'2. Collected Data'!AE35/'2. Collected Data'!AD35,"")</f>
        <v>0</v>
      </c>
      <c r="O36" s="66" t="str">
        <f>IF('2. Collected Data'!AF35&gt;0,'2. Collected Data'!AG35/'2. Collected Data'!AF35,"")</f>
        <v/>
      </c>
      <c r="P36" s="66">
        <f>SUM('2. Collected Data'!AI35:AK35)/'2. Collected Data'!G35</f>
        <v>13.880687151886852</v>
      </c>
      <c r="Q36" s="50" t="str">
        <f>IF(MAX('2. Collected Data'!AI35:AK35)='2. Collected Data'!AI35,"NaCl",IF(MAX('2. Collected Data'!AJ35:AK35)='2. Collected Data'!AJ35,"CaCl2","MgCl2"))</f>
        <v>NaCl</v>
      </c>
      <c r="R36" s="66">
        <f>'2. Collected Data'!AL35/'2. Collected Data'!G35</f>
        <v>2.0018461731021966</v>
      </c>
      <c r="S36" s="66">
        <f>SUM('2. Collected Data'!AO35:AU35)/'2. Collected Data'!G35</f>
        <v>55.205519744664869</v>
      </c>
      <c r="T36" s="50" t="str">
        <f>IF(MAX('2. Collected Data'!AO35:AT35)='2. Collected Data'!AO35,"NaCl",IF(MAX('2. Collected Data'!AP35:AT35)='2. Collected Data'!AP35,"CaCl2",IF(MAX('2. Collected Data'!AQ35:AT35)='2. Collected Data'!AQ35,"MgCl2",IF(MAX('2. Collected Data'!AR35:AT35)='2. Collected Data'!AR35,"Potassium Acetate",IF('2. Collected Data'!AS35&gt;'2. Collected Data'!AT35,"Enhanced Brine","Ag Byproduct")))))</f>
        <v>NaCl</v>
      </c>
      <c r="U36" s="72" t="str">
        <f>IF('2. Collected Data'!BC35&gt;0,'2. Collected Data'!BC35/'2. Collected Data'!$G35,"")</f>
        <v/>
      </c>
      <c r="V36" s="72" t="str">
        <f>IF('2. Collected Data'!BD35&gt;0,'2. Collected Data'!BD35/'2. Collected Data'!$G35,"")</f>
        <v/>
      </c>
      <c r="W36" s="72" t="str">
        <f>IF('2. Collected Data'!BE35&gt;0,'2. Collected Data'!BE35/'2. Collected Data'!$G35,"")</f>
        <v/>
      </c>
      <c r="X36" s="72" t="str">
        <f>IF('2. Collected Data'!BF35&gt;0,'2. Collected Data'!BF35/'2. Collected Data'!$G35,"")</f>
        <v/>
      </c>
      <c r="Y36" s="74">
        <f>IF(AND('2. Collected Data'!BB35&gt;0,'2. Collected Data'!BH35&gt;0),('2. Collected Data'!BH35-'2. Collected Data'!BB35)/'2. Collected Data'!BH35,"")</f>
        <v>-7.5381679389313005E-2</v>
      </c>
    </row>
    <row r="37" spans="1:25" s="51" customFormat="1" ht="11.25" customHeight="1" x14ac:dyDescent="0.15">
      <c r="A37" s="185" t="s">
        <v>140</v>
      </c>
      <c r="B37" s="171"/>
      <c r="C37" s="171"/>
      <c r="D37" s="171"/>
      <c r="E37" s="171"/>
      <c r="F37" s="171"/>
      <c r="G37" s="146">
        <f>'2. Collected Data'!G36*'2. Collected Data'!AA36</f>
        <v>30341</v>
      </c>
      <c r="H37" s="45">
        <f>'2. Collected Data'!I36/'3. Calculated Stats'!$G37*1000</f>
        <v>28.311525658350085</v>
      </c>
      <c r="I37" s="45">
        <f>'2. Collected Data'!J36/'3. Calculated Stats'!$G37*1000</f>
        <v>0.85692627138195843</v>
      </c>
      <c r="J37" s="45">
        <f>'2. Collected Data'!K36/'3. Calculated Stats'!$G37*1000</f>
        <v>4.8119706008371512</v>
      </c>
      <c r="K37" s="66">
        <f>('2. Collected Data'!Y36+'2. Collected Data'!Z36)/G37*1000</f>
        <v>56.227546883754655</v>
      </c>
      <c r="L37" s="73">
        <f>IF(SUM('2. Collected Data'!Y36:Z36)&gt;0,(ROUND('2. Collected Data'!Y36/SUM('2. Collected Data'!Y36:Z36),2)),"")</f>
        <v>0.94</v>
      </c>
      <c r="M37" s="73">
        <f>IF(SUM('2. Collected Data'!Y36:Z36)&gt;0,1-L37,"")</f>
        <v>6.0000000000000053E-2</v>
      </c>
      <c r="N37" s="66">
        <f>IF('2. Collected Data'!AD36&gt;0,'2. Collected Data'!AE36/'2. Collected Data'!AD36,"")</f>
        <v>1813.4342857142858</v>
      </c>
      <c r="O37" s="66">
        <f>IF('2. Collected Data'!AF36&gt;0,'2. Collected Data'!AG36/'2. Collected Data'!AF36,"")</f>
        <v>8114.7435897435898</v>
      </c>
      <c r="P37" s="66">
        <f>SUM('2. Collected Data'!AI36:AK36)/'2. Collected Data'!G36</f>
        <v>6.9228107181701324</v>
      </c>
      <c r="Q37" s="50" t="str">
        <f>IF(MAX('2. Collected Data'!AI36:AK36)='2. Collected Data'!AI36,"NaCl",IF(MAX('2. Collected Data'!AJ36:AK36)='2. Collected Data'!AJ36,"CaCl2","MgCl2"))</f>
        <v>NaCl</v>
      </c>
      <c r="R37" s="66">
        <f>'2. Collected Data'!AL36/'2. Collected Data'!G36</f>
        <v>0.73600079100886584</v>
      </c>
      <c r="S37" s="66">
        <f>SUM('2. Collected Data'!AO36:AU36)/'2. Collected Data'!G36</f>
        <v>216.96480010546784</v>
      </c>
      <c r="T37" s="50" t="str">
        <f>IF(MAX('2. Collected Data'!AO36:AT36)='2. Collected Data'!AO36,"NaCl",IF(MAX('2. Collected Data'!AP36:AT36)='2. Collected Data'!AP36,"CaCl2",IF(MAX('2. Collected Data'!AQ36:AT36)='2. Collected Data'!AQ36,"MgCl2",IF(MAX('2. Collected Data'!AR36:AT36)='2. Collected Data'!AR36,"Potassium Acetate",IF('2. Collected Data'!AS36&gt;'2. Collected Data'!AT36,"Enhanced Brine","Ag Byproduct")))))</f>
        <v>NaCl</v>
      </c>
      <c r="U37" s="72">
        <f>IF('2. Collected Data'!BC36&gt;0,'2. Collected Data'!BC36/'2. Collected Data'!$G36,"")</f>
        <v>1323.8010942289311</v>
      </c>
      <c r="V37" s="72">
        <f>IF('2. Collected Data'!BD36&gt;0,'2. Collected Data'!BD36/'2. Collected Data'!$G36,"")</f>
        <v>1731.1844039418609</v>
      </c>
      <c r="W37" s="72">
        <f>IF('2. Collected Data'!BE36&gt;0,'2. Collected Data'!BE36/'2. Collected Data'!$G36,"")</f>
        <v>1132.8945980686201</v>
      </c>
      <c r="X37" s="72">
        <f>IF('2. Collected Data'!BF36&gt;0,'2. Collected Data'!BF36/'2. Collected Data'!$G36,"")</f>
        <v>4187.8800962394116</v>
      </c>
      <c r="Y37" s="74">
        <f>IF(AND('2. Collected Data'!BB36&gt;0,'2. Collected Data'!BH36&gt;0),('2. Collected Data'!BH36-'2. Collected Data'!BB36)/'2. Collected Data'!BH36,"")</f>
        <v>-0.14567868504772016</v>
      </c>
    </row>
    <row r="38" spans="1:25" s="288" customFormat="1" ht="11.25" customHeight="1" x14ac:dyDescent="0.15">
      <c r="A38" s="186" t="s">
        <v>354</v>
      </c>
      <c r="B38" s="434"/>
      <c r="C38" s="434"/>
      <c r="D38" s="434"/>
      <c r="E38" s="434"/>
      <c r="F38" s="434"/>
      <c r="G38" s="435"/>
      <c r="H38" s="436"/>
      <c r="I38" s="436"/>
      <c r="J38" s="436"/>
      <c r="K38" s="437"/>
      <c r="L38" s="438"/>
      <c r="M38" s="438"/>
      <c r="N38" s="437"/>
      <c r="O38" s="437"/>
      <c r="P38" s="437"/>
      <c r="Q38" s="298"/>
      <c r="R38" s="437"/>
      <c r="S38" s="437"/>
      <c r="T38" s="298"/>
      <c r="U38" s="439"/>
      <c r="V38" s="439"/>
      <c r="W38" s="439"/>
      <c r="X38" s="439"/>
      <c r="Y38" s="440"/>
    </row>
    <row r="39" spans="1:25" s="51" customFormat="1" ht="11.25" customHeight="1" x14ac:dyDescent="0.15">
      <c r="A39" s="185" t="s">
        <v>141</v>
      </c>
      <c r="B39" s="171"/>
      <c r="C39" s="171"/>
      <c r="D39" s="171"/>
      <c r="E39" s="171"/>
      <c r="F39" s="171"/>
      <c r="G39" s="146">
        <f>'2. Collected Data'!G38*'2. Collected Data'!AA38</f>
        <v>77541</v>
      </c>
      <c r="H39" s="45">
        <f>'2. Collected Data'!I38/'3. Calculated Stats'!$G39*1000</f>
        <v>19.47356882165564</v>
      </c>
      <c r="I39" s="45">
        <f>'2. Collected Data'!J38/'3. Calculated Stats'!$G39*1000</f>
        <v>1.1864690937697477</v>
      </c>
      <c r="J39" s="45">
        <f>'2. Collected Data'!K38/'3. Calculated Stats'!$G39*1000</f>
        <v>2.5792806386298859E-2</v>
      </c>
      <c r="K39" s="66">
        <f>('2. Collected Data'!Y38+'2. Collected Data'!Z38)/G39*1000</f>
        <v>40.378638397750869</v>
      </c>
      <c r="L39" s="73">
        <f>IF(SUM('2. Collected Data'!Y38:Z38)&gt;0,(ROUND('2. Collected Data'!Y38/SUM('2. Collected Data'!Y38:Z38),2)),"")</f>
        <v>0.97</v>
      </c>
      <c r="M39" s="73">
        <f>IF(SUM('2. Collected Data'!Y38:Z38)&gt;0,1-L39,"")</f>
        <v>3.0000000000000027E-2</v>
      </c>
      <c r="N39" s="66">
        <f>IF('2. Collected Data'!AD38&gt;0,'2. Collected Data'!AE38/'2. Collected Data'!AD38,"")</f>
        <v>1811.1111111111111</v>
      </c>
      <c r="O39" s="66">
        <f>IF('2. Collected Data'!AF38&gt;0,'2. Collected Data'!AG38/'2. Collected Data'!AF38,"")</f>
        <v>10000</v>
      </c>
      <c r="P39" s="66">
        <f>SUM('2. Collected Data'!AI38:AK38)/'2. Collected Data'!G38</f>
        <v>1.6436852761764744</v>
      </c>
      <c r="Q39" s="50" t="str">
        <f>IF(MAX('2. Collected Data'!AI38:AK38)='2. Collected Data'!AI38,"NaCl",IF(MAX('2. Collected Data'!AJ38:AK38)='2. Collected Data'!AJ38,"CaCl2","MgCl2"))</f>
        <v>NaCl</v>
      </c>
      <c r="R39" s="66">
        <f>'2. Collected Data'!AL38/'2. Collected Data'!G38</f>
        <v>1.6553436246630815</v>
      </c>
      <c r="S39" s="66">
        <f>SUM('2. Collected Data'!AO38:AU38)/'2. Collected Data'!G38</f>
        <v>48.826723926696843</v>
      </c>
      <c r="T39" s="50" t="str">
        <f>IF(MAX('2. Collected Data'!AO38:AT38)='2. Collected Data'!AO38,"NaCl",IF(MAX('2. Collected Data'!AP38:AT38)='2. Collected Data'!AP38,"CaCl2",IF(MAX('2. Collected Data'!AQ38:AT38)='2. Collected Data'!AQ38,"MgCl2",IF(MAX('2. Collected Data'!AR38:AT38)='2. Collected Data'!AR38,"Potassium Acetate",IF('2. Collected Data'!AS38&gt;'2. Collected Data'!AT38,"Enhanced Brine","Ag Byproduct")))))</f>
        <v>NaCl</v>
      </c>
      <c r="U39" s="72">
        <f>IF('2. Collected Data'!BC38&gt;0,'2. Collected Data'!BC38/'2. Collected Data'!$G38,"")</f>
        <v>351.82240363162714</v>
      </c>
      <c r="V39" s="72">
        <f>IF('2. Collected Data'!BD38&gt;0,'2. Collected Data'!BD38/'2. Collected Data'!$G38,"")</f>
        <v>140.04841309758709</v>
      </c>
      <c r="W39" s="72">
        <f>IF('2. Collected Data'!BE38&gt;0,'2. Collected Data'!BE38/'2. Collected Data'!$G38,"")</f>
        <v>221.92765117808642</v>
      </c>
      <c r="X39" s="72">
        <f>IF('2. Collected Data'!BF38&gt;0,'2. Collected Data'!BF38/'2. Collected Data'!$G38,"")</f>
        <v>713.79846790730062</v>
      </c>
      <c r="Y39" s="74">
        <f>IF(AND('2. Collected Data'!BB38&gt;0,'2. Collected Data'!BH38&gt;0),('2. Collected Data'!BH38-'2. Collected Data'!BB38)/'2. Collected Data'!BH38,"")</f>
        <v>-3.6532328211075611E-2</v>
      </c>
    </row>
    <row r="40" spans="1:25" s="51" customFormat="1" ht="11.25" customHeight="1" x14ac:dyDescent="0.15">
      <c r="A40" s="185" t="s">
        <v>142</v>
      </c>
      <c r="B40" s="171"/>
      <c r="C40" s="171"/>
      <c r="D40" s="171"/>
      <c r="E40" s="171"/>
      <c r="F40" s="171"/>
      <c r="G40" s="146">
        <f>'2. Collected Data'!G39*'2. Collected Data'!AA39</f>
        <v>24750</v>
      </c>
      <c r="H40" s="45">
        <f>'2. Collected Data'!I39/'3. Calculated Stats'!$G40*1000</f>
        <v>24.040404040404038</v>
      </c>
      <c r="I40" s="45">
        <f>'2. Collected Data'!J39/'3. Calculated Stats'!$G40*1000</f>
        <v>2.7070707070707067</v>
      </c>
      <c r="J40" s="45">
        <f>'2. Collected Data'!K39/'3. Calculated Stats'!$G40*1000</f>
        <v>1.4141414141414141</v>
      </c>
      <c r="K40" s="66">
        <f>('2. Collected Data'!Y39+'2. Collected Data'!Z39)/G40*1000</f>
        <v>29.454545454545457</v>
      </c>
      <c r="L40" s="73">
        <f>IF(SUM('2. Collected Data'!Y39:Z39)&gt;0,(ROUND('2. Collected Data'!Y39/SUM('2. Collected Data'!Y39:Z39),2)),"")</f>
        <v>0.78</v>
      </c>
      <c r="M40" s="73">
        <f>IF(SUM('2. Collected Data'!Y39:Z39)&gt;0,1-L40,"")</f>
        <v>0.21999999999999997</v>
      </c>
      <c r="N40" s="66">
        <f>IF('2. Collected Data'!AD39&gt;0,'2. Collected Data'!AE39/'2. Collected Data'!AD39,"")</f>
        <v>279.16666666666669</v>
      </c>
      <c r="O40" s="66">
        <f>IF('2. Collected Data'!AF39&gt;0,'2. Collected Data'!AG39/'2. Collected Data'!AF39,"")</f>
        <v>10000</v>
      </c>
      <c r="P40" s="66">
        <f>SUM('2. Collected Data'!AI39:AK39)/'2. Collected Data'!G39</f>
        <v>1.085</v>
      </c>
      <c r="Q40" s="50" t="str">
        <f>IF(MAX('2. Collected Data'!AI39:AK39)='2. Collected Data'!AI39,"NaCl",IF(MAX('2. Collected Data'!AJ39:AK39)='2. Collected Data'!AJ39,"CaCl2","MgCl2"))</f>
        <v>NaCl</v>
      </c>
      <c r="R40" s="66">
        <f>'2. Collected Data'!AL39/'2. Collected Data'!G39</f>
        <v>10.31636</v>
      </c>
      <c r="S40" s="66">
        <f>SUM('2. Collected Data'!AO39:AU39)/'2. Collected Data'!G39</f>
        <v>317.74952000000002</v>
      </c>
      <c r="T40" s="50" t="str">
        <f>IF(MAX('2. Collected Data'!AO39:AT39)='2. Collected Data'!AO39,"NaCl",IF(MAX('2. Collected Data'!AP39:AT39)='2. Collected Data'!AP39,"CaCl2",IF(MAX('2. Collected Data'!AQ39:AT39)='2. Collected Data'!AQ39,"MgCl2",IF(MAX('2. Collected Data'!AR39:AT39)='2. Collected Data'!AR39,"Potassium Acetate",IF('2. Collected Data'!AS39&gt;'2. Collected Data'!AT39,"Enhanced Brine","Ag Byproduct")))))</f>
        <v>NaCl</v>
      </c>
      <c r="U40" s="72">
        <f>IF('2. Collected Data'!BC39&gt;0,'2. Collected Data'!BC39/'2. Collected Data'!$G39,"")</f>
        <v>395.24151999999998</v>
      </c>
      <c r="V40" s="72">
        <f>IF('2. Collected Data'!BD39&gt;0,'2. Collected Data'!BD39/'2. Collected Data'!$G39,"")</f>
        <v>240.97192000000001</v>
      </c>
      <c r="W40" s="72">
        <f>IF('2. Collected Data'!BE39&gt;0,'2. Collected Data'!BE39/'2. Collected Data'!$G39,"")</f>
        <v>453.70692000000003</v>
      </c>
      <c r="X40" s="72">
        <f>IF('2. Collected Data'!BF39&gt;0,'2. Collected Data'!BF39/'2. Collected Data'!$G39,"")</f>
        <v>1092.672</v>
      </c>
      <c r="Y40" s="74">
        <f>IF(AND('2. Collected Data'!BB39&gt;0,'2. Collected Data'!BH39&gt;0),('2. Collected Data'!BH39-'2. Collected Data'!BB39)/'2. Collected Data'!BH39,"")</f>
        <v>1.8987341772151899E-2</v>
      </c>
    </row>
    <row r="41" spans="1:25" s="51" customFormat="1" ht="11.25" customHeight="1" x14ac:dyDescent="0.15">
      <c r="A41" s="185" t="s">
        <v>64</v>
      </c>
      <c r="B41" s="171"/>
      <c r="C41" s="171"/>
      <c r="D41" s="171"/>
      <c r="E41" s="171"/>
      <c r="F41" s="171"/>
      <c r="G41" s="146">
        <f>'2. Collected Data'!G40*'2. Collected Data'!AA40</f>
        <v>21991.68</v>
      </c>
      <c r="H41" s="45">
        <f>'2. Collected Data'!I40/'3. Calculated Stats'!$G41*1000</f>
        <v>32.012106396600899</v>
      </c>
      <c r="I41" s="45">
        <f>'2. Collected Data'!J40/'3. Calculated Stats'!$G41*1000</f>
        <v>5.6839677550782843</v>
      </c>
      <c r="J41" s="45">
        <f>'2. Collected Data'!K40/'3. Calculated Stats'!$G41*1000</f>
        <v>1.1822652930562831</v>
      </c>
      <c r="K41" s="66">
        <f>('2. Collected Data'!Y40+'2. Collected Data'!Z40)/G41*1000</f>
        <v>43.425513648798088</v>
      </c>
      <c r="L41" s="73">
        <f>IF(SUM('2. Collected Data'!Y40:Z40)&gt;0,(ROUND('2. Collected Data'!Y40/SUM('2. Collected Data'!Y40:Z40),2)),"")</f>
        <v>1</v>
      </c>
      <c r="M41" s="73">
        <f>IF(SUM('2. Collected Data'!Y40:Z40)&gt;0,1-L41,"")</f>
        <v>0</v>
      </c>
      <c r="N41" s="66">
        <f>IF('2. Collected Data'!AD40&gt;0,'2. Collected Data'!AE40/'2. Collected Data'!AD40,"")</f>
        <v>1603.740157480315</v>
      </c>
      <c r="O41" s="66">
        <f>IF('2. Collected Data'!AF40&gt;0,'2. Collected Data'!AG40/'2. Collected Data'!AF40,"")</f>
        <v>94007.142857142855</v>
      </c>
      <c r="P41" s="66">
        <f>SUM('2. Collected Data'!AI40:AK40)/'2. Collected Data'!G40</f>
        <v>4.4913130784005588</v>
      </c>
      <c r="Q41" s="50" t="str">
        <f>IF(MAX('2. Collected Data'!AI40:AK40)='2. Collected Data'!AI40,"NaCl",IF(MAX('2. Collected Data'!AJ40:AK40)='2. Collected Data'!AJ40,"CaCl2","MgCl2"))</f>
        <v>NaCl</v>
      </c>
      <c r="R41" s="66">
        <f>'2. Collected Data'!AL40/'2. Collected Data'!G40</f>
        <v>0</v>
      </c>
      <c r="S41" s="66">
        <f>SUM('2. Collected Data'!AO40:AU40)/'2. Collected Data'!G40</f>
        <v>128.97655840754322</v>
      </c>
      <c r="T41" s="50" t="str">
        <f>IF(MAX('2. Collected Data'!AO40:AT40)='2. Collected Data'!AO40,"NaCl",IF(MAX('2. Collected Data'!AP40:AT40)='2. Collected Data'!AP40,"CaCl2",IF(MAX('2. Collected Data'!AQ40:AT40)='2. Collected Data'!AQ40,"MgCl2",IF(MAX('2. Collected Data'!AR40:AT40)='2. Collected Data'!AR40,"Potassium Acetate",IF('2. Collected Data'!AS40&gt;'2. Collected Data'!AT40,"Enhanced Brine","Ag Byproduct")))))</f>
        <v>MgCl2</v>
      </c>
      <c r="U41" s="72">
        <f>IF('2. Collected Data'!BC40&gt;0,'2. Collected Data'!BC40/'2. Collected Data'!$G40,"")</f>
        <v>400.69264012572029</v>
      </c>
      <c r="V41" s="72">
        <f>IF('2. Collected Data'!BD40&gt;0,'2. Collected Data'!BD40/'2. Collected Data'!$G40,"")</f>
        <v>571.32015016588093</v>
      </c>
      <c r="W41" s="72">
        <f>IF('2. Collected Data'!BE40&gt;0,'2. Collected Data'!BE40/'2. Collected Data'!$G40,"")</f>
        <v>809.89431639601889</v>
      </c>
      <c r="X41" s="72">
        <f>IF('2. Collected Data'!BF40&gt;0,'2. Collected Data'!BF40/'2. Collected Data'!$G40,"")</f>
        <v>1781.9071503404923</v>
      </c>
      <c r="Y41" s="74">
        <f>IF(AND('2. Collected Data'!BB40&gt;0,'2. Collected Data'!BH40&gt;0),('2. Collected Data'!BH40-'2. Collected Data'!BB40)/'2. Collected Data'!BH40,"")</f>
        <v>0</v>
      </c>
    </row>
    <row r="42" spans="1:25" s="51" customFormat="1" ht="11.25" customHeight="1" x14ac:dyDescent="0.15">
      <c r="A42" s="275" t="s">
        <v>156</v>
      </c>
      <c r="B42" s="171"/>
      <c r="C42" s="171"/>
      <c r="D42" s="171"/>
      <c r="E42" s="171"/>
      <c r="F42" s="171"/>
      <c r="G42" s="146">
        <f>'2. Collected Data'!G41*'2. Collected Data'!AA41</f>
        <v>13463</v>
      </c>
      <c r="H42" s="45">
        <f>'2. Collected Data'!I41/'3. Calculated Stats'!$G42*1000</f>
        <v>23.620292653940432</v>
      </c>
      <c r="I42" s="45">
        <f>'2. Collected Data'!J41/'3. Calculated Stats'!$G42*1000</f>
        <v>0.29711059942063434</v>
      </c>
      <c r="J42" s="45">
        <f>'2. Collected Data'!K41/'3. Calculated Stats'!$G42*1000</f>
        <v>0.96560944811706151</v>
      </c>
      <c r="K42" s="66">
        <f>('2. Collected Data'!Y41+'2. Collected Data'!Z41)/G42*1000</f>
        <v>51.400133699769739</v>
      </c>
      <c r="L42" s="73">
        <f>IF(SUM('2. Collected Data'!Y41:Z41)&gt;0,(ROUND('2. Collected Data'!Y41/SUM('2. Collected Data'!Y41:Z41),2)),"")</f>
        <v>1</v>
      </c>
      <c r="M42" s="73">
        <f>IF(SUM('2. Collected Data'!Y41:Z41)&gt;0,1-L42,"")</f>
        <v>0</v>
      </c>
      <c r="N42" s="66">
        <f>IF('2. Collected Data'!AD41&gt;0,'2. Collected Data'!AE41/'2. Collected Data'!AD41,"")</f>
        <v>187.60975609756099</v>
      </c>
      <c r="O42" s="66">
        <f>IF('2. Collected Data'!AF41&gt;0,'2. Collected Data'!AG41/'2. Collected Data'!AF41,"")</f>
        <v>25928.571428571428</v>
      </c>
      <c r="P42" s="66">
        <f>SUM('2. Collected Data'!AI41:AK41)/'2. Collected Data'!G41</f>
        <v>0.14305875362103543</v>
      </c>
      <c r="Q42" s="50" t="str">
        <f>IF(MAX('2. Collected Data'!AI41:AK41)='2. Collected Data'!AI41,"NaCl",IF(MAX('2. Collected Data'!AJ41:AK41)='2. Collected Data'!AJ41,"CaCl2","MgCl2"))</f>
        <v>NaCl</v>
      </c>
      <c r="R42" s="66">
        <f>'2. Collected Data'!AL41/'2. Collected Data'!G41</f>
        <v>7.180494689148035</v>
      </c>
      <c r="S42" s="66">
        <f>SUM('2. Collected Data'!AO41:AU41)/'2. Collected Data'!G41</f>
        <v>28.04062987447077</v>
      </c>
      <c r="T42" s="50" t="str">
        <f>IF(MAX('2. Collected Data'!AO41:AT41)='2. Collected Data'!AO41,"NaCl",IF(MAX('2. Collected Data'!AP41:AT41)='2. Collected Data'!AP41,"CaCl2",IF(MAX('2. Collected Data'!AQ41:AT41)='2. Collected Data'!AQ41,"MgCl2",IF(MAX('2. Collected Data'!AR41:AT41)='2. Collected Data'!AR41,"Potassium Acetate",IF('2. Collected Data'!AS41&gt;'2. Collected Data'!AT41,"Enhanced Brine","Ag Byproduct")))))</f>
        <v>NaCl</v>
      </c>
      <c r="U42" s="72">
        <f>IF('2. Collected Data'!BC41&gt;0,'2. Collected Data'!BC41/'2. Collected Data'!$G41,"")</f>
        <v>162.81244893411574</v>
      </c>
      <c r="V42" s="72">
        <f>IF('2. Collected Data'!BD41&gt;0,'2. Collected Data'!BD41/'2. Collected Data'!$G41,"")</f>
        <v>217.43912946594369</v>
      </c>
      <c r="W42" s="72" t="str">
        <f>IF('2. Collected Data'!BE41&gt;0,'2. Collected Data'!BE41/'2. Collected Data'!$G41,"")</f>
        <v/>
      </c>
      <c r="X42" s="72">
        <f>IF('2. Collected Data'!BF41&gt;0,'2. Collected Data'!BF41/'2. Collected Data'!$G41,"")</f>
        <v>664.08111119364185</v>
      </c>
      <c r="Y42" s="74">
        <f>IF(AND('2. Collected Data'!BB41&gt;0,'2. Collected Data'!BH41&gt;0),('2. Collected Data'!BH41-'2. Collected Data'!BB41)/'2. Collected Data'!BH41,"")</f>
        <v>0</v>
      </c>
    </row>
    <row r="43" spans="1:25" s="51" customFormat="1" ht="11.25" customHeight="1" x14ac:dyDescent="0.15">
      <c r="A43" s="185" t="s">
        <v>334</v>
      </c>
      <c r="B43" s="171"/>
      <c r="C43" s="171"/>
      <c r="D43" s="171"/>
      <c r="E43" s="171"/>
      <c r="F43" s="171"/>
      <c r="G43" s="146">
        <f>'2. Collected Data'!G42*'2. Collected Data'!AA42</f>
        <v>4308.3600000000006</v>
      </c>
      <c r="H43" s="45">
        <f>'2. Collected Data'!I42/'3. Calculated Stats'!$G43*1000</f>
        <v>82.397942604610563</v>
      </c>
      <c r="I43" s="45">
        <f>'2. Collected Data'!J42/'3. Calculated Stats'!$G43*1000</f>
        <v>5.1063513726800913</v>
      </c>
      <c r="J43" s="45">
        <f>'2. Collected Data'!K42/'3. Calculated Stats'!$G43*1000</f>
        <v>0</v>
      </c>
      <c r="K43" s="66">
        <f>('2. Collected Data'!Y42+'2. Collected Data'!Z42)/G43*1000</f>
        <v>154.1189687027082</v>
      </c>
      <c r="L43" s="73">
        <f>IF(SUM('2. Collected Data'!Y42:Z42)&gt;0,(ROUND('2. Collected Data'!Y42/SUM('2. Collected Data'!Y42:Z42),2)),"")</f>
        <v>1</v>
      </c>
      <c r="M43" s="73">
        <f>IF(SUM('2. Collected Data'!Y42:Z42)&gt;0,1-L43,"")</f>
        <v>0</v>
      </c>
      <c r="N43" s="66">
        <f>IF('2. Collected Data'!AD42&gt;0,'2. Collected Data'!AE42/'2. Collected Data'!AD42,"")</f>
        <v>1959.1588785046729</v>
      </c>
      <c r="O43" s="66">
        <f>IF('2. Collected Data'!AF42&gt;0,'2. Collected Data'!AG42/'2. Collected Data'!AF42,"")</f>
        <v>5272.727272727273</v>
      </c>
      <c r="P43" s="66">
        <f>SUM('2. Collected Data'!AI42:AK42)/'2. Collected Data'!G42</f>
        <v>21.593209481101859</v>
      </c>
      <c r="Q43" s="50" t="str">
        <f>IF(MAX('2. Collected Data'!AI42:AK42)='2. Collected Data'!AI42,"NaCl",IF(MAX('2. Collected Data'!AJ42:AK42)='2. Collected Data'!AJ42,"CaCl2","MgCl2"))</f>
        <v>NaCl</v>
      </c>
      <c r="R43" s="66">
        <f>'2. Collected Data'!AL42/'2. Collected Data'!G42</f>
        <v>1.5998291693358957</v>
      </c>
      <c r="S43" s="66">
        <f>SUM('2. Collected Data'!AO42:AU42)/'2. Collected Data'!G42</f>
        <v>26.73649370061926</v>
      </c>
      <c r="T43" s="50" t="str">
        <f>IF(MAX('2. Collected Data'!AO42:AT42)='2. Collected Data'!AO42,"NaCl",IF(MAX('2. Collected Data'!AP42:AT42)='2. Collected Data'!AP42,"CaCl2",IF(MAX('2. Collected Data'!AQ42:AT42)='2. Collected Data'!AQ42,"MgCl2",IF(MAX('2. Collected Data'!AR42:AT42)='2. Collected Data'!AR42,"Potassium Acetate",IF('2. Collected Data'!AS42&gt;'2. Collected Data'!AT42,"Enhanced Brine","Ag Byproduct")))))</f>
        <v>NaCl</v>
      </c>
      <c r="U43" s="72">
        <f>IF('2. Collected Data'!BC42&gt;0,'2. Collected Data'!BC42/'2. Collected Data'!$G42,"")</f>
        <v>1704.5430279735212</v>
      </c>
      <c r="V43" s="72">
        <f>IF('2. Collected Data'!BD42&gt;0,'2. Collected Data'!BD42/'2. Collected Data'!$G42,"")</f>
        <v>1037.0927824044416</v>
      </c>
      <c r="W43" s="72">
        <f>IF('2. Collected Data'!BE42&gt;0,'2. Collected Data'!BE42/'2. Collected Data'!$G42,"")</f>
        <v>1468.3362161007901</v>
      </c>
      <c r="X43" s="72">
        <f>IF('2. Collected Data'!BF42&gt;0,'2. Collected Data'!BF42/'2. Collected Data'!$G42,"")</f>
        <v>5750.4522741832161</v>
      </c>
      <c r="Y43" s="74" t="str">
        <f>IF(AND('2. Collected Data'!BB42&gt;0,'2. Collected Data'!BH42&gt;0),('2. Collected Data'!BH42-'2. Collected Data'!BB42)/'2. Collected Data'!BH42,"")</f>
        <v/>
      </c>
    </row>
    <row r="44" spans="1:25" s="288" customFormat="1" ht="11.25" customHeight="1" x14ac:dyDescent="0.15">
      <c r="A44" s="186" t="s">
        <v>157</v>
      </c>
      <c r="B44" s="434"/>
      <c r="C44" s="434"/>
      <c r="D44" s="434"/>
      <c r="E44" s="434"/>
      <c r="F44" s="434"/>
      <c r="G44" s="435"/>
      <c r="H44" s="436"/>
      <c r="I44" s="436"/>
      <c r="J44" s="436"/>
      <c r="K44" s="437"/>
      <c r="L44" s="438"/>
      <c r="M44" s="438"/>
      <c r="N44" s="437"/>
      <c r="O44" s="437"/>
      <c r="P44" s="437"/>
      <c r="Q44" s="298"/>
      <c r="R44" s="437"/>
      <c r="S44" s="437"/>
      <c r="T44" s="298"/>
      <c r="U44" s="439"/>
      <c r="V44" s="439"/>
      <c r="W44" s="439"/>
      <c r="X44" s="439"/>
      <c r="Y44" s="440"/>
    </row>
    <row r="45" spans="1:25" s="288" customFormat="1" ht="11.25" customHeight="1" x14ac:dyDescent="0.15">
      <c r="A45" s="431" t="s">
        <v>355</v>
      </c>
      <c r="B45" s="434"/>
      <c r="C45" s="434"/>
      <c r="D45" s="434"/>
      <c r="E45" s="434"/>
      <c r="F45" s="434"/>
      <c r="G45" s="435"/>
      <c r="H45" s="436"/>
      <c r="I45" s="436"/>
      <c r="J45" s="436"/>
      <c r="K45" s="437"/>
      <c r="L45" s="438"/>
      <c r="M45" s="438"/>
      <c r="N45" s="437"/>
      <c r="O45" s="437"/>
      <c r="P45" s="437"/>
      <c r="Q45" s="298"/>
      <c r="R45" s="437"/>
      <c r="S45" s="437"/>
      <c r="T45" s="298"/>
      <c r="U45" s="439"/>
      <c r="V45" s="439"/>
      <c r="W45" s="439"/>
      <c r="X45" s="439"/>
      <c r="Y45" s="440"/>
    </row>
    <row r="46" spans="1:25" s="51" customFormat="1" ht="11.25" customHeight="1" x14ac:dyDescent="0.15">
      <c r="A46" s="185" t="s">
        <v>100</v>
      </c>
      <c r="B46" s="171"/>
      <c r="C46" s="171"/>
      <c r="D46" s="171"/>
      <c r="E46" s="171"/>
      <c r="F46" s="171"/>
      <c r="G46" s="146">
        <f>'2. Collected Data'!G45*'2. Collected Data'!AA45</f>
        <v>36180.53</v>
      </c>
      <c r="H46" s="45">
        <f>'2. Collected Data'!I45/'3. Calculated Stats'!$G46*1000</f>
        <v>40.961257339237427</v>
      </c>
      <c r="I46" s="45">
        <f>'2. Collected Data'!J45/'3. Calculated Stats'!$G46*1000</f>
        <v>0.55278349985475617</v>
      </c>
      <c r="J46" s="45">
        <f>'2. Collected Data'!K45/'3. Calculated Stats'!$G46*1000</f>
        <v>1.0779278247167745</v>
      </c>
      <c r="K46" s="66">
        <f>('2. Collected Data'!Y45+'2. Collected Data'!Z45)/G46*1000</f>
        <v>108.92598864637971</v>
      </c>
      <c r="L46" s="73">
        <f>IF(SUM('2. Collected Data'!Y45:Z45)&gt;0,(ROUND('2. Collected Data'!Y45/SUM('2. Collected Data'!Y45:Z45),2)),"")</f>
        <v>0.91</v>
      </c>
      <c r="M46" s="73">
        <f>IF(SUM('2. Collected Data'!Y45:Z45)&gt;0,1-L46,"")</f>
        <v>8.9999999999999969E-2</v>
      </c>
      <c r="N46" s="66">
        <f>IF('2. Collected Data'!AD45&gt;0,'2. Collected Data'!AE45/'2. Collected Data'!AD45,"")</f>
        <v>1945.5252918287938</v>
      </c>
      <c r="O46" s="66">
        <f>IF('2. Collected Data'!AF45&gt;0,'2. Collected Data'!AG45/'2. Collected Data'!AF45,"")</f>
        <v>10941.607142857143</v>
      </c>
      <c r="P46" s="66">
        <f>SUM('2. Collected Data'!AI45:AK45)/'2. Collected Data'!G45</f>
        <v>20.057672455323345</v>
      </c>
      <c r="Q46" s="50" t="str">
        <f>IF(MAX('2. Collected Data'!AI45:AK45)='2. Collected Data'!AI45,"NaCl",IF(MAX('2. Collected Data'!AJ45:AK45)='2. Collected Data'!AJ45,"CaCl2","MgCl2"))</f>
        <v>NaCl</v>
      </c>
      <c r="R46" s="66">
        <f>'2. Collected Data'!AL45/'2. Collected Data'!G45</f>
        <v>7.5864283911816655E-2</v>
      </c>
      <c r="S46" s="66">
        <f>SUM('2. Collected Data'!AO45:AU45)/'2. Collected Data'!G45</f>
        <v>30.235828496708034</v>
      </c>
      <c r="T46" s="50" t="str">
        <f>IF(MAX('2. Collected Data'!AO45:AT45)='2. Collected Data'!AO45,"NaCl",IF(MAX('2. Collected Data'!AP45:AT45)='2. Collected Data'!AP45,"CaCl2",IF(MAX('2. Collected Data'!AQ45:AT45)='2. Collected Data'!AQ45,"MgCl2",IF(MAX('2. Collected Data'!AR45:AT45)='2. Collected Data'!AR45,"Potassium Acetate",IF('2. Collected Data'!AS45&gt;'2. Collected Data'!AT45,"Enhanced Brine","Ag Byproduct")))))</f>
        <v>NaCl</v>
      </c>
      <c r="U46" s="72" t="str">
        <f>IF('2. Collected Data'!BC45&gt;0,'2. Collected Data'!BC45/'2. Collected Data'!$G45,"")</f>
        <v/>
      </c>
      <c r="V46" s="72" t="str">
        <f>IF('2. Collected Data'!BD45&gt;0,'2. Collected Data'!BD45/'2. Collected Data'!$G45,"")</f>
        <v/>
      </c>
      <c r="W46" s="72" t="str">
        <f>IF('2. Collected Data'!BE45&gt;0,'2. Collected Data'!BE45/'2. Collected Data'!$G45,"")</f>
        <v/>
      </c>
      <c r="X46" s="72" t="str">
        <f>IF('2. Collected Data'!BF45&gt;0,'2. Collected Data'!BF45/'2. Collected Data'!$G45,"")</f>
        <v/>
      </c>
      <c r="Y46" s="74" t="str">
        <f>IF(AND('2. Collected Data'!BB45&gt;0,'2. Collected Data'!BH45&gt;0),('2. Collected Data'!BH45-'2. Collected Data'!BB45)/'2. Collected Data'!BH45,"")</f>
        <v/>
      </c>
    </row>
    <row r="47" spans="1:25" s="288" customFormat="1" ht="11.25" customHeight="1" x14ac:dyDescent="0.15">
      <c r="A47" s="186" t="s">
        <v>356</v>
      </c>
      <c r="B47" s="434"/>
      <c r="C47" s="434"/>
      <c r="D47" s="434"/>
      <c r="E47" s="434"/>
      <c r="F47" s="434"/>
      <c r="G47" s="435"/>
      <c r="H47" s="436"/>
      <c r="I47" s="436"/>
      <c r="J47" s="436"/>
      <c r="K47" s="437"/>
      <c r="L47" s="438"/>
      <c r="M47" s="438"/>
      <c r="N47" s="437"/>
      <c r="O47" s="437"/>
      <c r="P47" s="437"/>
      <c r="Q47" s="298"/>
      <c r="R47" s="437"/>
      <c r="S47" s="437"/>
      <c r="T47" s="298"/>
      <c r="U47" s="439"/>
      <c r="V47" s="439"/>
      <c r="W47" s="439"/>
      <c r="X47" s="439"/>
      <c r="Y47" s="440"/>
    </row>
    <row r="48" spans="1:25" s="51" customFormat="1" ht="11.25" customHeight="1" x14ac:dyDescent="0.15">
      <c r="A48" s="185" t="s">
        <v>143</v>
      </c>
      <c r="B48" s="171"/>
      <c r="C48" s="171"/>
      <c r="D48" s="171"/>
      <c r="E48" s="171"/>
      <c r="F48" s="171"/>
      <c r="G48" s="146">
        <f>'2. Collected Data'!G47*'2. Collected Data'!AA47</f>
        <v>16921.66</v>
      </c>
      <c r="H48" s="45">
        <f>'2. Collected Data'!I47/'3. Calculated Stats'!$G48*1000</f>
        <v>21.747275385511823</v>
      </c>
      <c r="I48" s="45">
        <f>'2. Collected Data'!J47/'3. Calculated Stats'!$G48*1000</f>
        <v>0.94553371241355755</v>
      </c>
      <c r="J48" s="45">
        <f>'2. Collected Data'!K47/'3. Calculated Stats'!$G48*1000</f>
        <v>0.82734199836186295</v>
      </c>
      <c r="K48" s="66">
        <f>('2. Collected Data'!Y47+'2. Collected Data'!Z47)/G48*1000</f>
        <v>21.629083671460126</v>
      </c>
      <c r="L48" s="73">
        <f>IF(SUM('2. Collected Data'!Y47:Z47)&gt;0,(ROUND('2. Collected Data'!Y47/SUM('2. Collected Data'!Y47:Z47),2)),"")</f>
        <v>1</v>
      </c>
      <c r="M48" s="73">
        <f>IF(SUM('2. Collected Data'!Y47:Z47)&gt;0,1-L48,"")</f>
        <v>0</v>
      </c>
      <c r="N48" s="66">
        <f>IF('2. Collected Data'!AD47&gt;0,'2. Collected Data'!AE47/'2. Collected Data'!AD47,"")</f>
        <v>1405.2238805970148</v>
      </c>
      <c r="O48" s="66">
        <f>IF('2. Collected Data'!AF47&gt;0,'2. Collected Data'!AG47/'2. Collected Data'!AF47,"")</f>
        <v>21155.172413793105</v>
      </c>
      <c r="P48" s="66">
        <f>SUM('2. Collected Data'!AI47:AK47)/'2. Collected Data'!G47</f>
        <v>2.513059593444142</v>
      </c>
      <c r="Q48" s="50" t="str">
        <f>IF(MAX('2. Collected Data'!AI47:AK47)='2. Collected Data'!AI47,"NaCl",IF(MAX('2. Collected Data'!AJ47:AK47)='2. Collected Data'!AJ47,"CaCl2","MgCl2"))</f>
        <v>NaCl</v>
      </c>
      <c r="R48" s="66">
        <f>'2. Collected Data'!AL47/'2. Collected Data'!G47</f>
        <v>0.77396189262755544</v>
      </c>
      <c r="S48" s="66">
        <f>SUM('2. Collected Data'!AO47:AU47)/'2. Collected Data'!G47</f>
        <v>228.40800370649214</v>
      </c>
      <c r="T48" s="50" t="str">
        <f>IF(MAX('2. Collected Data'!AO47:AT47)='2. Collected Data'!AO47,"NaCl",IF(MAX('2. Collected Data'!AP47:AT47)='2. Collected Data'!AP47,"CaCl2",IF(MAX('2. Collected Data'!AQ47:AT47)='2. Collected Data'!AQ47,"MgCl2",IF(MAX('2. Collected Data'!AR47:AT47)='2. Collected Data'!AR47,"Potassium Acetate",IF('2. Collected Data'!AS47&gt;'2. Collected Data'!AT47,"Enhanced Brine","Ag Byproduct")))))</f>
        <v>NaCl</v>
      </c>
      <c r="U48" s="72">
        <f>IF('2. Collected Data'!BC47&gt;0,'2. Collected Data'!BC47/'2. Collected Data'!$G47,"")</f>
        <v>594.1563097237505</v>
      </c>
      <c r="V48" s="72">
        <f>IF('2. Collected Data'!BD47&gt;0,'2. Collected Data'!BD47/'2. Collected Data'!$G47,"")</f>
        <v>429.26032315978455</v>
      </c>
      <c r="W48" s="72">
        <f>IF('2. Collected Data'!BE47&gt;0,'2. Collected Data'!BE47/'2. Collected Data'!$G47,"")</f>
        <v>290.57311634910525</v>
      </c>
      <c r="X48" s="72">
        <f>IF('2. Collected Data'!BF47&gt;0,'2. Collected Data'!BF47/'2. Collected Data'!$G47,"")</f>
        <v>1314.8139804250884</v>
      </c>
      <c r="Y48" s="74" t="str">
        <f>IF(AND('2. Collected Data'!BB47&gt;0,'2. Collected Data'!BH47&gt;0),('2. Collected Data'!BH47-'2. Collected Data'!BB47)/'2. Collected Data'!BH47,"")</f>
        <v/>
      </c>
    </row>
    <row r="49" spans="1:25" s="51" customFormat="1" ht="11.25" customHeight="1" x14ac:dyDescent="0.15">
      <c r="A49" s="185" t="s">
        <v>116</v>
      </c>
      <c r="B49" s="171"/>
      <c r="C49" s="171"/>
      <c r="D49" s="171"/>
      <c r="E49" s="171"/>
      <c r="F49" s="171"/>
      <c r="G49" s="146">
        <f>'2. Collected Data'!G48*'2. Collected Data'!AA48</f>
        <v>43549</v>
      </c>
      <c r="H49" s="45">
        <f>'2. Collected Data'!I48/'3. Calculated Stats'!$G49*1000</f>
        <v>36.372821419550391</v>
      </c>
      <c r="I49" s="45">
        <f>'2. Collected Data'!J48/'3. Calculated Stats'!$G49*1000</f>
        <v>0.98739351075799675</v>
      </c>
      <c r="J49" s="45">
        <f>'2. Collected Data'!K48/'3. Calculated Stats'!$G49*1000</f>
        <v>0</v>
      </c>
      <c r="K49" s="66">
        <f>('2. Collected Data'!Y48+'2. Collected Data'!Z48)/G49*1000</f>
        <v>74.444878183195939</v>
      </c>
      <c r="L49" s="73">
        <f>IF(SUM('2. Collected Data'!Y48:Z48)&gt;0,(ROUND('2. Collected Data'!Y48/SUM('2. Collected Data'!Y48:Z48),2)),"")</f>
        <v>0.84</v>
      </c>
      <c r="M49" s="73">
        <f>IF(SUM('2. Collected Data'!Y48:Z48)&gt;0,1-L49,"")</f>
        <v>0.16000000000000003</v>
      </c>
      <c r="N49" s="66">
        <f>IF('2. Collected Data'!AD48&gt;0,'2. Collected Data'!AE48/'2. Collected Data'!AD48,"")</f>
        <v>3594.0762711864409</v>
      </c>
      <c r="O49" s="66">
        <f>IF('2. Collected Data'!AF48&gt;0,'2. Collected Data'!AG48/'2. Collected Data'!AF48,"")</f>
        <v>22548.310160427809</v>
      </c>
      <c r="P49" s="66">
        <f>SUM('2. Collected Data'!AI48:AK48)/'2. Collected Data'!G48</f>
        <v>9.728122344944774</v>
      </c>
      <c r="Q49" s="50" t="str">
        <f>IF(MAX('2. Collected Data'!AI48:AK48)='2. Collected Data'!AI48,"NaCl",IF(MAX('2. Collected Data'!AJ48:AK48)='2. Collected Data'!AJ48,"CaCl2","MgCl2"))</f>
        <v>NaCl</v>
      </c>
      <c r="R49" s="66">
        <f>'2. Collected Data'!AL48/'2. Collected Data'!G48</f>
        <v>1.2491676043077913E-2</v>
      </c>
      <c r="S49" s="66">
        <f>SUM('2. Collected Data'!AO48:AU48)/'2. Collected Data'!G48</f>
        <v>318.06273393189281</v>
      </c>
      <c r="T49" s="50" t="str">
        <f>IF(MAX('2. Collected Data'!AO48:AT48)='2. Collected Data'!AO48,"NaCl",IF(MAX('2. Collected Data'!AP48:AT48)='2. Collected Data'!AP48,"CaCl2",IF(MAX('2. Collected Data'!AQ48:AT48)='2. Collected Data'!AQ48,"MgCl2",IF(MAX('2. Collected Data'!AR48:AT48)='2. Collected Data'!AR48,"Potassium Acetate",IF('2. Collected Data'!AS48&gt;'2. Collected Data'!AT48,"Enhanced Brine","Ag Byproduct")))))</f>
        <v>NaCl</v>
      </c>
      <c r="U49" s="72">
        <f>IF('2. Collected Data'!BC48&gt;0,'2. Collected Data'!BC48/'2. Collected Data'!$G48,"")</f>
        <v>626.51877195802433</v>
      </c>
      <c r="V49" s="72">
        <f>IF('2. Collected Data'!BD48&gt;0,'2. Collected Data'!BD48/'2. Collected Data'!$G48,"")</f>
        <v>554.43828790557768</v>
      </c>
      <c r="W49" s="72">
        <f>IF('2. Collected Data'!BE48&gt;0,'2. Collected Data'!BE48/'2. Collected Data'!$G48,"")</f>
        <v>706.54077016693839</v>
      </c>
      <c r="X49" s="72">
        <f>IF('2. Collected Data'!BF48&gt;0,'2. Collected Data'!BF48/'2. Collected Data'!$G48,"")</f>
        <v>1887.4978300305404</v>
      </c>
      <c r="Y49" s="74">
        <f>IF(AND('2. Collected Data'!BB48&gt;0,'2. Collected Data'!BH48&gt;0),('2. Collected Data'!BH48-'2. Collected Data'!BB48)/'2. Collected Data'!BH48,"")</f>
        <v>-0.30508474576271188</v>
      </c>
    </row>
    <row r="50" spans="1:25" s="288" customFormat="1" ht="11.25" customHeight="1" x14ac:dyDescent="0.15">
      <c r="A50" s="186" t="s">
        <v>357</v>
      </c>
      <c r="B50" s="434"/>
      <c r="C50" s="434"/>
      <c r="D50" s="434"/>
      <c r="E50" s="434"/>
      <c r="F50" s="434"/>
      <c r="G50" s="435"/>
      <c r="H50" s="436"/>
      <c r="I50" s="436"/>
      <c r="J50" s="436"/>
      <c r="K50" s="437"/>
      <c r="L50" s="438"/>
      <c r="M50" s="438"/>
      <c r="N50" s="437"/>
      <c r="O50" s="437"/>
      <c r="P50" s="437"/>
      <c r="Q50" s="298"/>
      <c r="R50" s="437"/>
      <c r="S50" s="437"/>
      <c r="T50" s="298"/>
      <c r="U50" s="439"/>
      <c r="V50" s="439"/>
      <c r="W50" s="439"/>
      <c r="X50" s="439"/>
      <c r="Y50" s="440"/>
    </row>
    <row r="51" spans="1:25" s="51" customFormat="1" ht="11.25" customHeight="1" x14ac:dyDescent="0.15">
      <c r="A51" s="185" t="s">
        <v>144</v>
      </c>
      <c r="B51" s="171"/>
      <c r="C51" s="171"/>
      <c r="D51" s="171"/>
      <c r="E51" s="171"/>
      <c r="F51" s="171"/>
      <c r="G51" s="146">
        <f>'2. Collected Data'!G50*'2. Collected Data'!AA50</f>
        <v>19090</v>
      </c>
      <c r="H51" s="45">
        <f>'2. Collected Data'!I50/'3. Calculated Stats'!$G51*1000</f>
        <v>28.601361969617599</v>
      </c>
      <c r="I51" s="45">
        <f>'2. Collected Data'!J50/'3. Calculated Stats'!$G51*1000</f>
        <v>3.4573074908328967</v>
      </c>
      <c r="J51" s="45">
        <f>'2. Collected Data'!K50/'3. Calculated Stats'!$G51*1000</f>
        <v>1.6238868517548455</v>
      </c>
      <c r="K51" s="66">
        <f>('2. Collected Data'!Y50+'2. Collected Data'!Z50)/G51*1000</f>
        <v>54.216867469879517</v>
      </c>
      <c r="L51" s="73">
        <f>IF(SUM('2. Collected Data'!Y50:Z50)&gt;0,(ROUND('2. Collected Data'!Y50/SUM('2. Collected Data'!Y50:Z50),2)),"")</f>
        <v>0.92</v>
      </c>
      <c r="M51" s="73">
        <f>IF(SUM('2. Collected Data'!Y50:Z50)&gt;0,1-L51,"")</f>
        <v>7.999999999999996E-2</v>
      </c>
      <c r="N51" s="66">
        <f>IF('2. Collected Data'!AD50&gt;0,'2. Collected Data'!AE50/'2. Collected Data'!AD50,"")</f>
        <v>875</v>
      </c>
      <c r="O51" s="66">
        <f>IF('2. Collected Data'!AF50&gt;0,'2. Collected Data'!AG50/'2. Collected Data'!AF50,"")</f>
        <v>19238.888888888891</v>
      </c>
      <c r="P51" s="66">
        <f>SUM('2. Collected Data'!AI50:AK50)/'2. Collected Data'!G50</f>
        <v>0.39601885804085907</v>
      </c>
      <c r="Q51" s="50" t="str">
        <f>IF(MAX('2. Collected Data'!AI50:AK50)='2. Collected Data'!AI50,"NaCl",IF(MAX('2. Collected Data'!AJ50:AK50)='2. Collected Data'!AJ50,"CaCl2","MgCl2"))</f>
        <v>NaCl</v>
      </c>
      <c r="R51" s="66">
        <f>'2. Collected Data'!AL50/'2. Collected Data'!G50</f>
        <v>7.3814562598218965</v>
      </c>
      <c r="S51" s="66">
        <f>SUM('2. Collected Data'!AO50:AU50)/'2. Collected Data'!G50</f>
        <v>190.77585123101099</v>
      </c>
      <c r="T51" s="50" t="str">
        <f>IF(MAX('2. Collected Data'!AO50:AT50)='2. Collected Data'!AO50,"NaCl",IF(MAX('2. Collected Data'!AP50:AT50)='2. Collected Data'!AP50,"CaCl2",IF(MAX('2. Collected Data'!AQ50:AT50)='2. Collected Data'!AQ50,"MgCl2",IF(MAX('2. Collected Data'!AR50:AT50)='2. Collected Data'!AR50,"Potassium Acetate",IF('2. Collected Data'!AS50&gt;'2. Collected Data'!AT50,"Enhanced Brine","Ag Byproduct")))))</f>
        <v>MgCl2</v>
      </c>
      <c r="U51" s="72">
        <f>IF('2. Collected Data'!BC50&gt;0,'2. Collected Data'!BC50/'2. Collected Data'!$G50,"")</f>
        <v>683.32875851231006</v>
      </c>
      <c r="V51" s="72">
        <f>IF('2. Collected Data'!BD50&gt;0,'2. Collected Data'!BD50/'2. Collected Data'!$G50,"")</f>
        <v>560.03598742797271</v>
      </c>
      <c r="W51" s="72">
        <f>IF('2. Collected Data'!BE50&gt;0,'2. Collected Data'!BE50/'2. Collected Data'!$G50,"")</f>
        <v>535.72001047668937</v>
      </c>
      <c r="X51" s="72">
        <f>IF('2. Collected Data'!BF50&gt;0,'2. Collected Data'!BF50/'2. Collected Data'!$G50,"")</f>
        <v>1972.5915138816133</v>
      </c>
      <c r="Y51" s="74">
        <f>IF(AND('2. Collected Data'!BB50&gt;0,'2. Collected Data'!BH50&gt;0),('2. Collected Data'!BH50-'2. Collected Data'!BB50)/'2. Collected Data'!BH50,"")</f>
        <v>0</v>
      </c>
    </row>
    <row r="52" spans="1:25" s="51" customFormat="1" ht="11.25" customHeight="1" x14ac:dyDescent="0.15">
      <c r="A52" s="386" t="s">
        <v>145</v>
      </c>
      <c r="B52" s="171"/>
      <c r="C52" s="171"/>
      <c r="D52" s="171"/>
      <c r="E52" s="171"/>
      <c r="F52" s="171"/>
      <c r="G52" s="146">
        <f>'2. Collected Data'!G51*'2. Collected Data'!AA51</f>
        <v>86400</v>
      </c>
      <c r="H52" s="45">
        <f>'2. Collected Data'!I51/'3. Calculated Stats'!$G52*1000</f>
        <v>26.087962962962962</v>
      </c>
      <c r="I52" s="45">
        <f>'2. Collected Data'!J51/'3. Calculated Stats'!$G52*1000</f>
        <v>1.4930555555555556</v>
      </c>
      <c r="J52" s="45">
        <f>'2. Collected Data'!K51/'3. Calculated Stats'!$G52*1000</f>
        <v>0.5439814814814814</v>
      </c>
      <c r="K52" s="66">
        <f>('2. Collected Data'!Y51+'2. Collected Data'!Z51)/G52*1000</f>
        <v>54.756944444444443</v>
      </c>
      <c r="L52" s="73">
        <f>IF(SUM('2. Collected Data'!Y51:Z51)&gt;0,(ROUND('2. Collected Data'!Y51/SUM('2. Collected Data'!Y51:Z51),2)),"")</f>
        <v>0.81</v>
      </c>
      <c r="M52" s="73">
        <f>IF(SUM('2. Collected Data'!Y51:Z51)&gt;0,1-L52,"")</f>
        <v>0.18999999999999995</v>
      </c>
      <c r="N52" s="66">
        <f>IF('2. Collected Data'!AD51&gt;0,'2. Collected Data'!AE51/'2. Collected Data'!AD51,"")</f>
        <v>1917.2259507829979</v>
      </c>
      <c r="O52" s="66">
        <f>IF('2. Collected Data'!AF51&gt;0,'2. Collected Data'!AG51/'2. Collected Data'!AF51,"")</f>
        <v>46153.846153846156</v>
      </c>
      <c r="P52" s="66">
        <f>SUM('2. Collected Data'!AI51:AK51)/'2. Collected Data'!G51</f>
        <v>5.0625</v>
      </c>
      <c r="Q52" s="50" t="str">
        <f>IF(MAX('2. Collected Data'!AI51:AK51)='2. Collected Data'!AI51,"NaCl",IF(MAX('2. Collected Data'!AJ51:AK51)='2. Collected Data'!AJ51,"CaCl2","MgCl2"))</f>
        <v>NaCl</v>
      </c>
      <c r="R52" s="66">
        <f>'2. Collected Data'!AL51/'2. Collected Data'!G51</f>
        <v>3.8958333333333335</v>
      </c>
      <c r="S52" s="66">
        <f>SUM('2. Collected Data'!AO51:AU51)/'2. Collected Data'!G51</f>
        <v>83.333333333333329</v>
      </c>
      <c r="T52" s="50" t="str">
        <f>IF(MAX('2. Collected Data'!AO51:AT51)='2. Collected Data'!AO51,"NaCl",IF(MAX('2. Collected Data'!AP51:AT51)='2. Collected Data'!AP51,"CaCl2",IF(MAX('2. Collected Data'!AQ51:AT51)='2. Collected Data'!AQ51,"MgCl2",IF(MAX('2. Collected Data'!AR51:AT51)='2. Collected Data'!AR51,"Potassium Acetate",IF('2. Collected Data'!AS51&gt;'2. Collected Data'!AT51,"Enhanced Brine","Ag Byproduct")))))</f>
        <v>NaCl</v>
      </c>
      <c r="U52" s="72">
        <f>IF('2. Collected Data'!BC51&gt;0,'2. Collected Data'!BC51/'2. Collected Data'!$G51,"")</f>
        <v>968.75</v>
      </c>
      <c r="V52" s="72">
        <f>IF('2. Collected Data'!BD51&gt;0,'2. Collected Data'!BD51/'2. Collected Data'!$G51,"")</f>
        <v>562.5</v>
      </c>
      <c r="W52" s="72">
        <f>IF('2. Collected Data'!BE51&gt;0,'2. Collected Data'!BE51/'2. Collected Data'!$G51,"")</f>
        <v>447.91666666666669</v>
      </c>
      <c r="X52" s="72">
        <f>IF('2. Collected Data'!BF51&gt;0,'2. Collected Data'!BF51/'2. Collected Data'!$G51,"")</f>
        <v>2208.3333333333335</v>
      </c>
      <c r="Y52" s="74" t="str">
        <f>IF(AND('2. Collected Data'!BB51&gt;0,'2. Collected Data'!BH51&gt;0),('2. Collected Data'!BH51-'2. Collected Data'!BB51)/'2. Collected Data'!BH51,"")</f>
        <v/>
      </c>
    </row>
    <row r="53" spans="1:25" s="51" customFormat="1" ht="11.25" customHeight="1" x14ac:dyDescent="0.15">
      <c r="A53" s="275" t="s">
        <v>322</v>
      </c>
      <c r="B53" s="171"/>
      <c r="C53" s="171"/>
      <c r="D53" s="171"/>
      <c r="E53" s="171"/>
      <c r="F53" s="171"/>
      <c r="G53" s="146">
        <f>'2. Collected Data'!G52*'2. Collected Data'!AA52</f>
        <v>3185</v>
      </c>
      <c r="H53" s="45">
        <f>'2. Collected Data'!I52/'3. Calculated Stats'!$G53*1000</f>
        <v>52.747252747252745</v>
      </c>
      <c r="I53" s="45">
        <f>'2. Collected Data'!J52/'3. Calculated Stats'!$G53*1000</f>
        <v>0</v>
      </c>
      <c r="J53" s="45">
        <f>'2. Collected Data'!K52/'3. Calculated Stats'!$G53*1000</f>
        <v>1.5698587127158556</v>
      </c>
      <c r="K53" s="66">
        <f>('2. Collected Data'!Y52+'2. Collected Data'!Z52)/G53*1000</f>
        <v>72.213500784929352</v>
      </c>
      <c r="L53" s="73">
        <f>IF(SUM('2. Collected Data'!Y52:Z52)&gt;0,(ROUND('2. Collected Data'!Y52/SUM('2. Collected Data'!Y52:Z52),2)),"")</f>
        <v>1</v>
      </c>
      <c r="M53" s="73">
        <f>IF(SUM('2. Collected Data'!Y52:Z52)&gt;0,1-L53,"")</f>
        <v>0</v>
      </c>
      <c r="N53" s="66">
        <f>IF('2. Collected Data'!AD52&gt;0,'2. Collected Data'!AE52/'2. Collected Data'!AD52,"")</f>
        <v>2875</v>
      </c>
      <c r="O53" s="66">
        <f>IF('2. Collected Data'!AF52&gt;0,'2. Collected Data'!AG52/'2. Collected Data'!AF52,"")</f>
        <v>12000</v>
      </c>
      <c r="P53" s="66">
        <f>SUM('2. Collected Data'!AI52:AK52)/'2. Collected Data'!G52</f>
        <v>21.036106750392463</v>
      </c>
      <c r="Q53" s="50" t="str">
        <f>IF(MAX('2. Collected Data'!AI52:AK52)='2. Collected Data'!AI52,"NaCl",IF(MAX('2. Collected Data'!AJ52:AK52)='2. Collected Data'!AJ52,"CaCl2","MgCl2"))</f>
        <v>NaCl</v>
      </c>
      <c r="R53" s="66">
        <f>'2. Collected Data'!AL52/'2. Collected Data'!G52</f>
        <v>1.695447409733124</v>
      </c>
      <c r="S53" s="66">
        <f>SUM('2. Collected Data'!AO52:AU52)/'2. Collected Data'!G52</f>
        <v>3.5792778649921506</v>
      </c>
      <c r="T53" s="50" t="str">
        <f>IF(MAX('2. Collected Data'!AO52:AT52)='2. Collected Data'!AO52,"NaCl",IF(MAX('2. Collected Data'!AP52:AT52)='2. Collected Data'!AP52,"CaCl2",IF(MAX('2. Collected Data'!AQ52:AT52)='2. Collected Data'!AQ52,"MgCl2",IF(MAX('2. Collected Data'!AR52:AT52)='2. Collected Data'!AR52,"Potassium Acetate",IF('2. Collected Data'!AS52&gt;'2. Collected Data'!AT52,"Enhanced Brine","Ag Byproduct")))))</f>
        <v>MgCl2</v>
      </c>
      <c r="U53" s="72">
        <f>IF('2. Collected Data'!BC52&gt;0,'2. Collected Data'!BC52/'2. Collected Data'!$G52,"")</f>
        <v>242.3861852433281</v>
      </c>
      <c r="V53" s="72">
        <f>IF('2. Collected Data'!BD52&gt;0,'2. Collected Data'!BD52/'2. Collected Data'!$G52,"")</f>
        <v>800.62794348508635</v>
      </c>
      <c r="W53" s="72">
        <f>IF('2. Collected Data'!BE52&gt;0,'2. Collected Data'!BE52/'2. Collected Data'!$G52,"")</f>
        <v>1168.9167974882262</v>
      </c>
      <c r="X53" s="72">
        <f>IF('2. Collected Data'!BF52&gt;0,'2. Collected Data'!BF52/'2. Collected Data'!$G52,"")</f>
        <v>2229.1993720565151</v>
      </c>
      <c r="Y53" s="74">
        <f>IF(AND('2. Collected Data'!BB52&gt;0,'2. Collected Data'!BH52&gt;0),('2. Collected Data'!BH52-'2. Collected Data'!BB52)/'2. Collected Data'!BH52,"")</f>
        <v>0</v>
      </c>
    </row>
    <row r="54" spans="1:25" s="288" customFormat="1" ht="11.25" customHeight="1" x14ac:dyDescent="0.15">
      <c r="A54" s="289" t="s">
        <v>70</v>
      </c>
      <c r="B54" s="434"/>
      <c r="C54" s="434"/>
      <c r="D54" s="434"/>
      <c r="E54" s="434"/>
      <c r="F54" s="434"/>
      <c r="G54" s="435"/>
      <c r="H54" s="436"/>
      <c r="I54" s="436"/>
      <c r="J54" s="436"/>
      <c r="K54" s="437"/>
      <c r="L54" s="438"/>
      <c r="M54" s="438"/>
      <c r="N54" s="437"/>
      <c r="O54" s="437"/>
      <c r="P54" s="437"/>
      <c r="Q54" s="298"/>
      <c r="R54" s="437"/>
      <c r="S54" s="437"/>
      <c r="T54" s="298"/>
      <c r="U54" s="439"/>
      <c r="V54" s="439"/>
      <c r="W54" s="439"/>
      <c r="X54" s="439"/>
      <c r="Y54" s="440"/>
    </row>
    <row r="55" spans="1:25" s="51" customFormat="1" ht="11.25" customHeight="1" x14ac:dyDescent="0.15">
      <c r="A55" s="185" t="s">
        <v>146</v>
      </c>
      <c r="B55" s="171"/>
      <c r="C55" s="171"/>
      <c r="D55" s="171"/>
      <c r="E55" s="171"/>
      <c r="F55" s="171"/>
      <c r="G55" s="146">
        <f>'2. Collected Data'!G54*'2. Collected Data'!AA54</f>
        <v>17729.66</v>
      </c>
      <c r="H55" s="45">
        <f>'2. Collected Data'!I54/'3. Calculated Stats'!$G55*1000</f>
        <v>26.396445278702469</v>
      </c>
      <c r="I55" s="45">
        <f>'2. Collected Data'!J54/'3. Calculated Stats'!$G55*1000</f>
        <v>1.2408585387424238</v>
      </c>
      <c r="J55" s="45">
        <f>'2. Collected Data'!K54/'3. Calculated Stats'!$G55*1000</f>
        <v>4.2866022247465541</v>
      </c>
      <c r="K55" s="66">
        <f>('2. Collected Data'!Y54+'2. Collected Data'!Z54)/G55*1000</f>
        <v>22.955882966734837</v>
      </c>
      <c r="L55" s="73">
        <f>IF(SUM('2. Collected Data'!Y54:Z54)&gt;0,(ROUND('2. Collected Data'!Y54/SUM('2. Collected Data'!Y54:Z54),2)),"")</f>
        <v>0.75</v>
      </c>
      <c r="M55" s="73">
        <f>IF(SUM('2. Collected Data'!Y54:Z54)&gt;0,1-L55,"")</f>
        <v>0.25</v>
      </c>
      <c r="N55" s="66">
        <f>IF('2. Collected Data'!AD54&gt;0,'2. Collected Data'!AE54/'2. Collected Data'!AD54,"")</f>
        <v>1418.1818181818182</v>
      </c>
      <c r="O55" s="66">
        <f>IF('2. Collected Data'!AF54&gt;0,'2. Collected Data'!AG54/'2. Collected Data'!AF54,"")</f>
        <v>14593.181818181818</v>
      </c>
      <c r="P55" s="66">
        <f>SUM('2. Collected Data'!AI54:AK54)/'2. Collected Data'!G54</f>
        <v>3.3789801947696683</v>
      </c>
      <c r="Q55" s="50" t="str">
        <f>IF(MAX('2. Collected Data'!AI54:AK54)='2. Collected Data'!AI54,"NaCl",IF(MAX('2. Collected Data'!AJ54:AK54)='2. Collected Data'!AJ54,"CaCl2","MgCl2"))</f>
        <v>NaCl</v>
      </c>
      <c r="R55" s="66">
        <f>'2. Collected Data'!AL54/'2. Collected Data'!G54</f>
        <v>0.11615056351898458</v>
      </c>
      <c r="S55" s="66">
        <f>SUM('2. Collected Data'!AO54:AU54)/'2. Collected Data'!G54</f>
        <v>108.37914432651274</v>
      </c>
      <c r="T55" s="50" t="str">
        <f>IF(MAX('2. Collected Data'!AO54:AT54)='2. Collected Data'!AO54,"NaCl",IF(MAX('2. Collected Data'!AP54:AT54)='2. Collected Data'!AP54,"CaCl2",IF(MAX('2. Collected Data'!AQ54:AT54)='2. Collected Data'!AQ54,"MgCl2",IF(MAX('2. Collected Data'!AR54:AT54)='2. Collected Data'!AR54,"Potassium Acetate",IF('2. Collected Data'!AS54&gt;'2. Collected Data'!AT54,"Enhanced Brine","Ag Byproduct")))))</f>
        <v>NaCl</v>
      </c>
      <c r="U55" s="72">
        <f>IF('2. Collected Data'!BC54&gt;0,'2. Collected Data'!BC54/'2. Collected Data'!$G54,"")</f>
        <v>251.06446876025825</v>
      </c>
      <c r="V55" s="72">
        <f>IF('2. Collected Data'!BD54&gt;0,'2. Collected Data'!BD54/'2. Collected Data'!$G54,"")</f>
        <v>594.12593938067619</v>
      </c>
      <c r="W55" s="72">
        <f>IF('2. Collected Data'!BE54&gt;0,'2. Collected Data'!BE54/'2. Collected Data'!$G54,"")</f>
        <v>373.59076430681694</v>
      </c>
      <c r="X55" s="72">
        <f>IF('2. Collected Data'!BF54&gt;0,'2. Collected Data'!BF54/'2. Collected Data'!$G54,"")</f>
        <v>1122.4011281321807</v>
      </c>
      <c r="Y55" s="74">
        <f>IF(AND('2. Collected Data'!BB54&gt;0,'2. Collected Data'!BH54&gt;0),('2. Collected Data'!BH54-'2. Collected Data'!BB54)/'2. Collected Data'!BH54,"")</f>
        <v>-6.2783759242443934E-2</v>
      </c>
    </row>
    <row r="56" spans="1:25" s="288" customFormat="1" ht="11.25" customHeight="1" x14ac:dyDescent="0.15">
      <c r="A56" s="289" t="s">
        <v>158</v>
      </c>
      <c r="B56" s="434"/>
      <c r="C56" s="434"/>
      <c r="D56" s="434"/>
      <c r="E56" s="434"/>
      <c r="F56" s="434"/>
      <c r="G56" s="435"/>
      <c r="H56" s="436"/>
      <c r="I56" s="436"/>
      <c r="J56" s="436"/>
      <c r="K56" s="437"/>
      <c r="L56" s="438"/>
      <c r="M56" s="438"/>
      <c r="N56" s="437"/>
      <c r="O56" s="437"/>
      <c r="P56" s="437"/>
      <c r="Q56" s="298"/>
      <c r="R56" s="437"/>
      <c r="S56" s="437"/>
      <c r="T56" s="298"/>
      <c r="U56" s="439"/>
      <c r="V56" s="439"/>
      <c r="W56" s="439"/>
      <c r="X56" s="439"/>
      <c r="Y56" s="440"/>
    </row>
    <row r="57" spans="1:25" s="51" customFormat="1" ht="11.25" customHeight="1" x14ac:dyDescent="0.15">
      <c r="A57" s="185" t="s">
        <v>358</v>
      </c>
      <c r="B57" s="171"/>
      <c r="C57" s="171"/>
      <c r="D57" s="171"/>
      <c r="E57" s="171"/>
      <c r="F57" s="171"/>
      <c r="G57" s="146">
        <f>'2. Collected Data'!G56*'2. Collected Data'!AA56</f>
        <v>76432.25</v>
      </c>
      <c r="H57" s="45">
        <f>'2. Collected Data'!I56/'3. Calculated Stats'!$G57*1000</f>
        <v>8.6874323338643045</v>
      </c>
      <c r="I57" s="45">
        <f>'2. Collected Data'!J56/'3. Calculated Stats'!$G57*1000</f>
        <v>5.691314857275561</v>
      </c>
      <c r="J57" s="45">
        <f>'2. Collected Data'!K56/'3. Calculated Stats'!$G57*1000</f>
        <v>9.1584377013629717E-2</v>
      </c>
      <c r="K57" s="66">
        <f>('2. Collected Data'!Y56+'2. Collected Data'!Z56)/G57*1000</f>
        <v>78.893399056026738</v>
      </c>
      <c r="L57" s="73">
        <f>IF(SUM('2. Collected Data'!Y56:Z56)&gt;0,(ROUND('2. Collected Data'!Y56/SUM('2. Collected Data'!Y56:Z56),2)),"")</f>
        <v>1</v>
      </c>
      <c r="M57" s="73">
        <f>IF(SUM('2. Collected Data'!Y56:Z56)&gt;0,1-L57,"")</f>
        <v>0</v>
      </c>
      <c r="N57" s="66">
        <f>IF('2. Collected Data'!AD56&gt;0,'2. Collected Data'!AE56/'2. Collected Data'!AD56,"")</f>
        <v>287.39884393063585</v>
      </c>
      <c r="O57" s="66">
        <f>IF('2. Collected Data'!AF56&gt;0,'2. Collected Data'!AG56/'2. Collected Data'!AF56,"")</f>
        <v>15180</v>
      </c>
      <c r="P57" s="66">
        <f>SUM('2. Collected Data'!AI56:AK56)/'2. Collected Data'!G56</f>
        <v>0.19957740351749426</v>
      </c>
      <c r="Q57" s="50" t="str">
        <f>IF(MAX('2. Collected Data'!AI56:AK56)='2. Collected Data'!AI56,"NaCl",IF(MAX('2. Collected Data'!AJ56:AK56)='2. Collected Data'!AJ56,"CaCl2","MgCl2"))</f>
        <v>NaCl</v>
      </c>
      <c r="R57" s="66">
        <f>'2. Collected Data'!AL56/'2. Collected Data'!G56</f>
        <v>0.1087564477036853</v>
      </c>
      <c r="S57" s="66">
        <f>SUM('2. Collected Data'!AO56:AU56)/'2. Collected Data'!G56</f>
        <v>68.909216332111114</v>
      </c>
      <c r="T57" s="50" t="str">
        <f>IF(MAX('2. Collected Data'!AO56:AT56)='2. Collected Data'!AO56,"NaCl",IF(MAX('2. Collected Data'!AP56:AT56)='2. Collected Data'!AP56,"CaCl2",IF(MAX('2. Collected Data'!AQ56:AT56)='2. Collected Data'!AQ56,"MgCl2",IF(MAX('2. Collected Data'!AR56:AT56)='2. Collected Data'!AR56,"Potassium Acetate",IF('2. Collected Data'!AS56&gt;'2. Collected Data'!AT56,"Enhanced Brine","Ag Byproduct")))))</f>
        <v>NaCl</v>
      </c>
      <c r="U57" s="72">
        <f>IF('2. Collected Data'!BC56&gt;0,'2. Collected Data'!BC56/'2. Collected Data'!$G56,"")</f>
        <v>50.872935181157168</v>
      </c>
      <c r="V57" s="72">
        <f>IF('2. Collected Data'!BD56&gt;0,'2. Collected Data'!BD56/'2. Collected Data'!$G56,"")</f>
        <v>33.039823503822014</v>
      </c>
      <c r="W57" s="72">
        <f>IF('2. Collected Data'!BE56&gt;0,'2. Collected Data'!BE56/'2. Collected Data'!$G56,"")</f>
        <v>59.303598284755452</v>
      </c>
      <c r="X57" s="72">
        <f>IF('2. Collected Data'!BF56&gt;0,'2. Collected Data'!BF56/'2. Collected Data'!$G56,"")</f>
        <v>161.17243179417065</v>
      </c>
      <c r="Y57" s="74" t="str">
        <f>IF(AND('2. Collected Data'!BB56&gt;0,'2. Collected Data'!BH56&gt;0),('2. Collected Data'!BH56-'2. Collected Data'!BB56)/'2. Collected Data'!BH56,"")</f>
        <v/>
      </c>
    </row>
    <row r="58" spans="1:25" s="51" customFormat="1" ht="11.25" customHeight="1" x14ac:dyDescent="0.15">
      <c r="A58" s="185" t="s">
        <v>359</v>
      </c>
      <c r="B58" s="171"/>
      <c r="C58" s="171"/>
      <c r="D58" s="171"/>
      <c r="E58" s="171"/>
      <c r="F58" s="171"/>
      <c r="G58" s="146">
        <f>'2. Collected Data'!G57*'2. Collected Data'!AA57</f>
        <v>24300</v>
      </c>
      <c r="H58" s="45">
        <f>'2. Collected Data'!I57/'3. Calculated Stats'!$G58*1000</f>
        <v>23.045267489711936</v>
      </c>
      <c r="I58" s="45">
        <f>'2. Collected Data'!J57/'3. Calculated Stats'!$G58*1000</f>
        <v>1.5637860082304527</v>
      </c>
      <c r="J58" s="45">
        <f>'2. Collected Data'!K57/'3. Calculated Stats'!$G58*1000</f>
        <v>0.45267489711934156</v>
      </c>
      <c r="K58" s="66">
        <f>('2. Collected Data'!Y57+'2. Collected Data'!Z57)/G58*1000</f>
        <v>30.041152263374485</v>
      </c>
      <c r="L58" s="73">
        <f>IF(SUM('2. Collected Data'!Y57:Z57)&gt;0,(ROUND('2. Collected Data'!Y57/SUM('2. Collected Data'!Y57:Z57),2)),"")</f>
        <v>0.89</v>
      </c>
      <c r="M58" s="73">
        <f>IF(SUM('2. Collected Data'!Y57:Z57)&gt;0,1-L58,"")</f>
        <v>0.10999999999999999</v>
      </c>
      <c r="N58" s="66">
        <f>IF('2. Collected Data'!AD57&gt;0,'2. Collected Data'!AE57/'2. Collected Data'!AD57,"")</f>
        <v>1692.3076923076924</v>
      </c>
      <c r="O58" s="66">
        <f>IF('2. Collected Data'!AF57&gt;0,'2. Collected Data'!AG57/'2. Collected Data'!AF57,"")</f>
        <v>15000</v>
      </c>
      <c r="P58" s="66">
        <f>SUM('2. Collected Data'!AI57:AK57)/'2. Collected Data'!G57</f>
        <v>8.7034156378600827</v>
      </c>
      <c r="Q58" s="50" t="str">
        <f>IF(MAX('2. Collected Data'!AI57:AK57)='2. Collected Data'!AI57,"NaCl",IF(MAX('2. Collected Data'!AJ57:AK57)='2. Collected Data'!AJ57,"CaCl2","MgCl2"))</f>
        <v>NaCl</v>
      </c>
      <c r="R58" s="66">
        <f>'2. Collected Data'!AL57/'2. Collected Data'!G57</f>
        <v>0.45477366255144031</v>
      </c>
      <c r="S58" s="66">
        <f>SUM('2. Collected Data'!AO57:AU57)/'2. Collected Data'!G57</f>
        <v>151.64769547325102</v>
      </c>
      <c r="T58" s="50" t="str">
        <f>IF(MAX('2. Collected Data'!AO57:AT57)='2. Collected Data'!AO57,"NaCl",IF(MAX('2. Collected Data'!AP57:AT57)='2. Collected Data'!AP57,"CaCl2",IF(MAX('2. Collected Data'!AQ57:AT57)='2. Collected Data'!AQ57,"MgCl2",IF(MAX('2. Collected Data'!AR57:AT57)='2. Collected Data'!AR57,"Potassium Acetate",IF('2. Collected Data'!AS57&gt;'2. Collected Data'!AT57,"Enhanced Brine","Ag Byproduct")))))</f>
        <v>NaCl</v>
      </c>
      <c r="U58" s="72">
        <f>IF('2. Collected Data'!BC57&gt;0,'2. Collected Data'!BC57/'2. Collected Data'!$G57,"")</f>
        <v>350.97478353909469</v>
      </c>
      <c r="V58" s="72">
        <f>IF('2. Collected Data'!BD57&gt;0,'2. Collected Data'!BD57/'2. Collected Data'!$G57,"")</f>
        <v>362.86253662551445</v>
      </c>
      <c r="W58" s="72">
        <f>IF('2. Collected Data'!BE57&gt;0,'2. Collected Data'!BE57/'2. Collected Data'!$G57,"")</f>
        <v>288.57740452674898</v>
      </c>
      <c r="X58" s="72">
        <f>IF('2. Collected Data'!BF57&gt;0,'2. Collected Data'!BF57/'2. Collected Data'!$G57,"")</f>
        <v>1002.7850950617284</v>
      </c>
      <c r="Y58" s="74">
        <f>IF(AND('2. Collected Data'!BB57&gt;0,'2. Collected Data'!BH57&gt;0),('2. Collected Data'!BH57-'2. Collected Data'!BB57)/'2. Collected Data'!BH57,"")</f>
        <v>2.5937499999999947E-2</v>
      </c>
    </row>
    <row r="59" spans="1:25" s="51" customFormat="1" ht="11.25" customHeight="1" x14ac:dyDescent="0.15">
      <c r="A59" s="185" t="s">
        <v>147</v>
      </c>
      <c r="B59" s="171"/>
      <c r="C59" s="171"/>
      <c r="D59" s="171"/>
      <c r="E59" s="171"/>
      <c r="F59" s="171"/>
      <c r="G59" s="146">
        <f>'2. Collected Data'!G58*'2. Collected Data'!AA58</f>
        <v>6445.89</v>
      </c>
      <c r="H59" s="45">
        <f>'2. Collected Data'!I58/'3. Calculated Stats'!$G59*1000</f>
        <v>43.438532149943605</v>
      </c>
      <c r="I59" s="45">
        <f>'2. Collected Data'!J58/'3. Calculated Stats'!$G59*1000</f>
        <v>1.2411009185698172</v>
      </c>
      <c r="J59" s="45">
        <f>'2. Collected Data'!K58/'3. Calculated Stats'!$G59*1000</f>
        <v>0</v>
      </c>
      <c r="K59" s="66">
        <f>('2. Collected Data'!Y58+'2. Collected Data'!Z58)/G59*1000</f>
        <v>54.298165187429504</v>
      </c>
      <c r="L59" s="73">
        <f>IF(SUM('2. Collected Data'!Y58:Z58)&gt;0,(ROUND('2. Collected Data'!Y58/SUM('2. Collected Data'!Y58:Z58),2)),"")</f>
        <v>0.86</v>
      </c>
      <c r="M59" s="73">
        <f>IF(SUM('2. Collected Data'!Y58:Z58)&gt;0,1-L59,"")</f>
        <v>0.14000000000000001</v>
      </c>
      <c r="N59" s="66">
        <f>IF('2. Collected Data'!AD58&gt;0,'2. Collected Data'!AE58/'2. Collected Data'!AD58,"")</f>
        <v>1769.2307692307693</v>
      </c>
      <c r="O59" s="66">
        <f>IF('2. Collected Data'!AF58&gt;0,'2. Collected Data'!AG58/'2. Collected Data'!AF58,"")</f>
        <v>2857.1428571428573</v>
      </c>
      <c r="P59" s="66">
        <f>SUM('2. Collected Data'!AI58:AK58)/'2. Collected Data'!G58</f>
        <v>21.573183842727691</v>
      </c>
      <c r="Q59" s="50" t="str">
        <f>IF(MAX('2. Collected Data'!AI58:AK58)='2. Collected Data'!AI58,"NaCl",IF(MAX('2. Collected Data'!AJ58:AK58)='2. Collected Data'!AJ58,"CaCl2","MgCl2"))</f>
        <v>NaCl</v>
      </c>
      <c r="R59" s="66">
        <f>'2. Collected Data'!AL58/'2. Collected Data'!G58</f>
        <v>0.33435724159115343</v>
      </c>
      <c r="S59" s="66">
        <f>SUM('2. Collected Data'!AO58:AU58)/'2. Collected Data'!G58</f>
        <v>303.70941483643065</v>
      </c>
      <c r="T59" s="50" t="str">
        <f>IF(MAX('2. Collected Data'!AO58:AT58)='2. Collected Data'!AO58,"NaCl",IF(MAX('2. Collected Data'!AP58:AT58)='2. Collected Data'!AP58,"CaCl2",IF(MAX('2. Collected Data'!AQ58:AT58)='2. Collected Data'!AQ58,"MgCl2",IF(MAX('2. Collected Data'!AR58:AT58)='2. Collected Data'!AR58,"Potassium Acetate",IF('2. Collected Data'!AS58&gt;'2. Collected Data'!AT58,"Enhanced Brine","Ag Byproduct")))))</f>
        <v>NaCl</v>
      </c>
      <c r="U59" s="72">
        <f>IF('2. Collected Data'!BC58&gt;0,'2. Collected Data'!BC58/'2. Collected Data'!$G58,"")</f>
        <v>3367.5200430041468</v>
      </c>
      <c r="V59" s="72">
        <f>IF('2. Collected Data'!BD58&gt;0,'2. Collected Data'!BD58/'2. Collected Data'!$G58,"")</f>
        <v>2167.93749040086</v>
      </c>
      <c r="W59" s="72">
        <f>IF('2. Collected Data'!BE58&gt;0,'2. Collected Data'!BE58/'2. Collected Data'!$G58,"")</f>
        <v>1754.5691906005222</v>
      </c>
      <c r="X59" s="72">
        <f>IF('2. Collected Data'!BF58&gt;0,'2. Collected Data'!BF58/'2. Collected Data'!$G58,"")</f>
        <v>3367.5200430041468</v>
      </c>
      <c r="Y59" s="74" t="str">
        <f>IF(AND('2. Collected Data'!BB58&gt;0,'2. Collected Data'!BH58&gt;0),('2. Collected Data'!BH58-'2. Collected Data'!BB58)/'2. Collected Data'!BH58,"")</f>
        <v/>
      </c>
    </row>
    <row r="60" spans="1:25" s="288" customFormat="1" ht="11.25" customHeight="1" x14ac:dyDescent="0.15">
      <c r="A60" s="289" t="s">
        <v>360</v>
      </c>
      <c r="B60" s="434"/>
      <c r="C60" s="434"/>
      <c r="D60" s="434"/>
      <c r="E60" s="434"/>
      <c r="F60" s="434"/>
      <c r="G60" s="435"/>
      <c r="H60" s="436"/>
      <c r="I60" s="436"/>
      <c r="J60" s="436"/>
      <c r="K60" s="437"/>
      <c r="L60" s="438"/>
      <c r="M60" s="438"/>
      <c r="N60" s="437"/>
      <c r="O60" s="437"/>
      <c r="P60" s="437"/>
      <c r="Q60" s="298"/>
      <c r="R60" s="437"/>
      <c r="S60" s="437"/>
      <c r="T60" s="298"/>
      <c r="U60" s="439"/>
      <c r="V60" s="439"/>
      <c r="W60" s="439"/>
      <c r="X60" s="439"/>
      <c r="Y60" s="440"/>
    </row>
    <row r="61" spans="1:25" s="51" customFormat="1" ht="11.25" customHeight="1" x14ac:dyDescent="0.15">
      <c r="A61" s="185" t="s">
        <v>148</v>
      </c>
      <c r="B61" s="171"/>
      <c r="C61" s="171"/>
      <c r="D61" s="171"/>
      <c r="E61" s="171"/>
      <c r="F61" s="171"/>
      <c r="G61" s="146">
        <f>'2. Collected Data'!G60*'2. Collected Data'!AA60</f>
        <v>18900</v>
      </c>
      <c r="H61" s="45">
        <f>'2. Collected Data'!I60/'3. Calculated Stats'!$G61*1000</f>
        <v>28.095238095238098</v>
      </c>
      <c r="I61" s="45">
        <f>'2. Collected Data'!J60/'3. Calculated Stats'!$G61*1000</f>
        <v>1.6402116402116402</v>
      </c>
      <c r="J61" s="45">
        <f>'2. Collected Data'!K60/'3. Calculated Stats'!$G61*1000</f>
        <v>1.0582010582010584</v>
      </c>
      <c r="K61" s="66">
        <f>('2. Collected Data'!Y60+'2. Collected Data'!Z60)/G61*1000</f>
        <v>65.502645502645507</v>
      </c>
      <c r="L61" s="73">
        <f>IF(SUM('2. Collected Data'!Y60:Z60)&gt;0,(ROUND('2. Collected Data'!Y60/SUM('2. Collected Data'!Y60:Z60),2)),"")</f>
        <v>0.82</v>
      </c>
      <c r="M61" s="73">
        <f>IF(SUM('2. Collected Data'!Y60:Z60)&gt;0,1-L61,"")</f>
        <v>0.18000000000000005</v>
      </c>
      <c r="N61" s="66">
        <f>IF('2. Collected Data'!AD60&gt;0,'2. Collected Data'!AE60/'2. Collected Data'!AD60,"")</f>
        <v>650</v>
      </c>
      <c r="O61" s="66">
        <f>IF('2. Collected Data'!AF60&gt;0,'2. Collected Data'!AG60/'2. Collected Data'!AF60,"")</f>
        <v>14629.92125984252</v>
      </c>
      <c r="P61" s="66">
        <f>SUM('2. Collected Data'!AI60:AK60)/'2. Collected Data'!G60</f>
        <v>3.407142857142857</v>
      </c>
      <c r="Q61" s="50" t="str">
        <f>IF(MAX('2. Collected Data'!AI60:AK60)='2. Collected Data'!AI60,"NaCl",IF(MAX('2. Collected Data'!AJ60:AK60)='2. Collected Data'!AJ60,"CaCl2","MgCl2"))</f>
        <v>NaCl</v>
      </c>
      <c r="R61" s="66">
        <f>'2. Collected Data'!AL60/'2. Collected Data'!G60</f>
        <v>3.0735449735449736</v>
      </c>
      <c r="S61" s="66">
        <f>SUM('2. Collected Data'!AO60:AU60)/'2. Collected Data'!G60</f>
        <v>76.726031746031751</v>
      </c>
      <c r="T61" s="50" t="str">
        <f>IF(MAX('2. Collected Data'!AO60:AT60)='2. Collected Data'!AO60,"NaCl",IF(MAX('2. Collected Data'!AP60:AT60)='2. Collected Data'!AP60,"CaCl2",IF(MAX('2. Collected Data'!AQ60:AT60)='2. Collected Data'!AQ60,"MgCl2",IF(MAX('2. Collected Data'!AR60:AT60)='2. Collected Data'!AR60,"Potassium Acetate",IF('2. Collected Data'!AS60&gt;'2. Collected Data'!AT60,"Enhanced Brine","Ag Byproduct")))))</f>
        <v>MgCl2</v>
      </c>
      <c r="U61" s="72">
        <f>IF('2. Collected Data'!BC60&gt;0,'2. Collected Data'!BC60/'2. Collected Data'!$G60,"")</f>
        <v>1032.5379894179894</v>
      </c>
      <c r="V61" s="72">
        <f>IF('2. Collected Data'!BD60&gt;0,'2. Collected Data'!BD60/'2. Collected Data'!$G60,"")</f>
        <v>724.39984126984132</v>
      </c>
      <c r="W61" s="72">
        <f>IF('2. Collected Data'!BE60&gt;0,'2. Collected Data'!BE60/'2. Collected Data'!$G60,"")</f>
        <v>565.20074074074068</v>
      </c>
      <c r="X61" s="72">
        <f>IF('2. Collected Data'!BF60&gt;0,'2. Collected Data'!BF60/'2. Collected Data'!$G60,"")</f>
        <v>2419.0784126984126</v>
      </c>
      <c r="Y61" s="74" t="str">
        <f>IF(AND('2. Collected Data'!BB60&gt;0,'2. Collected Data'!BH60&gt;0),('2. Collected Data'!BH60-'2. Collected Data'!BB60)/'2. Collected Data'!BH60,"")</f>
        <v/>
      </c>
    </row>
    <row r="62" spans="1:25" s="51" customFormat="1" ht="11.25" customHeight="1" x14ac:dyDescent="0.15">
      <c r="A62" s="185" t="s">
        <v>149</v>
      </c>
      <c r="B62" s="171"/>
      <c r="C62" s="171"/>
      <c r="D62" s="171"/>
      <c r="E62" s="171"/>
      <c r="F62" s="171"/>
      <c r="G62" s="146">
        <f>'2. Collected Data'!G61*'2. Collected Data'!AA61</f>
        <v>75000</v>
      </c>
      <c r="H62" s="45">
        <f>'2. Collected Data'!I61/'3. Calculated Stats'!$G62*1000</f>
        <v>15.173333333333334</v>
      </c>
      <c r="I62" s="45">
        <f>'2. Collected Data'!J61/'3. Calculated Stats'!$G62*1000</f>
        <v>2.8266666666666667</v>
      </c>
      <c r="J62" s="45">
        <f>'2. Collected Data'!K61/'3. Calculated Stats'!$G62*1000</f>
        <v>0.36000000000000004</v>
      </c>
      <c r="K62" s="66">
        <f>('2. Collected Data'!Y61+'2. Collected Data'!Z61)/G62*1000</f>
        <v>62</v>
      </c>
      <c r="L62" s="73">
        <f>IF(SUM('2. Collected Data'!Y61:Z61)&gt;0,(ROUND('2. Collected Data'!Y61/SUM('2. Collected Data'!Y61:Z61),2)),"")</f>
        <v>0.97</v>
      </c>
      <c r="M62" s="73">
        <f>IF(SUM('2. Collected Data'!Y61:Z61)&gt;0,1-L62,"")</f>
        <v>3.0000000000000027E-2</v>
      </c>
      <c r="N62" s="66">
        <f>IF('2. Collected Data'!AD61&gt;0,'2. Collected Data'!AE61/'2. Collected Data'!AD61,"")</f>
        <v>1120.253164556962</v>
      </c>
      <c r="O62" s="66">
        <f>IF('2. Collected Data'!AF61&gt;0,'2. Collected Data'!AG61/'2. Collected Data'!AF61,"")</f>
        <v>8666.6666666666661</v>
      </c>
      <c r="P62" s="66">
        <f>SUM('2. Collected Data'!AI61:AK61)/'2. Collected Data'!G61</f>
        <v>3.6022133333333333</v>
      </c>
      <c r="Q62" s="50" t="str">
        <f>IF(MAX('2. Collected Data'!AI61:AK61)='2. Collected Data'!AI61,"NaCl",IF(MAX('2. Collected Data'!AJ61:AK61)='2. Collected Data'!AJ61,"CaCl2","MgCl2"))</f>
        <v>NaCl</v>
      </c>
      <c r="R62" s="66">
        <f>'2. Collected Data'!AL61/'2. Collected Data'!G61</f>
        <v>0.40641333333333335</v>
      </c>
      <c r="S62" s="66">
        <f>SUM('2. Collected Data'!AO61:AU61)/'2. Collected Data'!G61</f>
        <v>8.6889466666666664</v>
      </c>
      <c r="T62" s="50" t="str">
        <f>IF(MAX('2. Collected Data'!AO61:AT61)='2. Collected Data'!AO61,"NaCl",IF(MAX('2. Collected Data'!AP61:AT61)='2. Collected Data'!AP61,"CaCl2",IF(MAX('2. Collected Data'!AQ61:AT61)='2. Collected Data'!AQ61,"MgCl2",IF(MAX('2. Collected Data'!AR61:AT61)='2. Collected Data'!AR61,"Potassium Acetate",IF('2. Collected Data'!AS61&gt;'2. Collected Data'!AT61,"Enhanced Brine","Ag Byproduct")))))</f>
        <v>NaCl</v>
      </c>
      <c r="U62" s="72">
        <f>IF('2. Collected Data'!BC61&gt;0,'2. Collected Data'!BC61/'2. Collected Data'!$G61,"")</f>
        <v>166.85026666666667</v>
      </c>
      <c r="V62" s="72">
        <f>IF('2. Collected Data'!BD61&gt;0,'2. Collected Data'!BD61/'2. Collected Data'!$G61,"")</f>
        <v>68.632026666666661</v>
      </c>
      <c r="W62" s="72">
        <f>IF('2. Collected Data'!BE61&gt;0,'2. Collected Data'!BE61/'2. Collected Data'!$G61,"")</f>
        <v>145.53545333333332</v>
      </c>
      <c r="X62" s="72">
        <f>IF('2. Collected Data'!BF61&gt;0,'2. Collected Data'!BF61/'2. Collected Data'!$G61,"")</f>
        <v>381.01774666666665</v>
      </c>
      <c r="Y62" s="74" t="str">
        <f>IF(AND('2. Collected Data'!BB61&gt;0,'2. Collected Data'!BH61&gt;0),('2. Collected Data'!BH61-'2. Collected Data'!BB61)/'2. Collected Data'!BH61,"")</f>
        <v/>
      </c>
    </row>
    <row r="63" spans="1:25" s="51" customFormat="1" ht="11.25" customHeight="1" x14ac:dyDescent="0.15">
      <c r="A63" s="185" t="s">
        <v>75</v>
      </c>
      <c r="B63" s="171"/>
      <c r="C63" s="171"/>
      <c r="D63" s="171"/>
      <c r="E63" s="171"/>
      <c r="F63" s="171"/>
      <c r="G63" s="146">
        <f>'2. Collected Data'!G62*'2. Collected Data'!AA62</f>
        <v>0</v>
      </c>
      <c r="H63" s="45"/>
      <c r="I63" s="45"/>
      <c r="J63" s="45"/>
      <c r="K63" s="66"/>
      <c r="L63" s="73" t="str">
        <f>IF(SUM('2. Collected Data'!Y62:Z62)&gt;0,(ROUND('2. Collected Data'!Y62/SUM('2. Collected Data'!Y62:Z62),2)),"")</f>
        <v/>
      </c>
      <c r="M63" s="73" t="str">
        <f>IF(SUM('2. Collected Data'!Y62:Z62)&gt;0,1-L63,"")</f>
        <v/>
      </c>
      <c r="N63" s="66">
        <f>IF('2. Collected Data'!AD62&gt;0,'2. Collected Data'!AE62/'2. Collected Data'!AD62,"")</f>
        <v>1948.5848484848484</v>
      </c>
      <c r="O63" s="66">
        <f>IF('2. Collected Data'!AF62&gt;0,'2. Collected Data'!AG62/'2. Collected Data'!AF62,"")</f>
        <v>4108.0645161290322</v>
      </c>
      <c r="P63" s="66">
        <f>SUM('2. Collected Data'!AI62:AK62)/'2. Collected Data'!G62</f>
        <v>12.207952035342378</v>
      </c>
      <c r="Q63" s="50" t="str">
        <f>IF(MAX('2. Collected Data'!AI62:AK62)='2. Collected Data'!AI62,"NaCl",IF(MAX('2. Collected Data'!AJ62:AK62)='2. Collected Data'!AJ62,"CaCl2","MgCl2"))</f>
        <v>NaCl</v>
      </c>
      <c r="R63" s="66">
        <f>'2. Collected Data'!AL62/'2. Collected Data'!G62</f>
        <v>0.32964227315757766</v>
      </c>
      <c r="S63" s="66">
        <f>SUM('2. Collected Data'!AO62:AU62)/'2. Collected Data'!G62</f>
        <v>327.00215152471384</v>
      </c>
      <c r="T63" s="50" t="str">
        <f>IF(MAX('2. Collected Data'!AO62:AT62)='2. Collected Data'!AO62,"NaCl",IF(MAX('2. Collected Data'!AP62:AT62)='2. Collected Data'!AP62,"CaCl2",IF(MAX('2. Collected Data'!AQ62:AT62)='2. Collected Data'!AQ62,"MgCl2",IF(MAX('2. Collected Data'!AR62:AT62)='2. Collected Data'!AR62,"Potassium Acetate",IF('2. Collected Data'!AS62&gt;'2. Collected Data'!AT62,"Enhanced Brine","Ag Byproduct")))))</f>
        <v>NaCl</v>
      </c>
      <c r="U63" s="72">
        <f>IF('2. Collected Data'!BC62&gt;0,'2. Collected Data'!BC62/'2. Collected Data'!$G62,"")</f>
        <v>662.20918557617836</v>
      </c>
      <c r="V63" s="72">
        <f>IF('2. Collected Data'!BD62&gt;0,'2. Collected Data'!BD62/'2. Collected Data'!$G62,"")</f>
        <v>753.72578100347107</v>
      </c>
      <c r="W63" s="72">
        <f>IF('2. Collected Data'!BE62&gt;0,'2. Collected Data'!BE62/'2. Collected Data'!$G62,"")</f>
        <v>1012.110617057288</v>
      </c>
      <c r="X63" s="72">
        <f>IF('2. Collected Data'!BF62&gt;0,'2. Collected Data'!BF62/'2. Collected Data'!$G62,"")</f>
        <v>2420.3000946670873</v>
      </c>
      <c r="Y63" s="74">
        <f>IF(AND('2. Collected Data'!BB62&gt;0,'2. Collected Data'!BH62&gt;0),('2. Collected Data'!BH62-'2. Collected Data'!BB62)/'2. Collected Data'!BH62,"")</f>
        <v>3.7333000374578713E-2</v>
      </c>
    </row>
    <row r="64" spans="1:25" s="51" customFormat="1" ht="11.25" customHeight="1" x14ac:dyDescent="0.15">
      <c r="A64" s="275" t="s">
        <v>361</v>
      </c>
      <c r="B64" s="171"/>
      <c r="C64" s="171"/>
      <c r="D64" s="171"/>
      <c r="E64" s="171"/>
      <c r="F64" s="171"/>
      <c r="G64" s="146">
        <f>'2. Collected Data'!G63*'2. Collected Data'!AA63</f>
        <v>15606</v>
      </c>
      <c r="H64" s="45">
        <f>'2. Collected Data'!I63/'3. Calculated Stats'!$G64*1000</f>
        <v>24.990388312187623</v>
      </c>
      <c r="I64" s="45">
        <f>'2. Collected Data'!J63/'3. Calculated Stats'!$G64*1000</f>
        <v>1.98641548122517</v>
      </c>
      <c r="J64" s="45">
        <f>'2. Collected Data'!K63/'3. Calculated Stats'!$G64*1000</f>
        <v>1.1534025374855825</v>
      </c>
      <c r="K64" s="66">
        <f>('2. Collected Data'!Y63+'2. Collected Data'!Z63)/G64*1000</f>
        <v>64.398308342945015</v>
      </c>
      <c r="L64" s="73">
        <f>IF(SUM('2. Collected Data'!Y63:Z63)&gt;0,(ROUND('2. Collected Data'!Y63/SUM('2. Collected Data'!Y63:Z63),2)),"")</f>
        <v>0.57999999999999996</v>
      </c>
      <c r="M64" s="73">
        <f>IF(SUM('2. Collected Data'!Y63:Z63)&gt;0,1-L64,"")</f>
        <v>0.42000000000000004</v>
      </c>
      <c r="N64" s="66">
        <f>IF('2. Collected Data'!AD63&gt;0,'2. Collected Data'!AE63/'2. Collected Data'!AD63,"")</f>
        <v>96</v>
      </c>
      <c r="O64" s="66">
        <f>IF('2. Collected Data'!AF63&gt;0,'2. Collected Data'!AG63/'2. Collected Data'!AF63,"")</f>
        <v>1000</v>
      </c>
      <c r="P64" s="66">
        <f>SUM('2. Collected Data'!AI63:AK63)/'2. Collected Data'!G63</f>
        <v>0.60515186466743565</v>
      </c>
      <c r="Q64" s="50" t="str">
        <f>IF(MAX('2. Collected Data'!AI63:AK63)='2. Collected Data'!AI63,"NaCl",IF(MAX('2. Collected Data'!AJ63:AK63)='2. Collected Data'!AJ63,"CaCl2","MgCl2"))</f>
        <v>NaCl</v>
      </c>
      <c r="R64" s="66">
        <f>'2. Collected Data'!AL63/'2. Collected Data'!G63</f>
        <v>18.187235678585161</v>
      </c>
      <c r="S64" s="66">
        <f>SUM('2. Collected Data'!AO63:AU63)/'2. Collected Data'!G63</f>
        <v>156.55779828271179</v>
      </c>
      <c r="T64" s="50" t="str">
        <f>IF(MAX('2. Collected Data'!AO63:AT63)='2. Collected Data'!AO63,"NaCl",IF(MAX('2. Collected Data'!AP63:AT63)='2. Collected Data'!AP63,"CaCl2",IF(MAX('2. Collected Data'!AQ63:AT63)='2. Collected Data'!AQ63,"MgCl2",IF(MAX('2. Collected Data'!AR63:AT63)='2. Collected Data'!AR63,"Potassium Acetate",IF('2. Collected Data'!AS63&gt;'2. Collected Data'!AT63,"Enhanced Brine","Ag Byproduct")))))</f>
        <v>NaCl</v>
      </c>
      <c r="U64" s="72">
        <f>IF('2. Collected Data'!BC63&gt;0,'2. Collected Data'!BC63/'2. Collected Data'!$G63,"")</f>
        <v>621.45412021017557</v>
      </c>
      <c r="V64" s="72">
        <f>IF('2. Collected Data'!BD63&gt;0,'2. Collected Data'!BD63/'2. Collected Data'!$G63,"")</f>
        <v>907.94143278226318</v>
      </c>
      <c r="W64" s="72">
        <f>IF('2. Collected Data'!BE63&gt;0,'2. Collected Data'!BE63/'2. Collected Data'!$G63,"")</f>
        <v>760.28649237472769</v>
      </c>
      <c r="X64" s="72">
        <f>IF('2. Collected Data'!BF63&gt;0,'2. Collected Data'!BF63/'2. Collected Data'!$G63,"")</f>
        <v>2309.2973215429961</v>
      </c>
      <c r="Y64" s="74" t="str">
        <f>IF(AND('2. Collected Data'!BB63&gt;0,'2. Collected Data'!BH63&gt;0),('2. Collected Data'!BH63-'2. Collected Data'!BB63)/'2. Collected Data'!BH63,"")</f>
        <v/>
      </c>
    </row>
    <row r="65" spans="1:51" s="51" customFormat="1" ht="11.25" customHeight="1" x14ac:dyDescent="0.15">
      <c r="A65" s="62"/>
      <c r="B65" s="60"/>
      <c r="C65" s="343"/>
      <c r="D65" s="343"/>
      <c r="E65" s="343"/>
      <c r="F65" s="343"/>
      <c r="G65" s="144"/>
      <c r="H65" s="63"/>
      <c r="I65" s="64"/>
      <c r="J65" s="64"/>
      <c r="K65" s="65"/>
      <c r="L65" s="65"/>
      <c r="M65" s="65"/>
      <c r="N65" s="65"/>
      <c r="O65" s="65"/>
      <c r="P65" s="65"/>
      <c r="Q65" s="84"/>
      <c r="R65" s="65"/>
      <c r="S65" s="65"/>
      <c r="T65" s="65"/>
      <c r="U65" s="65"/>
      <c r="V65" s="65"/>
      <c r="W65" s="65"/>
      <c r="X65" s="65"/>
      <c r="Y65" s="65"/>
    </row>
    <row r="66" spans="1:51" s="29" customFormat="1" ht="12.75" x14ac:dyDescent="0.2">
      <c r="A66" s="33"/>
      <c r="G66" s="28"/>
      <c r="H66" s="31"/>
      <c r="I66" s="28"/>
      <c r="J66" s="28"/>
      <c r="K66" s="34"/>
      <c r="L66" s="34"/>
      <c r="M66" s="28"/>
      <c r="N66" s="28"/>
      <c r="O66" s="28"/>
      <c r="P66" s="28"/>
      <c r="Q66" s="28"/>
      <c r="R66" s="28"/>
      <c r="S66" s="28"/>
      <c r="T66" s="28"/>
      <c r="U66" s="28"/>
      <c r="V66" s="28"/>
      <c r="W66" s="28"/>
      <c r="X66" s="28"/>
      <c r="Y66" s="28"/>
      <c r="AY66" s="81"/>
    </row>
    <row r="67" spans="1:51" s="29" customFormat="1" ht="12.75" hidden="1" x14ac:dyDescent="0.2">
      <c r="A67" s="33"/>
      <c r="G67" s="28"/>
      <c r="H67" s="31"/>
      <c r="I67" s="28"/>
      <c r="J67" s="28"/>
      <c r="K67" s="34"/>
      <c r="L67" s="34"/>
      <c r="M67" s="28"/>
      <c r="N67" s="28"/>
      <c r="O67" s="28"/>
      <c r="P67" s="28"/>
      <c r="Q67" s="28"/>
      <c r="R67" s="28"/>
      <c r="S67" s="28"/>
      <c r="T67" s="28"/>
      <c r="U67" s="28"/>
      <c r="V67" s="28"/>
      <c r="W67" s="28"/>
      <c r="X67" s="28"/>
      <c r="Y67" s="28"/>
      <c r="AY67" s="81"/>
    </row>
    <row r="68" spans="1:51" s="29" customFormat="1" ht="12.75" hidden="1" x14ac:dyDescent="0.2">
      <c r="A68" s="33"/>
      <c r="G68" s="28"/>
      <c r="H68" s="31"/>
      <c r="I68" s="28"/>
      <c r="J68" s="28"/>
      <c r="K68" s="34"/>
      <c r="L68" s="34"/>
      <c r="M68" s="28"/>
      <c r="N68" s="28"/>
      <c r="O68" s="28"/>
      <c r="P68" s="28"/>
      <c r="Q68" s="28"/>
      <c r="R68" s="28"/>
      <c r="S68" s="28"/>
      <c r="T68" s="28"/>
      <c r="U68" s="28"/>
      <c r="V68" s="28"/>
      <c r="W68" s="28"/>
      <c r="X68" s="28"/>
      <c r="Y68" s="28"/>
      <c r="AY68" s="81"/>
    </row>
    <row r="69" spans="1:51" s="29" customFormat="1" ht="12.75" hidden="1" x14ac:dyDescent="0.2">
      <c r="A69" s="33"/>
      <c r="G69" s="28"/>
      <c r="H69" s="31"/>
      <c r="I69" s="28"/>
      <c r="J69" s="28"/>
      <c r="K69" s="34"/>
      <c r="L69" s="34"/>
      <c r="M69" s="28"/>
      <c r="N69" s="28"/>
      <c r="O69" s="28"/>
      <c r="P69" s="28"/>
      <c r="Q69" s="28"/>
      <c r="R69" s="28"/>
      <c r="S69" s="28"/>
      <c r="T69" s="28"/>
      <c r="U69" s="28"/>
      <c r="V69" s="28"/>
      <c r="W69" s="28"/>
      <c r="X69" s="28"/>
      <c r="Y69" s="28"/>
      <c r="AY69" s="81"/>
    </row>
    <row r="70" spans="1:51" s="29" customFormat="1" ht="12.75" hidden="1" x14ac:dyDescent="0.2">
      <c r="A70" s="33"/>
      <c r="G70" s="28"/>
      <c r="H70" s="31"/>
      <c r="I70" s="28"/>
      <c r="J70" s="28"/>
      <c r="K70" s="34"/>
      <c r="L70" s="34"/>
      <c r="M70" s="28"/>
      <c r="N70" s="28"/>
      <c r="O70" s="28"/>
      <c r="P70" s="28"/>
      <c r="Q70" s="28"/>
      <c r="R70" s="28"/>
      <c r="S70" s="28"/>
      <c r="T70" s="28"/>
      <c r="U70" s="28"/>
      <c r="V70" s="28"/>
      <c r="W70" s="28"/>
      <c r="X70" s="28"/>
      <c r="Y70" s="28"/>
      <c r="AY70" s="81"/>
    </row>
    <row r="71" spans="1:51" s="29" customFormat="1" ht="12.75" hidden="1" x14ac:dyDescent="0.2">
      <c r="A71" s="33"/>
      <c r="G71" s="28"/>
      <c r="H71" s="31"/>
      <c r="I71" s="28"/>
      <c r="J71" s="28"/>
      <c r="K71" s="34"/>
      <c r="L71" s="34"/>
      <c r="M71" s="28"/>
      <c r="N71" s="28"/>
      <c r="O71" s="28"/>
      <c r="P71" s="28"/>
      <c r="Q71" s="28"/>
      <c r="R71" s="28"/>
      <c r="S71" s="28"/>
      <c r="T71" s="28"/>
      <c r="U71" s="28"/>
      <c r="V71" s="28"/>
      <c r="W71" s="28"/>
      <c r="X71" s="28"/>
      <c r="Y71" s="28"/>
      <c r="AY71" s="81"/>
    </row>
    <row r="72" spans="1:51" s="29" customFormat="1" ht="12.75" hidden="1" x14ac:dyDescent="0.2">
      <c r="A72" s="33"/>
      <c r="G72" s="28"/>
      <c r="H72" s="31"/>
      <c r="I72" s="28"/>
      <c r="J72" s="28"/>
      <c r="K72" s="34"/>
      <c r="L72" s="34"/>
      <c r="M72" s="28"/>
      <c r="N72" s="28"/>
      <c r="O72" s="28"/>
      <c r="P72" s="28"/>
      <c r="Q72" s="28"/>
      <c r="R72" s="28"/>
      <c r="S72" s="28"/>
      <c r="T72" s="28"/>
      <c r="U72" s="28"/>
      <c r="V72" s="28"/>
      <c r="W72" s="28"/>
      <c r="X72" s="28"/>
      <c r="Y72" s="28"/>
      <c r="AY72" s="81"/>
    </row>
    <row r="73" spans="1:51" s="29" customFormat="1" ht="12.75" hidden="1" x14ac:dyDescent="0.2">
      <c r="A73" s="33"/>
      <c r="G73" s="28"/>
      <c r="H73" s="31"/>
      <c r="I73" s="28"/>
      <c r="J73" s="28"/>
      <c r="K73" s="34"/>
      <c r="L73" s="34"/>
      <c r="M73" s="28"/>
      <c r="N73" s="28"/>
      <c r="O73" s="28"/>
      <c r="P73" s="28"/>
      <c r="Q73" s="28"/>
      <c r="R73" s="28"/>
      <c r="S73" s="28"/>
      <c r="T73" s="28"/>
      <c r="U73" s="28"/>
      <c r="V73" s="28"/>
      <c r="W73" s="28"/>
      <c r="X73" s="28"/>
      <c r="Y73" s="28"/>
      <c r="AY73" s="81"/>
    </row>
    <row r="74" spans="1:51" s="29" customFormat="1" ht="12.75" hidden="1" x14ac:dyDescent="0.2">
      <c r="A74" s="33"/>
      <c r="G74" s="28"/>
      <c r="H74" s="31"/>
      <c r="I74" s="28"/>
      <c r="J74" s="28"/>
      <c r="K74" s="34"/>
      <c r="L74" s="34"/>
      <c r="M74" s="28"/>
      <c r="N74" s="28"/>
      <c r="O74" s="28"/>
      <c r="P74" s="28"/>
      <c r="Q74" s="28"/>
      <c r="R74" s="28"/>
      <c r="S74" s="28"/>
      <c r="T74" s="28"/>
      <c r="U74" s="28"/>
      <c r="V74" s="28"/>
      <c r="W74" s="28"/>
      <c r="X74" s="28"/>
      <c r="Y74" s="28"/>
      <c r="AY74" s="81"/>
    </row>
    <row r="75" spans="1:51" s="29" customFormat="1" ht="12.75" hidden="1" x14ac:dyDescent="0.2">
      <c r="A75" s="33"/>
      <c r="G75" s="28"/>
      <c r="H75" s="31"/>
      <c r="I75" s="28"/>
      <c r="J75" s="28"/>
      <c r="K75" s="34"/>
      <c r="L75" s="34"/>
      <c r="M75" s="28"/>
      <c r="N75" s="28"/>
      <c r="O75" s="28"/>
      <c r="P75" s="28"/>
      <c r="Q75" s="28"/>
      <c r="R75" s="28"/>
      <c r="S75" s="28"/>
      <c r="T75" s="28"/>
      <c r="U75" s="28"/>
      <c r="V75" s="28"/>
      <c r="W75" s="28"/>
      <c r="X75" s="28"/>
      <c r="Y75" s="28"/>
      <c r="AY75" s="81"/>
    </row>
    <row r="76" spans="1:51" s="29" customFormat="1" ht="12.75" hidden="1" x14ac:dyDescent="0.2">
      <c r="A76" s="33"/>
      <c r="G76" s="28"/>
      <c r="H76" s="31"/>
      <c r="I76" s="28"/>
      <c r="J76" s="28"/>
      <c r="K76" s="34"/>
      <c r="L76" s="34"/>
      <c r="M76" s="28"/>
      <c r="N76" s="28"/>
      <c r="O76" s="28"/>
      <c r="P76" s="28"/>
      <c r="Q76" s="28"/>
      <c r="R76" s="28"/>
      <c r="S76" s="28"/>
      <c r="T76" s="28"/>
      <c r="U76" s="28"/>
      <c r="V76" s="28"/>
      <c r="W76" s="28"/>
      <c r="X76" s="28"/>
      <c r="Y76" s="28"/>
      <c r="AY76" s="81"/>
    </row>
    <row r="77" spans="1:51" s="29" customFormat="1" ht="12.75" hidden="1" x14ac:dyDescent="0.2">
      <c r="A77" s="33"/>
      <c r="G77" s="28"/>
      <c r="H77" s="31"/>
      <c r="I77" s="28"/>
      <c r="J77" s="28"/>
      <c r="K77" s="34"/>
      <c r="L77" s="34"/>
      <c r="M77" s="28"/>
      <c r="N77" s="28"/>
      <c r="O77" s="28"/>
      <c r="P77" s="28"/>
      <c r="Q77" s="28"/>
      <c r="R77" s="28"/>
      <c r="S77" s="28"/>
      <c r="T77" s="28"/>
      <c r="U77" s="28"/>
      <c r="V77" s="28"/>
      <c r="W77" s="28"/>
      <c r="X77" s="28"/>
      <c r="Y77" s="28"/>
      <c r="AY77" s="81"/>
    </row>
    <row r="78" spans="1:51" s="29" customFormat="1" ht="12.75" hidden="1" x14ac:dyDescent="0.2">
      <c r="A78" s="33"/>
      <c r="G78" s="28"/>
      <c r="H78" s="31"/>
      <c r="I78" s="28"/>
      <c r="J78" s="28"/>
      <c r="K78" s="34"/>
      <c r="L78" s="34"/>
      <c r="M78" s="28"/>
      <c r="N78" s="28"/>
      <c r="O78" s="28"/>
      <c r="P78" s="28"/>
      <c r="Q78" s="28"/>
      <c r="R78" s="28"/>
      <c r="S78" s="28"/>
      <c r="T78" s="28"/>
      <c r="U78" s="28"/>
      <c r="V78" s="28"/>
      <c r="W78" s="28"/>
      <c r="X78" s="28"/>
      <c r="Y78" s="28"/>
      <c r="AY78" s="81"/>
    </row>
    <row r="79" spans="1:51" s="29" customFormat="1" ht="12.75" hidden="1" x14ac:dyDescent="0.2">
      <c r="A79" s="33"/>
      <c r="G79" s="28"/>
      <c r="H79" s="31"/>
      <c r="I79" s="28"/>
      <c r="J79" s="28"/>
      <c r="K79" s="34"/>
      <c r="L79" s="34"/>
      <c r="M79" s="28"/>
      <c r="N79" s="28"/>
      <c r="O79" s="28"/>
      <c r="P79" s="28"/>
      <c r="Q79" s="28"/>
      <c r="R79" s="28"/>
      <c r="S79" s="28"/>
      <c r="T79" s="28"/>
      <c r="U79" s="28"/>
      <c r="V79" s="28"/>
      <c r="W79" s="28"/>
      <c r="X79" s="28"/>
      <c r="Y79" s="28"/>
      <c r="AY79" s="81"/>
    </row>
    <row r="80" spans="1:51" s="29" customFormat="1" ht="12.75" hidden="1" x14ac:dyDescent="0.2">
      <c r="A80" s="33"/>
      <c r="G80" s="28"/>
      <c r="H80" s="31"/>
      <c r="I80" s="28"/>
      <c r="J80" s="28"/>
      <c r="K80" s="34"/>
      <c r="L80" s="34"/>
      <c r="M80" s="28"/>
      <c r="N80" s="28"/>
      <c r="O80" s="28"/>
      <c r="P80" s="28"/>
      <c r="Q80" s="28"/>
      <c r="R80" s="28"/>
      <c r="S80" s="28"/>
      <c r="T80" s="28"/>
      <c r="U80" s="28"/>
      <c r="V80" s="28"/>
      <c r="W80" s="28"/>
      <c r="X80" s="28"/>
      <c r="Y80" s="28"/>
      <c r="AY80" s="81"/>
    </row>
    <row r="81" spans="1:51" s="29" customFormat="1" ht="12.75" hidden="1" x14ac:dyDescent="0.2">
      <c r="A81" s="33"/>
      <c r="G81" s="28"/>
      <c r="H81" s="31"/>
      <c r="I81" s="28"/>
      <c r="J81" s="28"/>
      <c r="K81" s="34"/>
      <c r="L81" s="34"/>
      <c r="M81" s="28"/>
      <c r="N81" s="28"/>
      <c r="O81" s="28"/>
      <c r="P81" s="28"/>
      <c r="Q81" s="28"/>
      <c r="R81" s="28"/>
      <c r="S81" s="28"/>
      <c r="T81" s="28"/>
      <c r="U81" s="28"/>
      <c r="V81" s="28"/>
      <c r="W81" s="28"/>
      <c r="X81" s="28"/>
      <c r="Y81" s="28"/>
      <c r="AY81" s="81"/>
    </row>
    <row r="82" spans="1:51" s="29" customFormat="1" ht="12.75" hidden="1" x14ac:dyDescent="0.2">
      <c r="A82" s="33"/>
      <c r="G82" s="28"/>
      <c r="H82" s="31"/>
      <c r="I82" s="28"/>
      <c r="J82" s="28"/>
      <c r="K82" s="34"/>
      <c r="L82" s="34"/>
      <c r="M82" s="28"/>
      <c r="N82" s="28"/>
      <c r="O82" s="28"/>
      <c r="P82" s="28"/>
      <c r="Q82" s="28"/>
      <c r="R82" s="28"/>
      <c r="S82" s="28"/>
      <c r="T82" s="28"/>
      <c r="U82" s="28"/>
      <c r="V82" s="28"/>
      <c r="W82" s="28"/>
      <c r="X82" s="28"/>
      <c r="Y82" s="28"/>
      <c r="AY82" s="81"/>
    </row>
    <row r="83" spans="1:51" s="29" customFormat="1" ht="12.75" hidden="1" x14ac:dyDescent="0.2">
      <c r="A83" s="33"/>
      <c r="G83" s="28"/>
      <c r="H83" s="31"/>
      <c r="I83" s="28"/>
      <c r="J83" s="28"/>
      <c r="K83" s="34"/>
      <c r="L83" s="34"/>
      <c r="M83" s="28"/>
      <c r="N83" s="28"/>
      <c r="O83" s="28"/>
      <c r="P83" s="28"/>
      <c r="Q83" s="28"/>
      <c r="R83" s="28"/>
      <c r="S83" s="28"/>
      <c r="T83" s="28"/>
      <c r="U83" s="28"/>
      <c r="V83" s="28"/>
      <c r="W83" s="28"/>
      <c r="X83" s="28"/>
      <c r="Y83" s="28"/>
      <c r="AY83" s="81"/>
    </row>
    <row r="84" spans="1:51" s="29" customFormat="1" ht="12.75" hidden="1" x14ac:dyDescent="0.2">
      <c r="A84" s="33"/>
      <c r="G84" s="28"/>
      <c r="H84" s="31"/>
      <c r="I84" s="28"/>
      <c r="J84" s="28"/>
      <c r="K84" s="34"/>
      <c r="L84" s="34"/>
      <c r="M84" s="28"/>
      <c r="N84" s="28"/>
      <c r="O84" s="28"/>
      <c r="P84" s="28"/>
      <c r="Q84" s="28"/>
      <c r="R84" s="28"/>
      <c r="S84" s="28"/>
      <c r="T84" s="28"/>
      <c r="U84" s="28"/>
      <c r="V84" s="28"/>
      <c r="W84" s="28"/>
      <c r="X84" s="28"/>
      <c r="Y84" s="28"/>
      <c r="AY84" s="81"/>
    </row>
    <row r="85" spans="1:51" s="29" customFormat="1" ht="12.75" hidden="1" x14ac:dyDescent="0.2">
      <c r="A85" s="33"/>
      <c r="G85" s="28"/>
      <c r="H85" s="31"/>
      <c r="I85" s="28"/>
      <c r="J85" s="28"/>
      <c r="K85" s="34"/>
      <c r="L85" s="34"/>
      <c r="M85" s="28"/>
      <c r="N85" s="28"/>
      <c r="O85" s="28"/>
      <c r="P85" s="28"/>
      <c r="Q85" s="28"/>
      <c r="R85" s="28"/>
      <c r="S85" s="28"/>
      <c r="T85" s="28"/>
      <c r="U85" s="28"/>
      <c r="V85" s="28"/>
      <c r="W85" s="28"/>
      <c r="X85" s="28"/>
      <c r="Y85" s="28"/>
      <c r="AY85" s="81"/>
    </row>
    <row r="86" spans="1:51" s="29" customFormat="1" ht="12.75" hidden="1" x14ac:dyDescent="0.2">
      <c r="A86" s="33"/>
      <c r="G86" s="28"/>
      <c r="H86" s="31"/>
      <c r="I86" s="28"/>
      <c r="J86" s="28"/>
      <c r="K86" s="34"/>
      <c r="L86" s="34"/>
      <c r="M86" s="28"/>
      <c r="N86" s="28"/>
      <c r="O86" s="28"/>
      <c r="P86" s="28"/>
      <c r="Q86" s="28"/>
      <c r="R86" s="28"/>
      <c r="S86" s="28"/>
      <c r="T86" s="28"/>
      <c r="U86" s="28"/>
      <c r="V86" s="28"/>
      <c r="W86" s="28"/>
      <c r="X86" s="28"/>
      <c r="Y86" s="28"/>
      <c r="AY86" s="81"/>
    </row>
    <row r="87" spans="1:51" s="29" customFormat="1" ht="12.75" hidden="1" x14ac:dyDescent="0.2">
      <c r="A87" s="33"/>
      <c r="G87" s="28"/>
      <c r="H87" s="31"/>
      <c r="I87" s="28"/>
      <c r="J87" s="28"/>
      <c r="K87" s="34"/>
      <c r="L87" s="34"/>
      <c r="M87" s="28"/>
      <c r="N87" s="28"/>
      <c r="O87" s="28"/>
      <c r="P87" s="28"/>
      <c r="Q87" s="28"/>
      <c r="R87" s="28"/>
      <c r="S87" s="28"/>
      <c r="T87" s="28"/>
      <c r="U87" s="28"/>
      <c r="V87" s="28"/>
      <c r="W87" s="28"/>
      <c r="X87" s="28"/>
      <c r="Y87" s="28"/>
      <c r="AY87" s="81"/>
    </row>
    <row r="88" spans="1:51" s="29" customFormat="1" ht="12.75" hidden="1" x14ac:dyDescent="0.2">
      <c r="A88" s="33"/>
      <c r="G88" s="28"/>
      <c r="H88" s="31"/>
      <c r="I88" s="28"/>
      <c r="J88" s="28"/>
      <c r="K88" s="34"/>
      <c r="L88" s="34"/>
      <c r="M88" s="28"/>
      <c r="N88" s="28"/>
      <c r="O88" s="28"/>
      <c r="P88" s="28"/>
      <c r="Q88" s="28"/>
      <c r="R88" s="28"/>
      <c r="S88" s="28"/>
      <c r="T88" s="28"/>
      <c r="U88" s="28"/>
      <c r="V88" s="28"/>
      <c r="W88" s="28"/>
      <c r="X88" s="28"/>
      <c r="Y88" s="28"/>
      <c r="AY88" s="81"/>
    </row>
    <row r="89" spans="1:51" s="29" customFormat="1" ht="12.75" hidden="1" x14ac:dyDescent="0.2">
      <c r="A89" s="33"/>
      <c r="G89" s="28"/>
      <c r="H89" s="31"/>
      <c r="I89" s="28"/>
      <c r="J89" s="28"/>
      <c r="K89" s="34"/>
      <c r="L89" s="34"/>
      <c r="M89" s="28"/>
      <c r="N89" s="28"/>
      <c r="O89" s="28"/>
      <c r="P89" s="28"/>
      <c r="Q89" s="28"/>
      <c r="R89" s="28"/>
      <c r="S89" s="28"/>
      <c r="T89" s="28"/>
      <c r="U89" s="28"/>
      <c r="V89" s="28"/>
      <c r="W89" s="28"/>
      <c r="X89" s="28"/>
      <c r="Y89" s="28"/>
      <c r="AY89" s="81"/>
    </row>
    <row r="90" spans="1:51" s="29" customFormat="1" ht="12.75" hidden="1" x14ac:dyDescent="0.2">
      <c r="A90" s="33"/>
      <c r="G90" s="28"/>
      <c r="H90" s="31"/>
      <c r="I90" s="28"/>
      <c r="J90" s="28"/>
      <c r="K90" s="34"/>
      <c r="L90" s="34"/>
      <c r="M90" s="28"/>
      <c r="N90" s="28"/>
      <c r="O90" s="28"/>
      <c r="P90" s="28"/>
      <c r="Q90" s="28"/>
      <c r="R90" s="28"/>
      <c r="S90" s="28"/>
      <c r="T90" s="28"/>
      <c r="U90" s="28"/>
      <c r="V90" s="28"/>
      <c r="W90" s="28"/>
      <c r="X90" s="28"/>
      <c r="Y90" s="28"/>
      <c r="AY90" s="81"/>
    </row>
    <row r="91" spans="1:51" s="29" customFormat="1" ht="12.75" hidden="1" x14ac:dyDescent="0.2">
      <c r="A91" s="33"/>
      <c r="G91" s="28"/>
      <c r="H91" s="31"/>
      <c r="I91" s="28"/>
      <c r="J91" s="28"/>
      <c r="K91" s="34"/>
      <c r="L91" s="34"/>
      <c r="M91" s="28"/>
      <c r="N91" s="28"/>
      <c r="O91" s="28"/>
      <c r="P91" s="28"/>
      <c r="Q91" s="28"/>
      <c r="R91" s="28"/>
      <c r="S91" s="28"/>
      <c r="T91" s="28"/>
      <c r="U91" s="28"/>
      <c r="V91" s="28"/>
      <c r="W91" s="28"/>
      <c r="X91" s="28"/>
      <c r="Y91" s="28"/>
      <c r="AY91" s="81"/>
    </row>
    <row r="92" spans="1:51" s="29" customFormat="1" ht="12.75" hidden="1" x14ac:dyDescent="0.2">
      <c r="A92" s="33"/>
      <c r="G92" s="28"/>
      <c r="H92" s="31"/>
      <c r="I92" s="28"/>
      <c r="J92" s="28"/>
      <c r="K92" s="34"/>
      <c r="L92" s="34"/>
      <c r="M92" s="28"/>
      <c r="N92" s="28"/>
      <c r="O92" s="28"/>
      <c r="P92" s="28"/>
      <c r="Q92" s="28"/>
      <c r="R92" s="28"/>
      <c r="S92" s="28"/>
      <c r="T92" s="28"/>
      <c r="U92" s="28"/>
      <c r="V92" s="28"/>
      <c r="W92" s="28"/>
      <c r="X92" s="28"/>
      <c r="Y92" s="28"/>
      <c r="AY92" s="81"/>
    </row>
    <row r="93" spans="1:51" s="29" customFormat="1" ht="12.75" hidden="1" x14ac:dyDescent="0.2">
      <c r="A93" s="33"/>
      <c r="G93" s="28"/>
      <c r="H93" s="31"/>
      <c r="I93" s="28"/>
      <c r="J93" s="28"/>
      <c r="K93" s="34"/>
      <c r="L93" s="34"/>
      <c r="M93" s="28"/>
      <c r="N93" s="28"/>
      <c r="O93" s="28"/>
      <c r="P93" s="28"/>
      <c r="Q93" s="28"/>
      <c r="R93" s="28"/>
      <c r="S93" s="28"/>
      <c r="T93" s="28"/>
      <c r="U93" s="28"/>
      <c r="V93" s="28"/>
      <c r="W93" s="28"/>
      <c r="X93" s="28"/>
      <c r="Y93" s="28"/>
      <c r="AY93" s="81"/>
    </row>
    <row r="94" spans="1:51" s="29" customFormat="1" ht="12.75" hidden="1" x14ac:dyDescent="0.2">
      <c r="A94" s="33"/>
      <c r="G94" s="28"/>
      <c r="H94" s="31"/>
      <c r="I94" s="28"/>
      <c r="J94" s="28"/>
      <c r="K94" s="34"/>
      <c r="L94" s="34"/>
      <c r="M94" s="28"/>
      <c r="N94" s="28"/>
      <c r="O94" s="28"/>
      <c r="P94" s="28"/>
      <c r="Q94" s="28"/>
      <c r="R94" s="28"/>
      <c r="S94" s="28"/>
      <c r="T94" s="28"/>
      <c r="U94" s="28"/>
      <c r="V94" s="28"/>
      <c r="W94" s="28"/>
      <c r="X94" s="28"/>
      <c r="Y94" s="28"/>
      <c r="AY94" s="81"/>
    </row>
    <row r="95" spans="1:51" s="29" customFormat="1" ht="12.75" hidden="1" x14ac:dyDescent="0.2">
      <c r="A95" s="33"/>
      <c r="G95" s="28"/>
      <c r="H95" s="31"/>
      <c r="I95" s="28"/>
      <c r="J95" s="28"/>
      <c r="K95" s="34"/>
      <c r="L95" s="34"/>
      <c r="M95" s="28"/>
      <c r="N95" s="28"/>
      <c r="O95" s="28"/>
      <c r="P95" s="28"/>
      <c r="Q95" s="28"/>
      <c r="R95" s="28"/>
      <c r="S95" s="28"/>
      <c r="T95" s="28"/>
      <c r="U95" s="28"/>
      <c r="V95" s="28"/>
      <c r="W95" s="28"/>
      <c r="X95" s="28"/>
      <c r="Y95" s="28"/>
      <c r="AY95" s="81"/>
    </row>
    <row r="96" spans="1:51" s="29" customFormat="1" ht="12.75" hidden="1" x14ac:dyDescent="0.2">
      <c r="A96" s="33"/>
      <c r="G96" s="28"/>
      <c r="H96" s="31"/>
      <c r="I96" s="28"/>
      <c r="J96" s="28"/>
      <c r="K96" s="34"/>
      <c r="L96" s="34"/>
      <c r="M96" s="28"/>
      <c r="N96" s="28"/>
      <c r="O96" s="28"/>
      <c r="P96" s="28"/>
      <c r="Q96" s="28"/>
      <c r="R96" s="28"/>
      <c r="S96" s="28"/>
      <c r="T96" s="28"/>
      <c r="U96" s="28"/>
      <c r="V96" s="28"/>
      <c r="W96" s="28"/>
      <c r="X96" s="28"/>
      <c r="Y96" s="28"/>
      <c r="AY96" s="81"/>
    </row>
    <row r="97" spans="1:51" s="29" customFormat="1" ht="12.75" hidden="1" x14ac:dyDescent="0.2">
      <c r="A97" s="33"/>
      <c r="G97" s="28"/>
      <c r="H97" s="31"/>
      <c r="I97" s="28"/>
      <c r="J97" s="28"/>
      <c r="K97" s="34"/>
      <c r="L97" s="34"/>
      <c r="M97" s="28"/>
      <c r="N97" s="28"/>
      <c r="O97" s="28"/>
      <c r="P97" s="28"/>
      <c r="Q97" s="28"/>
      <c r="R97" s="28"/>
      <c r="S97" s="28"/>
      <c r="T97" s="28"/>
      <c r="U97" s="28"/>
      <c r="V97" s="28"/>
      <c r="W97" s="28"/>
      <c r="X97" s="28"/>
      <c r="Y97" s="28"/>
      <c r="AY97" s="81"/>
    </row>
    <row r="98" spans="1:51" s="29" customFormat="1" ht="12.75" hidden="1" x14ac:dyDescent="0.2">
      <c r="A98" s="33"/>
      <c r="G98" s="28"/>
      <c r="H98" s="31"/>
      <c r="I98" s="28"/>
      <c r="J98" s="28"/>
      <c r="K98" s="34"/>
      <c r="L98" s="34"/>
      <c r="M98" s="28"/>
      <c r="N98" s="28"/>
      <c r="O98" s="28"/>
      <c r="P98" s="28"/>
      <c r="Q98" s="28"/>
      <c r="R98" s="28"/>
      <c r="S98" s="28"/>
      <c r="T98" s="28"/>
      <c r="U98" s="28"/>
      <c r="V98" s="28"/>
      <c r="W98" s="28"/>
      <c r="X98" s="28"/>
      <c r="Y98" s="28"/>
      <c r="AY98" s="81"/>
    </row>
    <row r="99" spans="1:51" s="29" customFormat="1" ht="12.75" hidden="1" x14ac:dyDescent="0.2">
      <c r="A99" s="33"/>
      <c r="G99" s="28"/>
      <c r="H99" s="31"/>
      <c r="I99" s="28"/>
      <c r="J99" s="28"/>
      <c r="K99" s="34"/>
      <c r="L99" s="34"/>
      <c r="M99" s="28"/>
      <c r="N99" s="28"/>
      <c r="O99" s="28"/>
      <c r="P99" s="28"/>
      <c r="Q99" s="28"/>
      <c r="R99" s="28"/>
      <c r="S99" s="28"/>
      <c r="T99" s="28"/>
      <c r="U99" s="28"/>
      <c r="V99" s="28"/>
      <c r="W99" s="28"/>
      <c r="X99" s="28"/>
      <c r="Y99" s="28"/>
      <c r="AY99" s="81"/>
    </row>
    <row r="100" spans="1:51" s="29" customFormat="1" ht="12.75" hidden="1" x14ac:dyDescent="0.2">
      <c r="A100" s="33"/>
      <c r="G100" s="28"/>
      <c r="H100" s="31"/>
      <c r="I100" s="28"/>
      <c r="J100" s="28"/>
      <c r="K100" s="34"/>
      <c r="L100" s="34"/>
      <c r="M100" s="28"/>
      <c r="N100" s="28"/>
      <c r="O100" s="28"/>
      <c r="P100" s="28"/>
      <c r="Q100" s="28"/>
      <c r="R100" s="28"/>
      <c r="S100" s="28"/>
      <c r="T100" s="28"/>
      <c r="U100" s="28"/>
      <c r="V100" s="28"/>
      <c r="W100" s="28"/>
      <c r="X100" s="28"/>
      <c r="Y100" s="28"/>
      <c r="AY100" s="81"/>
    </row>
    <row r="101" spans="1:51" s="29" customFormat="1" ht="12.75" hidden="1" x14ac:dyDescent="0.2">
      <c r="A101" s="33"/>
      <c r="G101" s="28"/>
      <c r="H101" s="31"/>
      <c r="I101" s="28"/>
      <c r="J101" s="28"/>
      <c r="K101" s="34"/>
      <c r="L101" s="34"/>
      <c r="M101" s="28"/>
      <c r="N101" s="28"/>
      <c r="O101" s="28"/>
      <c r="P101" s="28"/>
      <c r="Q101" s="28"/>
      <c r="R101" s="28"/>
      <c r="S101" s="28"/>
      <c r="T101" s="28"/>
      <c r="U101" s="28"/>
      <c r="V101" s="28"/>
      <c r="W101" s="28"/>
      <c r="X101" s="28"/>
      <c r="Y101" s="28"/>
      <c r="AY101" s="81"/>
    </row>
    <row r="102" spans="1:51" s="29" customFormat="1" ht="12.75" hidden="1" x14ac:dyDescent="0.2">
      <c r="A102" s="33"/>
      <c r="G102" s="28"/>
      <c r="H102" s="31"/>
      <c r="I102" s="28"/>
      <c r="J102" s="28"/>
      <c r="K102" s="34"/>
      <c r="L102" s="34"/>
      <c r="M102" s="28"/>
      <c r="N102" s="28"/>
      <c r="O102" s="28"/>
      <c r="P102" s="28"/>
      <c r="Q102" s="28"/>
      <c r="R102" s="28"/>
      <c r="S102" s="28"/>
      <c r="T102" s="28"/>
      <c r="U102" s="28"/>
      <c r="V102" s="28"/>
      <c r="W102" s="28"/>
      <c r="X102" s="28"/>
      <c r="Y102" s="28"/>
      <c r="AY102" s="81"/>
    </row>
    <row r="103" spans="1:51" s="29" customFormat="1" ht="12.75" hidden="1" x14ac:dyDescent="0.2">
      <c r="A103" s="33"/>
      <c r="G103" s="28"/>
      <c r="H103" s="31"/>
      <c r="I103" s="28"/>
      <c r="J103" s="28"/>
      <c r="K103" s="34"/>
      <c r="L103" s="34"/>
      <c r="M103" s="28"/>
      <c r="N103" s="28"/>
      <c r="O103" s="28"/>
      <c r="P103" s="28"/>
      <c r="Q103" s="28"/>
      <c r="R103" s="28"/>
      <c r="S103" s="28"/>
      <c r="T103" s="28"/>
      <c r="U103" s="28"/>
      <c r="V103" s="28"/>
      <c r="W103" s="28"/>
      <c r="X103" s="28"/>
      <c r="Y103" s="28"/>
      <c r="AY103" s="81"/>
    </row>
    <row r="104" spans="1:51" s="29" customFormat="1" ht="12.75" hidden="1" x14ac:dyDescent="0.2">
      <c r="A104" s="33"/>
      <c r="G104" s="28"/>
      <c r="H104" s="31"/>
      <c r="I104" s="28"/>
      <c r="J104" s="28"/>
      <c r="K104" s="34"/>
      <c r="L104" s="34"/>
      <c r="M104" s="28"/>
      <c r="N104" s="28"/>
      <c r="O104" s="28"/>
      <c r="P104" s="28"/>
      <c r="Q104" s="28"/>
      <c r="R104" s="28"/>
      <c r="S104" s="28"/>
      <c r="T104" s="28"/>
      <c r="U104" s="28"/>
      <c r="V104" s="28"/>
      <c r="W104" s="28"/>
      <c r="X104" s="28"/>
      <c r="Y104" s="28"/>
      <c r="AY104" s="81"/>
    </row>
    <row r="105" spans="1:51" s="29" customFormat="1" ht="12.75" hidden="1" x14ac:dyDescent="0.2">
      <c r="A105" s="33"/>
      <c r="G105" s="28"/>
      <c r="H105" s="31"/>
      <c r="I105" s="28"/>
      <c r="J105" s="28"/>
      <c r="K105" s="34"/>
      <c r="L105" s="34"/>
      <c r="M105" s="28"/>
      <c r="N105" s="28"/>
      <c r="O105" s="28"/>
      <c r="P105" s="28"/>
      <c r="Q105" s="28"/>
      <c r="R105" s="28"/>
      <c r="S105" s="28"/>
      <c r="T105" s="28"/>
      <c r="U105" s="28"/>
      <c r="V105" s="28"/>
      <c r="W105" s="28"/>
      <c r="X105" s="28"/>
      <c r="Y105" s="28"/>
      <c r="AY105" s="81"/>
    </row>
    <row r="106" spans="1:51" s="29" customFormat="1" ht="12.75" hidden="1" x14ac:dyDescent="0.2">
      <c r="A106" s="33"/>
      <c r="G106" s="28"/>
      <c r="H106" s="31"/>
      <c r="I106" s="28"/>
      <c r="J106" s="28"/>
      <c r="K106" s="34"/>
      <c r="L106" s="34"/>
      <c r="M106" s="28"/>
      <c r="N106" s="28"/>
      <c r="O106" s="28"/>
      <c r="P106" s="28"/>
      <c r="Q106" s="28"/>
      <c r="R106" s="28"/>
      <c r="S106" s="28"/>
      <c r="T106" s="28"/>
      <c r="U106" s="28"/>
      <c r="V106" s="28"/>
      <c r="W106" s="28"/>
      <c r="X106" s="28"/>
      <c r="Y106" s="28"/>
      <c r="AY106" s="81"/>
    </row>
    <row r="107" spans="1:51" s="29" customFormat="1" ht="12.75" hidden="1" x14ac:dyDescent="0.2">
      <c r="A107" s="33"/>
      <c r="G107" s="28"/>
      <c r="H107" s="31"/>
      <c r="I107" s="28"/>
      <c r="J107" s="28"/>
      <c r="K107" s="34"/>
      <c r="L107" s="34"/>
      <c r="M107" s="28"/>
      <c r="N107" s="28"/>
      <c r="O107" s="28"/>
      <c r="P107" s="28"/>
      <c r="Q107" s="28"/>
      <c r="R107" s="28"/>
      <c r="S107" s="28"/>
      <c r="T107" s="28"/>
      <c r="U107" s="28"/>
      <c r="V107" s="28"/>
      <c r="W107" s="28"/>
      <c r="X107" s="28"/>
      <c r="Y107" s="28"/>
      <c r="AY107" s="81"/>
    </row>
    <row r="108" spans="1:51" s="29" customFormat="1" ht="12.75" hidden="1" x14ac:dyDescent="0.2">
      <c r="A108" s="33"/>
      <c r="G108" s="28"/>
      <c r="H108" s="31"/>
      <c r="I108" s="28"/>
      <c r="J108" s="28"/>
      <c r="K108" s="34"/>
      <c r="L108" s="34"/>
      <c r="M108" s="28"/>
      <c r="N108" s="28"/>
      <c r="O108" s="28"/>
      <c r="P108" s="28"/>
      <c r="Q108" s="28"/>
      <c r="R108" s="28"/>
      <c r="S108" s="28"/>
      <c r="T108" s="28"/>
      <c r="U108" s="28"/>
      <c r="V108" s="28"/>
      <c r="W108" s="28"/>
      <c r="X108" s="28"/>
      <c r="Y108" s="28"/>
      <c r="AY108" s="81"/>
    </row>
    <row r="109" spans="1:51" s="29" customFormat="1" ht="12.75" x14ac:dyDescent="0.2">
      <c r="A109" s="33"/>
      <c r="G109" s="28"/>
      <c r="H109" s="31"/>
      <c r="I109" s="28"/>
      <c r="J109" s="28"/>
      <c r="K109" s="34"/>
      <c r="L109" s="34"/>
      <c r="M109" s="28"/>
      <c r="N109" s="28"/>
      <c r="O109" s="28"/>
      <c r="P109" s="28"/>
      <c r="Q109" s="28"/>
      <c r="R109" s="28"/>
      <c r="S109" s="28"/>
      <c r="T109" s="28"/>
      <c r="U109" s="28"/>
      <c r="V109" s="28"/>
      <c r="W109" s="28"/>
      <c r="X109" s="28"/>
      <c r="Y109" s="28"/>
      <c r="AY109" s="81"/>
    </row>
    <row r="110" spans="1:51" s="36" customFormat="1" ht="69" customHeight="1" x14ac:dyDescent="0.25">
      <c r="A110" s="403" t="s">
        <v>3326</v>
      </c>
      <c r="B110" s="94" t="s">
        <v>245</v>
      </c>
      <c r="C110" s="94"/>
      <c r="D110" s="94"/>
      <c r="E110" s="94"/>
      <c r="F110" s="94"/>
      <c r="G110" s="145" t="s">
        <v>419</v>
      </c>
      <c r="H110" s="470" t="s">
        <v>420</v>
      </c>
      <c r="I110" s="472"/>
      <c r="J110" s="492"/>
      <c r="K110" s="116" t="s">
        <v>421</v>
      </c>
      <c r="L110" s="493" t="s">
        <v>314</v>
      </c>
      <c r="M110" s="494"/>
      <c r="N110" s="493" t="s">
        <v>308</v>
      </c>
      <c r="O110" s="494"/>
      <c r="P110" s="493" t="s">
        <v>422</v>
      </c>
      <c r="Q110" s="495"/>
      <c r="R110" s="495"/>
      <c r="S110" s="495"/>
      <c r="T110" s="494"/>
      <c r="U110" s="493" t="s">
        <v>423</v>
      </c>
      <c r="V110" s="495"/>
      <c r="W110" s="495"/>
      <c r="X110" s="494"/>
      <c r="Y110" s="116" t="s">
        <v>321</v>
      </c>
    </row>
    <row r="111" spans="1:51" s="37" customFormat="1" ht="52.5" x14ac:dyDescent="0.25">
      <c r="A111" s="174" t="s">
        <v>236</v>
      </c>
      <c r="B111" s="104" t="s">
        <v>151</v>
      </c>
      <c r="C111" s="342"/>
      <c r="D111" s="342"/>
      <c r="E111" s="342"/>
      <c r="F111" s="342"/>
      <c r="G111" s="106" t="s">
        <v>418</v>
      </c>
      <c r="H111" s="106" t="s">
        <v>300</v>
      </c>
      <c r="I111" s="106" t="s">
        <v>301</v>
      </c>
      <c r="J111" s="106" t="s">
        <v>302</v>
      </c>
      <c r="K111" s="117" t="s">
        <v>303</v>
      </c>
      <c r="L111" s="117" t="s">
        <v>312</v>
      </c>
      <c r="M111" s="117" t="s">
        <v>315</v>
      </c>
      <c r="N111" s="117" t="s">
        <v>307</v>
      </c>
      <c r="O111" s="117" t="s">
        <v>309</v>
      </c>
      <c r="P111" s="117" t="s">
        <v>340</v>
      </c>
      <c r="Q111" s="117" t="s">
        <v>330</v>
      </c>
      <c r="R111" s="117" t="s">
        <v>122</v>
      </c>
      <c r="S111" s="117" t="s">
        <v>333</v>
      </c>
      <c r="T111" s="117" t="s">
        <v>332</v>
      </c>
      <c r="U111" s="117" t="s">
        <v>316</v>
      </c>
      <c r="V111" s="117" t="s">
        <v>317</v>
      </c>
      <c r="W111" s="117" t="s">
        <v>318</v>
      </c>
      <c r="X111" s="117" t="s">
        <v>319</v>
      </c>
      <c r="Y111" s="117" t="s">
        <v>320</v>
      </c>
    </row>
    <row r="112" spans="1:51" s="38" customFormat="1" ht="12.75" x14ac:dyDescent="0.25">
      <c r="A112" s="175"/>
      <c r="B112" s="113" t="s">
        <v>126</v>
      </c>
      <c r="C112" s="113"/>
      <c r="D112" s="113"/>
      <c r="E112" s="113"/>
      <c r="F112" s="113"/>
      <c r="G112" s="114" t="s">
        <v>127</v>
      </c>
      <c r="H112" s="114" t="s">
        <v>304</v>
      </c>
      <c r="I112" s="114" t="s">
        <v>304</v>
      </c>
      <c r="J112" s="114" t="s">
        <v>304</v>
      </c>
      <c r="K112" s="114" t="s">
        <v>304</v>
      </c>
      <c r="L112" s="114" t="s">
        <v>313</v>
      </c>
      <c r="M112" s="114" t="s">
        <v>313</v>
      </c>
      <c r="N112" s="114" t="s">
        <v>305</v>
      </c>
      <c r="O112" s="114" t="s">
        <v>306</v>
      </c>
      <c r="P112" s="114" t="s">
        <v>310</v>
      </c>
      <c r="Q112" s="114" t="s">
        <v>329</v>
      </c>
      <c r="R112" s="114" t="s">
        <v>310</v>
      </c>
      <c r="S112" s="114" t="s">
        <v>311</v>
      </c>
      <c r="T112" s="114" t="s">
        <v>331</v>
      </c>
      <c r="U112" s="114" t="s">
        <v>152</v>
      </c>
      <c r="V112" s="114" t="s">
        <v>152</v>
      </c>
      <c r="W112" s="114" t="s">
        <v>152</v>
      </c>
      <c r="X112" s="114" t="s">
        <v>152</v>
      </c>
      <c r="Y112" s="114" t="s">
        <v>252</v>
      </c>
    </row>
    <row r="113" spans="1:25" s="29" customFormat="1" ht="11.25" customHeight="1" x14ac:dyDescent="0.2">
      <c r="A113" s="59"/>
      <c r="B113" s="40"/>
      <c r="C113" s="40"/>
      <c r="D113" s="40"/>
      <c r="E113" s="40"/>
      <c r="F113" s="40"/>
      <c r="G113" s="143"/>
      <c r="H113" s="39"/>
      <c r="I113" s="25"/>
      <c r="J113" s="25"/>
      <c r="K113" s="61"/>
      <c r="L113" s="61"/>
      <c r="M113" s="61"/>
      <c r="N113" s="61"/>
      <c r="O113" s="61"/>
      <c r="P113" s="61"/>
      <c r="Q113" s="83"/>
      <c r="R113" s="61"/>
      <c r="S113" s="61"/>
      <c r="T113" s="61"/>
      <c r="U113" s="61"/>
      <c r="V113" s="61"/>
      <c r="W113" s="61"/>
      <c r="X113" s="61"/>
      <c r="Y113" s="61"/>
    </row>
    <row r="114" spans="1:25" s="51" customFormat="1" ht="11.25" customHeight="1" x14ac:dyDescent="0.15">
      <c r="A114" s="331" t="s">
        <v>346</v>
      </c>
      <c r="B114" s="171"/>
      <c r="C114" s="171"/>
      <c r="D114" s="171"/>
      <c r="E114" s="171"/>
      <c r="F114" s="171"/>
      <c r="G114" s="146">
        <f>'2. Collected Data'!G113*'2. Collected Data'!AA113</f>
        <v>30278</v>
      </c>
      <c r="H114" s="45">
        <f>'2. Collected Data'!I113/'3. Calculated Stats'!$G114*1000</f>
        <v>3.5008917365744101</v>
      </c>
      <c r="I114" s="45">
        <f>'2. Collected Data'!J113/'3. Calculated Stats'!$G114*1000</f>
        <v>1.2880639408151131</v>
      </c>
      <c r="J114" s="45">
        <f>'2. Collected Data'!K113/'3. Calculated Stats'!$G114*1000</f>
        <v>0.62751833014069625</v>
      </c>
      <c r="K114" s="66">
        <f>('2. Collected Data'!Y113+'2. Collected Data'!Z113)/G114*1000</f>
        <v>39.038245590858047</v>
      </c>
      <c r="L114" s="73">
        <f>IF(SUM('2. Collected Data'!Y113:Z113)&gt;0,(ROUND('2. Collected Data'!Y113/SUM('2. Collected Data'!Y113:Z113),2)),"")</f>
        <v>1</v>
      </c>
      <c r="M114" s="73">
        <f>IF(SUM('2. Collected Data'!Y113:Z113)&gt;0,1-L114,"")</f>
        <v>0</v>
      </c>
      <c r="N114" s="66">
        <f>IF('2. Collected Data'!AD113&gt;0,'2. Collected Data'!AE113/'2. Collected Data'!AD113,"")</f>
        <v>746.95652173913038</v>
      </c>
      <c r="O114" s="66">
        <f>IF('2. Collected Data'!AF113&gt;0,'2. Collected Data'!AG113/'2. Collected Data'!AF113,"")</f>
        <v>22570.588235294119</v>
      </c>
      <c r="P114" s="66">
        <f>SUM('2. Collected Data'!AI113:AK113)/'2. Collected Data'!G113</f>
        <v>0.12999537618072529</v>
      </c>
      <c r="Q114" s="50" t="str">
        <f>IF(MAX('2. Collected Data'!AI113:AK113)='2. Collected Data'!AI113,"NaCl",IF(MAX('2. Collected Data'!AJ113:AK113)='2. Collected Data'!AJ113,"CaCl2","MgCl2"))</f>
        <v>NaCl</v>
      </c>
      <c r="R114" s="66">
        <f>'2. Collected Data'!AL113/'2. Collected Data'!G113</f>
        <v>8.3129665103375383E-2</v>
      </c>
      <c r="S114" s="66">
        <f>SUM('2. Collected Data'!AO113:AU113)/'2. Collected Data'!G113</f>
        <v>12.920272144791598</v>
      </c>
      <c r="T114" s="50" t="str">
        <f>IF(MAX('2. Collected Data'!AO113:AT113)='2. Collected Data'!AO113,"NaCl",IF(MAX('2. Collected Data'!AP113:AT113)='2. Collected Data'!AP113,"CaCl2",IF(MAX('2. Collected Data'!AQ113:AT113)='2. Collected Data'!AQ113,"MgCl2",IF(MAX('2. Collected Data'!AR113:AT113)='2. Collected Data'!AR113,"Potassium Acetate",IF('2. Collected Data'!AS113&gt;'2. Collected Data'!AT113,"Enhanced Brine","Ag Byproduct")))))</f>
        <v>NaCl</v>
      </c>
      <c r="U114" s="72">
        <f>IF('2. Collected Data'!BC113&gt;0,'2. Collected Data'!BC113/'2. Collected Data'!$G113,"")</f>
        <v>10.469647929189511</v>
      </c>
      <c r="V114" s="72">
        <f>IF('2. Collected Data'!BD113&gt;0,'2. Collected Data'!BD113/'2. Collected Data'!$G113,"")</f>
        <v>37.651099808441771</v>
      </c>
      <c r="W114" s="72">
        <f>IF('2. Collected Data'!BE113&gt;0,'2. Collected Data'!BE113/'2. Collected Data'!$G113,"")</f>
        <v>13.54118501882555</v>
      </c>
      <c r="X114" s="72">
        <f>IF('2. Collected Data'!BF113&gt;0,'2. Collected Data'!BF113/'2. Collected Data'!$G113,"")</f>
        <v>61.661932756456835</v>
      </c>
      <c r="Y114" s="74" t="str">
        <f>IF(AND('2. Collected Data'!BB113&gt;0,'2. Collected Data'!BH113&gt;0),('2. Collected Data'!BH113-'2. Collected Data'!BB113)/'2. Collected Data'!BH113,"")</f>
        <v/>
      </c>
    </row>
    <row r="115" spans="1:25" s="288" customFormat="1" ht="11.25" customHeight="1" x14ac:dyDescent="0.15">
      <c r="A115" s="377" t="s">
        <v>345</v>
      </c>
      <c r="B115" s="434"/>
      <c r="C115" s="434"/>
      <c r="D115" s="434"/>
      <c r="E115" s="434"/>
      <c r="F115" s="434"/>
      <c r="G115" s="435"/>
      <c r="H115" s="436"/>
      <c r="I115" s="436"/>
      <c r="J115" s="436"/>
      <c r="K115" s="437"/>
      <c r="L115" s="438"/>
      <c r="M115" s="438"/>
      <c r="N115" s="437"/>
      <c r="O115" s="437"/>
      <c r="P115" s="437"/>
      <c r="Q115" s="298"/>
      <c r="R115" s="437"/>
      <c r="S115" s="437"/>
      <c r="T115" s="298"/>
      <c r="U115" s="439"/>
      <c r="V115" s="439"/>
      <c r="W115" s="439"/>
      <c r="X115" s="439"/>
      <c r="Y115" s="440"/>
    </row>
    <row r="116" spans="1:25" s="51" customFormat="1" ht="11.25" customHeight="1" x14ac:dyDescent="0.15">
      <c r="A116" s="331" t="s">
        <v>153</v>
      </c>
      <c r="B116" s="171"/>
      <c r="C116" s="171"/>
      <c r="D116" s="171"/>
      <c r="E116" s="171"/>
      <c r="F116" s="171"/>
      <c r="G116" s="146">
        <f>'2. Collected Data'!G115*'2. Collected Data'!AA115</f>
        <v>14000</v>
      </c>
      <c r="H116" s="45">
        <f>'2. Collected Data'!I115/'3. Calculated Stats'!$G116*1000</f>
        <v>13.928571428571429</v>
      </c>
      <c r="I116" s="45">
        <f>'2. Collected Data'!J115/'3. Calculated Stats'!$G116*1000</f>
        <v>0.42857142857142855</v>
      </c>
      <c r="J116" s="45">
        <f>'2. Collected Data'!K115/'3. Calculated Stats'!$G116*1000</f>
        <v>0.14285714285714288</v>
      </c>
      <c r="K116" s="66">
        <f>('2. Collected Data'!Y115+'2. Collected Data'!Z115)/G116*1000</f>
        <v>31.071428571428573</v>
      </c>
      <c r="L116" s="73">
        <f>IF(SUM('2. Collected Data'!Y115:Z115)&gt;0,(ROUND('2. Collected Data'!Y115/SUM('2. Collected Data'!Y115:Z115),2)),"")</f>
        <v>1</v>
      </c>
      <c r="M116" s="73">
        <f>IF(SUM('2. Collected Data'!Y115:Z115)&gt;0,1-L116,"")</f>
        <v>0</v>
      </c>
      <c r="N116" s="66">
        <f>IF('2. Collected Data'!AD115&gt;0,'2. Collected Data'!AE115/'2. Collected Data'!AD115,"")</f>
        <v>1957.3170731707316</v>
      </c>
      <c r="O116" s="66">
        <f>IF('2. Collected Data'!AF115&gt;0,'2. Collected Data'!AG115/'2. Collected Data'!AF115,"")</f>
        <v>11195.121951219513</v>
      </c>
      <c r="P116" s="66">
        <f>SUM('2. Collected Data'!AI115:AK115)/'2. Collected Data'!G115</f>
        <v>2.4201428571428569</v>
      </c>
      <c r="Q116" s="50" t="str">
        <f>IF(MAX('2. Collected Data'!AI115:AK115)='2. Collected Data'!AI115,"NaCl",IF(MAX('2. Collected Data'!AJ115:AK115)='2. Collected Data'!AJ115,"CaCl2","MgCl2"))</f>
        <v>NaCl</v>
      </c>
      <c r="R116" s="66">
        <f>'2. Collected Data'!AL115/'2. Collected Data'!G115</f>
        <v>2.2041428571428572</v>
      </c>
      <c r="S116" s="66">
        <f>SUM('2. Collected Data'!AO115:AU115)/'2. Collected Data'!G115</f>
        <v>34.637928571428574</v>
      </c>
      <c r="T116" s="50" t="str">
        <f>IF(MAX('2. Collected Data'!AO115:AT115)='2. Collected Data'!AO115,"NaCl",IF(MAX('2. Collected Data'!AP115:AT115)='2. Collected Data'!AP115,"CaCl2",IF(MAX('2. Collected Data'!AQ115:AT115)='2. Collected Data'!AQ115,"MgCl2",IF(MAX('2. Collected Data'!AR115:AT115)='2. Collected Data'!AR115,"Potassium Acetate",IF('2. Collected Data'!AS115&gt;'2. Collected Data'!AT115,"Enhanced Brine","Ag Byproduct")))))</f>
        <v>MgCl2</v>
      </c>
      <c r="U116" s="72">
        <f>IF('2. Collected Data'!BC115&gt;0,'2. Collected Data'!BC115/'2. Collected Data'!$G115,"")</f>
        <v>331.64871428571428</v>
      </c>
      <c r="V116" s="72">
        <f>IF('2. Collected Data'!BD115&gt;0,'2. Collected Data'!BD115/'2. Collected Data'!$G115,"")</f>
        <v>280.97685714285717</v>
      </c>
      <c r="W116" s="72">
        <f>IF('2. Collected Data'!BE115&gt;0,'2. Collected Data'!BE115/'2. Collected Data'!$G115,"")</f>
        <v>344.04828571428573</v>
      </c>
      <c r="X116" s="72">
        <f>IF('2. Collected Data'!BF115&gt;0,'2. Collected Data'!BF115/'2. Collected Data'!$G115,"")</f>
        <v>956.67385714285717</v>
      </c>
      <c r="Y116" s="74">
        <f>IF(AND('2. Collected Data'!BB115&gt;0,'2. Collected Data'!BH115&gt;0),('2. Collected Data'!BH115-'2. Collected Data'!BB115)/'2. Collected Data'!BH115,"")</f>
        <v>0</v>
      </c>
    </row>
    <row r="117" spans="1:25" s="288" customFormat="1" ht="11.25" customHeight="1" x14ac:dyDescent="0.15">
      <c r="A117" s="332" t="s">
        <v>154</v>
      </c>
      <c r="B117" s="434"/>
      <c r="C117" s="434"/>
      <c r="D117" s="434"/>
      <c r="E117" s="434"/>
      <c r="F117" s="434"/>
      <c r="G117" s="435"/>
      <c r="H117" s="436"/>
      <c r="I117" s="436"/>
      <c r="J117" s="436"/>
      <c r="K117" s="437"/>
      <c r="L117" s="438"/>
      <c r="M117" s="438"/>
      <c r="N117" s="437"/>
      <c r="O117" s="437"/>
      <c r="P117" s="437"/>
      <c r="Q117" s="298"/>
      <c r="R117" s="437"/>
      <c r="S117" s="437"/>
      <c r="T117" s="298"/>
      <c r="U117" s="439"/>
      <c r="V117" s="439"/>
      <c r="W117" s="439"/>
      <c r="X117" s="439"/>
      <c r="Y117" s="440"/>
    </row>
    <row r="118" spans="1:25" s="51" customFormat="1" ht="11.25" customHeight="1" x14ac:dyDescent="0.15">
      <c r="A118" s="331" t="s">
        <v>131</v>
      </c>
      <c r="B118" s="171"/>
      <c r="C118" s="171"/>
      <c r="D118" s="171"/>
      <c r="E118" s="171"/>
      <c r="F118" s="171"/>
      <c r="G118" s="146">
        <f>'2. Collected Data'!G117*'2. Collected Data'!AA117</f>
        <v>50679</v>
      </c>
      <c r="H118" s="45">
        <f>'2. Collected Data'!I117/'3. Calculated Stats'!$G118*1000</f>
        <v>15.963219479468812</v>
      </c>
      <c r="I118" s="45">
        <f>'2. Collected Data'!J117/'3. Calculated Stats'!$G118*1000</f>
        <v>3.8082835099350816</v>
      </c>
      <c r="J118" s="45">
        <f>'2. Collected Data'!K117/'3. Calculated Stats'!$G118*1000</f>
        <v>1.5193669961917164</v>
      </c>
      <c r="K118" s="66">
        <f>('2. Collected Data'!Y117+'2. Collected Data'!Z117)/G118*1000</f>
        <v>129.02780244282641</v>
      </c>
      <c r="L118" s="73">
        <f>IF(SUM('2. Collected Data'!Y117:Z117)&gt;0,(ROUND('2. Collected Data'!Y117/SUM('2. Collected Data'!Y117:Z117),2)),"")</f>
        <v>0.92</v>
      </c>
      <c r="M118" s="73">
        <f>IF(SUM('2. Collected Data'!Y117:Z117)&gt;0,1-L118,"")</f>
        <v>7.999999999999996E-2</v>
      </c>
      <c r="N118" s="66">
        <f>IF('2. Collected Data'!AD117&gt;0,'2. Collected Data'!AE117/'2. Collected Data'!AD117,"")</f>
        <v>50</v>
      </c>
      <c r="O118" s="66">
        <f>IF('2. Collected Data'!AF117&gt;0,'2. Collected Data'!AG117/'2. Collected Data'!AF117,"")</f>
        <v>5000</v>
      </c>
      <c r="P118" s="66">
        <f>SUM('2. Collected Data'!AI117:AK117)/'2. Collected Data'!G117</f>
        <v>0.35872846741253772</v>
      </c>
      <c r="Q118" s="50" t="str">
        <f>IF(MAX('2. Collected Data'!AI117:AK117)='2. Collected Data'!AI117,"NaCl",IF(MAX('2. Collected Data'!AJ117:AK117)='2. Collected Data'!AJ117,"CaCl2","MgCl2"))</f>
        <v>NaCl</v>
      </c>
      <c r="R118" s="66">
        <f>'2. Collected Data'!AL117/'2. Collected Data'!G117</f>
        <v>2.0747449633970678</v>
      </c>
      <c r="S118" s="66">
        <f>SUM('2. Collected Data'!AO117:AU117)/'2. Collected Data'!G117</f>
        <v>24.52116261173267</v>
      </c>
      <c r="T118" s="50" t="str">
        <f>IF(MAX('2. Collected Data'!AO117:AT117)='2. Collected Data'!AO117,"NaCl",IF(MAX('2. Collected Data'!AP117:AT117)='2. Collected Data'!AP117,"CaCl2",IF(MAX('2. Collected Data'!AQ117:AT117)='2. Collected Data'!AQ117,"MgCl2",IF(MAX('2. Collected Data'!AR117:AT117)='2. Collected Data'!AR117,"Potassium Acetate",IF('2. Collected Data'!AS117&gt;'2. Collected Data'!AT117,"Enhanced Brine","Ag Byproduct")))))</f>
        <v>NaCl</v>
      </c>
      <c r="U118" s="72">
        <f>IF('2. Collected Data'!BC117&gt;0,'2. Collected Data'!BC117/'2. Collected Data'!$G117,"")</f>
        <v>784.55902839440398</v>
      </c>
      <c r="V118" s="72">
        <f>IF('2. Collected Data'!BD117&gt;0,'2. Collected Data'!BD117/'2. Collected Data'!$G117,"")</f>
        <v>112.10227115767873</v>
      </c>
      <c r="W118" s="72">
        <f>IF('2. Collected Data'!BE117&gt;0,'2. Collected Data'!BE117/'2. Collected Data'!$G117,"")</f>
        <v>133.2916987312299</v>
      </c>
      <c r="X118" s="72" t="str">
        <f>IF('2. Collected Data'!BF117&gt;0,'2. Collected Data'!BF117/'2. Collected Data'!$G117,"")</f>
        <v/>
      </c>
      <c r="Y118" s="74" t="str">
        <f>IF(AND('2. Collected Data'!BB117&gt;0,'2. Collected Data'!BH117&gt;0),('2. Collected Data'!BH117-'2. Collected Data'!BB117)/'2. Collected Data'!BH117,"")</f>
        <v/>
      </c>
    </row>
    <row r="119" spans="1:25" s="51" customFormat="1" ht="11.25" customHeight="1" x14ac:dyDescent="0.15">
      <c r="A119" s="331" t="s">
        <v>132</v>
      </c>
      <c r="B119" s="171"/>
      <c r="C119" s="171"/>
      <c r="D119" s="171"/>
      <c r="E119" s="171"/>
      <c r="F119" s="171"/>
      <c r="G119" s="146">
        <f>'2. Collected Data'!G118*'2. Collected Data'!AA118</f>
        <v>22540</v>
      </c>
      <c r="H119" s="45">
        <f>'2. Collected Data'!I118/'3. Calculated Stats'!$G119*1000</f>
        <v>38.731144631765751</v>
      </c>
      <c r="I119" s="45">
        <f>'2. Collected Data'!J118/'3. Calculated Stats'!$G119*1000</f>
        <v>3.9929015084294583</v>
      </c>
      <c r="J119" s="45">
        <f>'2. Collected Data'!K118/'3. Calculated Stats'!$G119*1000</f>
        <v>1.6415261756876665</v>
      </c>
      <c r="K119" s="66">
        <f>('2. Collected Data'!Y118+'2. Collected Data'!Z118)/G119*1000</f>
        <v>61.535048802129545</v>
      </c>
      <c r="L119" s="73">
        <f>IF(SUM('2. Collected Data'!Y118:Z118)&gt;0,(ROUND('2. Collected Data'!Y118/SUM('2. Collected Data'!Y118:Z118),2)),"")</f>
        <v>0.9</v>
      </c>
      <c r="M119" s="73">
        <f>IF(SUM('2. Collected Data'!Y118:Z118)&gt;0,1-L119,"")</f>
        <v>9.9999999999999978E-2</v>
      </c>
      <c r="N119" s="66">
        <f>IF('2. Collected Data'!AD118&gt;0,'2. Collected Data'!AE118/'2. Collected Data'!AD118,"")</f>
        <v>1046.6494845360826</v>
      </c>
      <c r="O119" s="66">
        <f>IF('2. Collected Data'!AF118&gt;0,'2. Collected Data'!AG118/'2. Collected Data'!AF118,"")</f>
        <v>14028.33695652174</v>
      </c>
      <c r="P119" s="66">
        <f>SUM('2. Collected Data'!AI118:AK118)/'2. Collected Data'!G118</f>
        <v>11.90391304347826</v>
      </c>
      <c r="Q119" s="50" t="str">
        <f>IF(MAX('2. Collected Data'!AI118:AK118)='2. Collected Data'!AI118,"NaCl",IF(MAX('2. Collected Data'!AJ118:AK118)='2. Collected Data'!AJ118,"CaCl2","MgCl2"))</f>
        <v>NaCl</v>
      </c>
      <c r="R119" s="66">
        <f>'2. Collected Data'!AL118/'2. Collected Data'!G118</f>
        <v>5.2173913043478265E-3</v>
      </c>
      <c r="S119" s="66">
        <f>SUM('2. Collected Data'!AO118:AU118)/'2. Collected Data'!G118</f>
        <v>747.10713043478256</v>
      </c>
      <c r="T119" s="50" t="str">
        <f>IF(MAX('2. Collected Data'!AO118:AT118)='2. Collected Data'!AO118,"NaCl",IF(MAX('2. Collected Data'!AP118:AT118)='2. Collected Data'!AP118,"CaCl2",IF(MAX('2. Collected Data'!AQ118:AT118)='2. Collected Data'!AQ118,"MgCl2",IF(MAX('2. Collected Data'!AR118:AT118)='2. Collected Data'!AR118,"Potassium Acetate",IF('2. Collected Data'!AS118&gt;'2. Collected Data'!AT118,"Enhanced Brine","Ag Byproduct")))))</f>
        <v>MgCl2</v>
      </c>
      <c r="U119" s="72">
        <f>IF('2. Collected Data'!BC118&gt;0,'2. Collected Data'!BC118/'2. Collected Data'!$G118,"")</f>
        <v>1004.1449565217391</v>
      </c>
      <c r="V119" s="72">
        <f>IF('2. Collected Data'!BD118&gt;0,'2. Collected Data'!BD118/'2. Collected Data'!$G118,"")</f>
        <v>704.43243478260865</v>
      </c>
      <c r="W119" s="72">
        <f>IF('2. Collected Data'!BE118&gt;0,'2. Collected Data'!BE118/'2. Collected Data'!$G118,"")</f>
        <v>1460.8619130434784</v>
      </c>
      <c r="X119" s="72">
        <f>IF('2. Collected Data'!BF118&gt;0,'2. Collected Data'!BF118/'2. Collected Data'!$G118,"")</f>
        <v>3171.8647826086958</v>
      </c>
      <c r="Y119" s="74" t="str">
        <f>IF(AND('2. Collected Data'!BB118&gt;0,'2. Collected Data'!BH118&gt;0),('2. Collected Data'!BH118-'2. Collected Data'!BB118)/'2. Collected Data'!BH118,"")</f>
        <v/>
      </c>
    </row>
    <row r="120" spans="1:25" s="51" customFormat="1" ht="11.25" customHeight="1" x14ac:dyDescent="0.15">
      <c r="A120" s="331" t="s">
        <v>133</v>
      </c>
      <c r="B120" s="171"/>
      <c r="C120" s="171"/>
      <c r="D120" s="171"/>
      <c r="E120" s="171"/>
      <c r="F120" s="171"/>
      <c r="G120" s="146">
        <f>'2. Collected Data'!G119*'2. Collected Data'!AA119</f>
        <v>10870</v>
      </c>
      <c r="H120" s="45">
        <f>'2. Collected Data'!I119/'3. Calculated Stats'!$G120*1000</f>
        <v>58.32566697332107</v>
      </c>
      <c r="I120" s="45">
        <f>'2. Collected Data'!J119/'3. Calculated Stats'!$G120*1000</f>
        <v>0.18399264029438822</v>
      </c>
      <c r="J120" s="45">
        <f>'2. Collected Data'!K119/'3. Calculated Stats'!$G120*1000</f>
        <v>1.5639374425022998</v>
      </c>
      <c r="K120" s="66">
        <f>('2. Collected Data'!Y119+'2. Collected Data'!Z119)/G120*1000</f>
        <v>117.75528978840846</v>
      </c>
      <c r="L120" s="73">
        <f>IF(SUM('2. Collected Data'!Y119:Z119)&gt;0,(ROUND('2. Collected Data'!Y119/SUM('2. Collected Data'!Y119:Z119),2)),"")</f>
        <v>1</v>
      </c>
      <c r="M120" s="73">
        <f>IF(SUM('2. Collected Data'!Y119:Z119)&gt;0,1-L120,"")</f>
        <v>0</v>
      </c>
      <c r="N120" s="66">
        <f>IF('2. Collected Data'!AD119&gt;0,'2. Collected Data'!AE119/'2. Collected Data'!AD119,"")</f>
        <v>1515.1515151515152</v>
      </c>
      <c r="O120" s="66">
        <f>IF('2. Collected Data'!AF119&gt;0,'2. Collected Data'!AG119/'2. Collected Data'!AF119,"")</f>
        <v>6761.363636363636</v>
      </c>
      <c r="P120" s="66">
        <f>SUM('2. Collected Data'!AI119:AK119)/'2. Collected Data'!G119</f>
        <v>13.854829806807727</v>
      </c>
      <c r="Q120" s="50" t="str">
        <f>IF(MAX('2. Collected Data'!AI119:AK119)='2. Collected Data'!AI119,"NaCl",IF(MAX('2. Collected Data'!AJ119:AK119)='2. Collected Data'!AJ119,"CaCl2","MgCl2"))</f>
        <v>NaCl</v>
      </c>
      <c r="R120" s="66">
        <f>'2. Collected Data'!AL119/'2. Collected Data'!G119</f>
        <v>0</v>
      </c>
      <c r="S120" s="66">
        <f>SUM('2. Collected Data'!AO119:AU119)/'2. Collected Data'!G119</f>
        <v>114.66255749770009</v>
      </c>
      <c r="T120" s="50" t="str">
        <f>IF(MAX('2. Collected Data'!AO119:AT119)='2. Collected Data'!AO119,"NaCl",IF(MAX('2. Collected Data'!AP119:AT119)='2. Collected Data'!AP119,"CaCl2",IF(MAX('2. Collected Data'!AQ119:AT119)='2. Collected Data'!AQ119,"MgCl2",IF(MAX('2. Collected Data'!AR119:AT119)='2. Collected Data'!AR119,"Potassium Acetate",IF('2. Collected Data'!AS119&gt;'2. Collected Data'!AT119,"Enhanced Brine","Ag Byproduct")))))</f>
        <v>MgCl2</v>
      </c>
      <c r="U120" s="72">
        <f>IF('2. Collected Data'!BC119&gt;0,'2. Collected Data'!BC119/'2. Collected Data'!$G119,"")</f>
        <v>1667.0653173873045</v>
      </c>
      <c r="V120" s="72">
        <f>IF('2. Collected Data'!BD119&gt;0,'2. Collected Data'!BD119/'2. Collected Data'!$G119,"")</f>
        <v>279.96228150873964</v>
      </c>
      <c r="W120" s="72">
        <f>IF('2. Collected Data'!BE119&gt;0,'2. Collected Data'!BE119/'2. Collected Data'!$G119,"")</f>
        <v>326.42594296228151</v>
      </c>
      <c r="X120" s="72">
        <f>IF('2. Collected Data'!BF119&gt;0,'2. Collected Data'!BF119/'2. Collected Data'!$G119,"")</f>
        <v>3072.3459061637536</v>
      </c>
      <c r="Y120" s="74">
        <f>IF(AND('2. Collected Data'!BB119&gt;0,'2. Collected Data'!BH119&gt;0),('2. Collected Data'!BH119-'2. Collected Data'!BB119)/'2. Collected Data'!BH119,"")</f>
        <v>0</v>
      </c>
    </row>
    <row r="121" spans="1:25" s="51" customFormat="1" ht="11.25" customHeight="1" x14ac:dyDescent="0.15">
      <c r="A121" s="331" t="s">
        <v>134</v>
      </c>
      <c r="B121" s="171"/>
      <c r="C121" s="171"/>
      <c r="D121" s="171"/>
      <c r="E121" s="171"/>
      <c r="F121" s="171"/>
      <c r="G121" s="146">
        <f>'2. Collected Data'!G120*'2. Collected Data'!AA120</f>
        <v>13472</v>
      </c>
      <c r="H121" s="45">
        <f>'2. Collected Data'!I120/'3. Calculated Stats'!$G121*1000</f>
        <v>25.682897862232778</v>
      </c>
      <c r="I121" s="45">
        <f>'2. Collected Data'!J120/'3. Calculated Stats'!$G121*1000</f>
        <v>0.8165083135391924</v>
      </c>
      <c r="J121" s="45">
        <f>'2. Collected Data'!K120/'3. Calculated Stats'!$G121*1000</f>
        <v>0</v>
      </c>
      <c r="K121" s="66">
        <f>('2. Collected Data'!Y120+'2. Collected Data'!Z120)/G121*1000</f>
        <v>42.161520190023758</v>
      </c>
      <c r="L121" s="73">
        <f>IF(SUM('2. Collected Data'!Y120:Z120)&gt;0,(ROUND('2. Collected Data'!Y120/SUM('2. Collected Data'!Y120:Z120),2)),"")</f>
        <v>0.88</v>
      </c>
      <c r="M121" s="73">
        <f>IF(SUM('2. Collected Data'!Y120:Z120)&gt;0,1-L121,"")</f>
        <v>0.12</v>
      </c>
      <c r="N121" s="66">
        <f>IF('2. Collected Data'!AD120&gt;0,'2. Collected Data'!AE120/'2. Collected Data'!AD120,"")</f>
        <v>2750</v>
      </c>
      <c r="O121" s="66">
        <f>IF('2. Collected Data'!AF120&gt;0,'2. Collected Data'!AG120/'2. Collected Data'!AF120,"")</f>
        <v>18289.473684210527</v>
      </c>
      <c r="P121" s="66">
        <f>SUM('2. Collected Data'!AI120:AK120)/'2. Collected Data'!G120</f>
        <v>7.3708432304038007</v>
      </c>
      <c r="Q121" s="50" t="str">
        <f>IF(MAX('2. Collected Data'!AI120:AK120)='2. Collected Data'!AI120,"NaCl",IF(MAX('2. Collected Data'!AJ120:AK120)='2. Collected Data'!AJ120,"CaCl2","MgCl2"))</f>
        <v>NaCl</v>
      </c>
      <c r="R121" s="66">
        <f>'2. Collected Data'!AL120/'2. Collected Data'!G120</f>
        <v>0</v>
      </c>
      <c r="S121" s="66">
        <f>SUM('2. Collected Data'!AO120:AU120)/'2. Collected Data'!G120</f>
        <v>132.43764845605702</v>
      </c>
      <c r="T121" s="50" t="str">
        <f>IF(MAX('2. Collected Data'!AO120:AT120)='2. Collected Data'!AO120,"NaCl",IF(MAX('2. Collected Data'!AP120:AT120)='2. Collected Data'!AP120,"CaCl2",IF(MAX('2. Collected Data'!AQ120:AT120)='2. Collected Data'!AQ120,"MgCl2",IF(MAX('2. Collected Data'!AR120:AT120)='2. Collected Data'!AR120,"Potassium Acetate",IF('2. Collected Data'!AS120&gt;'2. Collected Data'!AT120,"Enhanced Brine","Ag Byproduct")))))</f>
        <v>NaCl</v>
      </c>
      <c r="U121" s="72">
        <f>IF('2. Collected Data'!BC120&gt;0,'2. Collected Data'!BC120/'2. Collected Data'!$G120,"")</f>
        <v>217.26543942992873</v>
      </c>
      <c r="V121" s="72">
        <f>IF('2. Collected Data'!BD120&gt;0,'2. Collected Data'!BD120/'2. Collected Data'!$G120,"")</f>
        <v>285.53295724465556</v>
      </c>
      <c r="W121" s="72">
        <f>IF('2. Collected Data'!BE120&gt;0,'2. Collected Data'!BE120/'2. Collected Data'!$G120,"")</f>
        <v>216.88687648456056</v>
      </c>
      <c r="X121" s="72">
        <f>IF('2. Collected Data'!BF120&gt;0,'2. Collected Data'!BF120/'2. Collected Data'!$G120,"")</f>
        <v>719.68527315914491</v>
      </c>
      <c r="Y121" s="74">
        <f>IF(AND('2. Collected Data'!BB120&gt;0,'2. Collected Data'!BH120&gt;0),('2. Collected Data'!BH120-'2. Collected Data'!BB120)/'2. Collected Data'!BH120,"")</f>
        <v>0</v>
      </c>
    </row>
    <row r="122" spans="1:25" s="288" customFormat="1" ht="11.25" customHeight="1" x14ac:dyDescent="0.15">
      <c r="A122" s="332" t="s">
        <v>347</v>
      </c>
      <c r="B122" s="434"/>
      <c r="C122" s="434"/>
      <c r="D122" s="434"/>
      <c r="E122" s="434"/>
      <c r="F122" s="434"/>
      <c r="G122" s="435"/>
      <c r="H122" s="436"/>
      <c r="I122" s="436"/>
      <c r="J122" s="436"/>
      <c r="K122" s="437"/>
      <c r="L122" s="438"/>
      <c r="M122" s="438"/>
      <c r="N122" s="437"/>
      <c r="O122" s="437"/>
      <c r="P122" s="437"/>
      <c r="Q122" s="298"/>
      <c r="R122" s="437"/>
      <c r="S122" s="437"/>
      <c r="T122" s="298"/>
      <c r="U122" s="439"/>
      <c r="V122" s="439"/>
      <c r="W122" s="439"/>
      <c r="X122" s="439"/>
      <c r="Y122" s="440"/>
    </row>
    <row r="123" spans="1:25" s="288" customFormat="1" ht="11.25" customHeight="1" x14ac:dyDescent="0.15">
      <c r="A123" s="332" t="s">
        <v>348</v>
      </c>
      <c r="B123" s="434"/>
      <c r="C123" s="434"/>
      <c r="D123" s="434"/>
      <c r="E123" s="434"/>
      <c r="F123" s="434"/>
      <c r="G123" s="435"/>
      <c r="H123" s="436"/>
      <c r="I123" s="436"/>
      <c r="J123" s="436"/>
      <c r="K123" s="437"/>
      <c r="L123" s="438"/>
      <c r="M123" s="438"/>
      <c r="N123" s="437"/>
      <c r="O123" s="437"/>
      <c r="P123" s="437"/>
      <c r="Q123" s="298"/>
      <c r="R123" s="437"/>
      <c r="S123" s="437"/>
      <c r="T123" s="298"/>
      <c r="U123" s="439"/>
      <c r="V123" s="439"/>
      <c r="W123" s="439"/>
      <c r="X123" s="439"/>
      <c r="Y123" s="440"/>
    </row>
    <row r="124" spans="1:25" s="51" customFormat="1" ht="11.25" customHeight="1" x14ac:dyDescent="0.15">
      <c r="A124" s="334" t="s">
        <v>349</v>
      </c>
      <c r="B124" s="171"/>
      <c r="C124" s="171"/>
      <c r="D124" s="171"/>
      <c r="E124" s="171"/>
      <c r="F124" s="171"/>
      <c r="G124" s="146">
        <f>'2. Collected Data'!G123*'2. Collected Data'!AA123</f>
        <v>39519.81</v>
      </c>
      <c r="H124" s="45">
        <f>'2. Collected Data'!I123/'3. Calculated Stats'!$G124*1000</f>
        <v>11.791554665875164</v>
      </c>
      <c r="I124" s="45">
        <f>'2. Collected Data'!J123/'3. Calculated Stats'!$G124*1000</f>
        <v>2.3026426493447212</v>
      </c>
      <c r="J124" s="45">
        <f>'2. Collected Data'!K123/'3. Calculated Stats'!$G124*1000</f>
        <v>0</v>
      </c>
      <c r="K124" s="66">
        <f>('2. Collected Data'!Y123+'2. Collected Data'!Z123)/G124*1000</f>
        <v>49.038697301429337</v>
      </c>
      <c r="L124" s="73">
        <f>IF(SUM('2. Collected Data'!Y123:Z123)&gt;0,(ROUND('2. Collected Data'!Y123/SUM('2. Collected Data'!Y123:Z123),2)),"")</f>
        <v>1</v>
      </c>
      <c r="M124" s="73">
        <f>IF(SUM('2. Collected Data'!Y123:Z123)&gt;0,1-L124,"")</f>
        <v>0</v>
      </c>
      <c r="N124" s="66">
        <f>IF('2. Collected Data'!AD123&gt;0,'2. Collected Data'!AE123/'2. Collected Data'!AD123,"")</f>
        <v>436.50793650793651</v>
      </c>
      <c r="O124" s="66">
        <f>IF('2. Collected Data'!AF123&gt;0,'2. Collected Data'!AG123/'2. Collected Data'!AF123,"")</f>
        <v>11800</v>
      </c>
      <c r="P124" s="66">
        <f>SUM('2. Collected Data'!AI123:AK123)/'2. Collected Data'!G123</f>
        <v>4.1509055838072094E-2</v>
      </c>
      <c r="Q124" s="50" t="str">
        <f>IF(MAX('2. Collected Data'!AI123:AK123)='2. Collected Data'!AI123,"NaCl",IF(MAX('2. Collected Data'!AJ123:AK123)='2. Collected Data'!AJ123,"CaCl2","MgCl2"))</f>
        <v>NaCl</v>
      </c>
      <c r="R124" s="66">
        <f>'2. Collected Data'!AL123/'2. Collected Data'!G123</f>
        <v>4.2836744407425036E-3</v>
      </c>
      <c r="S124" s="66">
        <f>SUM('2. Collected Data'!AO123:AU123)/'2. Collected Data'!G123</f>
        <v>14.804353816478368</v>
      </c>
      <c r="T124" s="50" t="str">
        <f>IF(MAX('2. Collected Data'!AO123:AT123)='2. Collected Data'!AO123,"NaCl",IF(MAX('2. Collected Data'!AP123:AT123)='2. Collected Data'!AP123,"CaCl2",IF(MAX('2. Collected Data'!AQ123:AT123)='2. Collected Data'!AQ123,"MgCl2",IF(MAX('2. Collected Data'!AR123:AT123)='2. Collected Data'!AR123,"Potassium Acetate",IF('2. Collected Data'!AS123&gt;'2. Collected Data'!AT123,"Enhanced Brine","Ag Byproduct")))))</f>
        <v>NaCl</v>
      </c>
      <c r="U124" s="72">
        <f>IF('2. Collected Data'!BC123&gt;0,'2. Collected Data'!BC123/'2. Collected Data'!$G123,"")</f>
        <v>118.50134347052781</v>
      </c>
      <c r="V124" s="72">
        <f>IF('2. Collected Data'!BD123&gt;0,'2. Collected Data'!BD123/'2. Collected Data'!$G123,"")</f>
        <v>106.89946842355771</v>
      </c>
      <c r="W124" s="72">
        <f>IF('2. Collected Data'!BE123&gt;0,'2. Collected Data'!BE123/'2. Collected Data'!$G123,"")</f>
        <v>40.508866204063224</v>
      </c>
      <c r="X124" s="72">
        <f>IF('2. Collected Data'!BF123&gt;0,'2. Collected Data'!BF123/'2. Collected Data'!$G123,"")</f>
        <v>265.90967809814873</v>
      </c>
      <c r="Y124" s="74">
        <f>IF(AND('2. Collected Data'!BB123&gt;0,'2. Collected Data'!BH123&gt;0),('2. Collected Data'!BH123-'2. Collected Data'!BB123)/'2. Collected Data'!BH123,"")</f>
        <v>0</v>
      </c>
    </row>
    <row r="125" spans="1:25" s="288" customFormat="1" ht="11.25" customHeight="1" x14ac:dyDescent="0.15">
      <c r="A125" s="332" t="s">
        <v>350</v>
      </c>
      <c r="B125" s="434"/>
      <c r="C125" s="434"/>
      <c r="D125" s="434"/>
      <c r="E125" s="434"/>
      <c r="F125" s="434"/>
      <c r="G125" s="435"/>
      <c r="H125" s="436"/>
      <c r="I125" s="436"/>
      <c r="J125" s="436"/>
      <c r="K125" s="437"/>
      <c r="L125" s="438"/>
      <c r="M125" s="438"/>
      <c r="N125" s="437"/>
      <c r="O125" s="437"/>
      <c r="P125" s="437"/>
      <c r="Q125" s="298"/>
      <c r="R125" s="437"/>
      <c r="S125" s="437"/>
      <c r="T125" s="298"/>
      <c r="U125" s="439"/>
      <c r="V125" s="439"/>
      <c r="W125" s="439"/>
      <c r="X125" s="439"/>
      <c r="Y125" s="440"/>
    </row>
    <row r="126" spans="1:25" s="51" customFormat="1" ht="11.25" customHeight="1" x14ac:dyDescent="0.15">
      <c r="A126" s="334" t="s">
        <v>351</v>
      </c>
      <c r="B126" s="171"/>
      <c r="C126" s="171"/>
      <c r="D126" s="171"/>
      <c r="E126" s="171"/>
      <c r="F126" s="171"/>
      <c r="G126" s="146">
        <f>'2. Collected Data'!G125*'2. Collected Data'!AA125</f>
        <v>13898</v>
      </c>
      <c r="H126" s="45">
        <f>'2. Collected Data'!I125/'3. Calculated Stats'!$G126*1000</f>
        <v>29.428694776226795</v>
      </c>
      <c r="I126" s="45">
        <f>'2. Collected Data'!J125/'3. Calculated Stats'!$G126*1000</f>
        <v>2.5183479637357893</v>
      </c>
      <c r="J126" s="45">
        <f>'2. Collected Data'!K125/'3. Calculated Stats'!$G126*1000</f>
        <v>1.5110087782414736</v>
      </c>
      <c r="K126" s="66">
        <f>('2. Collected Data'!Y125+'2. Collected Data'!Z125)/G126*1000</f>
        <v>41.37285940423083</v>
      </c>
      <c r="L126" s="73">
        <f>IF(SUM('2. Collected Data'!Y125:Z125)&gt;0,(ROUND('2. Collected Data'!Y125/SUM('2. Collected Data'!Y125:Z125),2)),"")</f>
        <v>0.96</v>
      </c>
      <c r="M126" s="73">
        <f>IF(SUM('2. Collected Data'!Y125:Z125)&gt;0,1-L126,"")</f>
        <v>4.0000000000000036E-2</v>
      </c>
      <c r="N126" s="66">
        <f>IF('2. Collected Data'!AD125&gt;0,'2. Collected Data'!AE125/'2. Collected Data'!AD125,"")</f>
        <v>1401.8691588785048</v>
      </c>
      <c r="O126" s="66">
        <f>IF('2. Collected Data'!AF125&gt;0,'2. Collected Data'!AG125/'2. Collected Data'!AF125,"")</f>
        <v>12820.51282051282</v>
      </c>
      <c r="P126" s="66">
        <f>SUM('2. Collected Data'!AI125:AK125)/'2. Collected Data'!G125</f>
        <v>9.8905597927759388</v>
      </c>
      <c r="Q126" s="50" t="str">
        <f>IF(MAX('2. Collected Data'!AI125:AK125)='2. Collected Data'!AI125,"NaCl",IF(MAX('2. Collected Data'!AJ125:AK125)='2. Collected Data'!AJ125,"CaCl2","MgCl2"))</f>
        <v>NaCl</v>
      </c>
      <c r="R126" s="66">
        <f>'2. Collected Data'!AL125/'2. Collected Data'!G125</f>
        <v>0.13340048927903295</v>
      </c>
      <c r="S126" s="66">
        <f>SUM('2. Collected Data'!AO125:AU125)/'2. Collected Data'!G125</f>
        <v>609.26867175133111</v>
      </c>
      <c r="T126" s="50" t="str">
        <f>IF(MAX('2. Collected Data'!AO125:AT125)='2. Collected Data'!AO125,"NaCl",IF(MAX('2. Collected Data'!AP125:AT125)='2. Collected Data'!AP125,"CaCl2",IF(MAX('2. Collected Data'!AQ125:AT125)='2. Collected Data'!AQ125,"MgCl2",IF(MAX('2. Collected Data'!AR125:AT125)='2. Collected Data'!AR125,"Potassium Acetate",IF('2. Collected Data'!AS125&gt;'2. Collected Data'!AT125,"Enhanced Brine","Ag Byproduct")))))</f>
        <v>NaCl</v>
      </c>
      <c r="U126" s="72">
        <f>IF('2. Collected Data'!BC125&gt;0,'2. Collected Data'!BC125/'2. Collected Data'!$G125,"")</f>
        <v>459.74442365808028</v>
      </c>
      <c r="V126" s="72">
        <f>IF('2. Collected Data'!BD125&gt;0,'2. Collected Data'!BD125/'2. Collected Data'!$G125,"")</f>
        <v>537.27874514318603</v>
      </c>
      <c r="W126" s="72">
        <f>IF('2. Collected Data'!BE125&gt;0,'2. Collected Data'!BE125/'2. Collected Data'!$G125,"")</f>
        <v>790.56936249820114</v>
      </c>
      <c r="X126" s="72">
        <f>IF('2. Collected Data'!BF125&gt;0,'2. Collected Data'!BF125/'2. Collected Data'!$G125,"")</f>
        <v>1787.5925312994675</v>
      </c>
      <c r="Y126" s="74" t="str">
        <f>IF(AND('2. Collected Data'!BB125&gt;0,'2. Collected Data'!BH125&gt;0),('2. Collected Data'!BH125-'2. Collected Data'!BB125)/'2. Collected Data'!BH125,"")</f>
        <v/>
      </c>
    </row>
    <row r="127" spans="1:25" s="51" customFormat="1" ht="11.25" customHeight="1" x14ac:dyDescent="0.15">
      <c r="A127" s="331" t="s">
        <v>135</v>
      </c>
      <c r="B127" s="171"/>
      <c r="C127" s="171"/>
      <c r="D127" s="171"/>
      <c r="E127" s="171"/>
      <c r="F127" s="171"/>
      <c r="G127" s="146">
        <f>'2. Collected Data'!G126*'2. Collected Data'!AA126</f>
        <v>42529.599999999999</v>
      </c>
      <c r="H127" s="45">
        <f>'2. Collected Data'!I126/'3. Calculated Stats'!$G127*1000</f>
        <v>45.873932508182534</v>
      </c>
      <c r="I127" s="45">
        <f>'2. Collected Data'!J126/'3. Calculated Stats'!$G127*1000</f>
        <v>2.2102253489334487</v>
      </c>
      <c r="J127" s="45">
        <f>'2. Collected Data'!K126/'3. Calculated Stats'!$G127*1000</f>
        <v>0.28215642752341902</v>
      </c>
      <c r="K127" s="66">
        <f>('2. Collected Data'!Y126+'2. Collected Data'!Z126)/G127*1000</f>
        <v>80.931868627967347</v>
      </c>
      <c r="L127" s="73">
        <f>IF(SUM('2. Collected Data'!Y126:Z126)&gt;0,(ROUND('2. Collected Data'!Y126/SUM('2. Collected Data'!Y126:Z126),2)),"")</f>
        <v>0.54</v>
      </c>
      <c r="M127" s="73">
        <f>IF(SUM('2. Collected Data'!Y126:Z126)&gt;0,1-L127,"")</f>
        <v>0.45999999999999996</v>
      </c>
      <c r="N127" s="66">
        <f>IF('2. Collected Data'!AD126&gt;0,'2. Collected Data'!AE126/'2. Collected Data'!AD126,"")</f>
        <v>2741.3978494623657</v>
      </c>
      <c r="O127" s="66">
        <f>IF('2. Collected Data'!AF126&gt;0,'2. Collected Data'!AG126/'2. Collected Data'!AF126,"")</f>
        <v>13144.736842105263</v>
      </c>
      <c r="P127" s="66">
        <f>SUM('2. Collected Data'!AI126:AK126)/'2. Collected Data'!G126</f>
        <v>13.403390814867763</v>
      </c>
      <c r="Q127" s="50" t="str">
        <f>IF(MAX('2. Collected Data'!AI126:AK126)='2. Collected Data'!AI126,"NaCl",IF(MAX('2. Collected Data'!AJ126:AK126)='2. Collected Data'!AJ126,"CaCl2","MgCl2"))</f>
        <v>NaCl</v>
      </c>
      <c r="R127" s="66">
        <f>'2. Collected Data'!AL126/'2. Collected Data'!G126</f>
        <v>5.9864188706218726E-3</v>
      </c>
      <c r="S127" s="66">
        <f>SUM('2. Collected Data'!AO126:AU126)/'2. Collected Data'!G126</f>
        <v>88.484855253752684</v>
      </c>
      <c r="T127" s="50" t="str">
        <f>IF(MAX('2. Collected Data'!AO126:AT126)='2. Collected Data'!AO126,"NaCl",IF(MAX('2. Collected Data'!AP126:AT126)='2. Collected Data'!AP126,"CaCl2",IF(MAX('2. Collected Data'!AQ126:AT126)='2. Collected Data'!AQ126,"MgCl2",IF(MAX('2. Collected Data'!AR126:AT126)='2. Collected Data'!AR126,"Potassium Acetate",IF('2. Collected Data'!AS126&gt;'2. Collected Data'!AT126,"Enhanced Brine","Ag Byproduct")))))</f>
        <v>NaCl</v>
      </c>
      <c r="U127" s="72">
        <f>IF('2. Collected Data'!BC126&gt;0,'2. Collected Data'!BC126/'2. Collected Data'!$G126,"")</f>
        <v>710.57005003573977</v>
      </c>
      <c r="V127" s="72">
        <f>IF('2. Collected Data'!BD126&gt;0,'2. Collected Data'!BD126/'2. Collected Data'!$G126,"")</f>
        <v>490.00848820586134</v>
      </c>
      <c r="W127" s="72">
        <f>IF('2. Collected Data'!BE126&gt;0,'2. Collected Data'!BE126/'2. Collected Data'!$G126,"")</f>
        <v>785.223820586133</v>
      </c>
      <c r="X127" s="72">
        <f>IF('2. Collected Data'!BF126&gt;0,'2. Collected Data'!BF126/'2. Collected Data'!$G126,"")</f>
        <v>1985.802358827734</v>
      </c>
      <c r="Y127" s="74" t="str">
        <f>IF(AND('2. Collected Data'!BB126&gt;0,'2. Collected Data'!BH126&gt;0),('2. Collected Data'!BH126-'2. Collected Data'!BB126)/'2. Collected Data'!BH126,"")</f>
        <v/>
      </c>
    </row>
    <row r="128" spans="1:25" s="51" customFormat="1" ht="11.25" customHeight="1" x14ac:dyDescent="0.15">
      <c r="A128" s="334" t="s">
        <v>155</v>
      </c>
      <c r="B128" s="171"/>
      <c r="C128" s="171"/>
      <c r="D128" s="171"/>
      <c r="E128" s="171"/>
      <c r="F128" s="171"/>
      <c r="G128" s="146">
        <f>'2. Collected Data'!G127*'2. Collected Data'!AA127</f>
        <v>31000</v>
      </c>
      <c r="H128" s="45">
        <f>'2. Collected Data'!I127/'3. Calculated Stats'!$G128*1000</f>
        <v>35.483870967741936</v>
      </c>
      <c r="I128" s="45">
        <f>'2. Collected Data'!J127/'3. Calculated Stats'!$G128*1000</f>
        <v>0</v>
      </c>
      <c r="J128" s="45">
        <f>'2. Collected Data'!K127/'3. Calculated Stats'!$G128*1000</f>
        <v>0</v>
      </c>
      <c r="K128" s="66">
        <f>('2. Collected Data'!Y127+'2. Collected Data'!Z127)/G128*1000</f>
        <v>59.935483870967737</v>
      </c>
      <c r="L128" s="73">
        <f>IF(SUM('2. Collected Data'!Y127:Z127)&gt;0,(ROUND('2. Collected Data'!Y127/SUM('2. Collected Data'!Y127:Z127),2)),"")</f>
        <v>0.94</v>
      </c>
      <c r="M128" s="73">
        <f>IF(SUM('2. Collected Data'!Y127:Z127)&gt;0,1-L128,"")</f>
        <v>6.0000000000000053E-2</v>
      </c>
      <c r="N128" s="66">
        <f>IF('2. Collected Data'!AD127&gt;0,'2. Collected Data'!AE127/'2. Collected Data'!AD127,"")</f>
        <v>3646.3461538461538</v>
      </c>
      <c r="O128" s="66">
        <f>IF('2. Collected Data'!AF127&gt;0,'2. Collected Data'!AG127/'2. Collected Data'!AF127,"")</f>
        <v>21220.222222222223</v>
      </c>
      <c r="P128" s="66">
        <f>SUM('2. Collected Data'!AI127:AK127)/'2. Collected Data'!G127</f>
        <v>9.9922258064516125</v>
      </c>
      <c r="Q128" s="50" t="str">
        <f>IF(MAX('2. Collected Data'!AI127:AK127)='2. Collected Data'!AI127,"NaCl",IF(MAX('2. Collected Data'!AJ127:AK127)='2. Collected Data'!AJ127,"CaCl2","MgCl2"))</f>
        <v>NaCl</v>
      </c>
      <c r="R128" s="66">
        <f>'2. Collected Data'!AL127/'2. Collected Data'!G127</f>
        <v>0</v>
      </c>
      <c r="S128" s="66">
        <f>SUM('2. Collected Data'!AO127:AU127)/'2. Collected Data'!G127</f>
        <v>178.41877419354839</v>
      </c>
      <c r="T128" s="50" t="str">
        <f>IF(MAX('2. Collected Data'!AO127:AT127)='2. Collected Data'!AO127,"NaCl",IF(MAX('2. Collected Data'!AP127:AT127)='2. Collected Data'!AP127,"CaCl2",IF(MAX('2. Collected Data'!AQ127:AT127)='2. Collected Data'!AQ127,"MgCl2",IF(MAX('2. Collected Data'!AR127:AT127)='2. Collected Data'!AR127,"Potassium Acetate",IF('2. Collected Data'!AS127&gt;'2. Collected Data'!AT127,"Enhanced Brine","Ag Byproduct")))))</f>
        <v>NaCl</v>
      </c>
      <c r="U128" s="72">
        <f>IF('2. Collected Data'!BC127&gt;0,'2. Collected Data'!BC127/'2. Collected Data'!$G127,"")</f>
        <v>167.17512903225807</v>
      </c>
      <c r="V128" s="72">
        <f>IF('2. Collected Data'!BD127&gt;0,'2. Collected Data'!BD127/'2. Collected Data'!$G127,"")</f>
        <v>351.71161290322578</v>
      </c>
      <c r="W128" s="72">
        <f>IF('2. Collected Data'!BE127&gt;0,'2. Collected Data'!BE127/'2. Collected Data'!$G127,"")</f>
        <v>715.84596774193551</v>
      </c>
      <c r="X128" s="72">
        <f>IF('2. Collected Data'!BF127&gt;0,'2. Collected Data'!BF127/'2. Collected Data'!$G127,"")</f>
        <v>1234.7327096774193</v>
      </c>
      <c r="Y128" s="74">
        <f>IF(AND('2. Collected Data'!BB127&gt;0,'2. Collected Data'!BH127&gt;0),('2. Collected Data'!BH127-'2. Collected Data'!BB127)/'2. Collected Data'!BH127,"")</f>
        <v>1.9718309859155011E-2</v>
      </c>
    </row>
    <row r="129" spans="1:25" s="51" customFormat="1" ht="11.25" customHeight="1" x14ac:dyDescent="0.15">
      <c r="A129" s="331" t="s">
        <v>136</v>
      </c>
      <c r="B129" s="171"/>
      <c r="C129" s="171"/>
      <c r="D129" s="171"/>
      <c r="E129" s="171"/>
      <c r="F129" s="171"/>
      <c r="G129" s="146">
        <f>'2. Collected Data'!G128*'2. Collected Data'!AA128</f>
        <v>24279.75</v>
      </c>
      <c r="H129" s="45">
        <f>'2. Collected Data'!I128/'3. Calculated Stats'!$G129*1000</f>
        <v>37.150300147242042</v>
      </c>
      <c r="I129" s="45">
        <f>'2. Collected Data'!J128/'3. Calculated Stats'!$G129*1000</f>
        <v>1.7710231777510064</v>
      </c>
      <c r="J129" s="45">
        <f>'2. Collected Data'!K128/'3. Calculated Stats'!$G129*1000</f>
        <v>0.45305244082002494</v>
      </c>
      <c r="K129" s="66">
        <f>('2. Collected Data'!Y128+'2. Collected Data'!Z128)/G129*1000</f>
        <v>64.868872208321747</v>
      </c>
      <c r="L129" s="73">
        <f>IF(SUM('2. Collected Data'!Y128:Z128)&gt;0,(ROUND('2. Collected Data'!Y128/SUM('2. Collected Data'!Y128:Z128),2)),"")</f>
        <v>0.66</v>
      </c>
      <c r="M129" s="73">
        <f>IF(SUM('2. Collected Data'!Y128:Z128)&gt;0,1-L129,"")</f>
        <v>0.33999999999999997</v>
      </c>
      <c r="N129" s="66">
        <f>IF('2. Collected Data'!AD128&gt;0,'2. Collected Data'!AE128/'2. Collected Data'!AD128,"")</f>
        <v>1939.655172413793</v>
      </c>
      <c r="O129" s="66">
        <f>IF('2. Collected Data'!AF128&gt;0,'2. Collected Data'!AG128/'2. Collected Data'!AF128,"")</f>
        <v>28217.821782178216</v>
      </c>
      <c r="P129" s="66">
        <f>SUM('2. Collected Data'!AI128:AK128)/'2. Collected Data'!G128</f>
        <v>9.0538226299694191</v>
      </c>
      <c r="Q129" s="50" t="str">
        <f>IF(MAX('2. Collected Data'!AI128:AK128)='2. Collected Data'!AI128,"NaCl",IF(MAX('2. Collected Data'!AJ128:AK128)='2. Collected Data'!AJ128,"CaCl2","MgCl2"))</f>
        <v>NaCl</v>
      </c>
      <c r="R129" s="66">
        <f>'2. Collected Data'!AL128/'2. Collected Data'!G128</f>
        <v>0.53386340468909277</v>
      </c>
      <c r="S129" s="66">
        <f>SUM('2. Collected Data'!AO128:AU128)/'2. Collected Data'!G128</f>
        <v>1602.8639347604485</v>
      </c>
      <c r="T129" s="50" t="str">
        <f>IF(MAX('2. Collected Data'!AO128:AT128)='2. Collected Data'!AO128,"NaCl",IF(MAX('2. Collected Data'!AP128:AT128)='2. Collected Data'!AP128,"CaCl2",IF(MAX('2. Collected Data'!AQ128:AT128)='2. Collected Data'!AQ128,"MgCl2",IF(MAX('2. Collected Data'!AR128:AT128)='2. Collected Data'!AR128,"Potassium Acetate",IF('2. Collected Data'!AS128&gt;'2. Collected Data'!AT128,"Enhanced Brine","Ag Byproduct")))))</f>
        <v>NaCl</v>
      </c>
      <c r="U129" s="72">
        <f>IF('2. Collected Data'!BC128&gt;0,'2. Collected Data'!BC128/'2. Collected Data'!$G128,"")</f>
        <v>696.02446483180427</v>
      </c>
      <c r="V129" s="72">
        <f>IF('2. Collected Data'!BD128&gt;0,'2. Collected Data'!BD128/'2. Collected Data'!$G128,"")</f>
        <v>359.63302752293578</v>
      </c>
      <c r="W129" s="72">
        <f>IF('2. Collected Data'!BE128&gt;0,'2. Collected Data'!BE128/'2. Collected Data'!$G128,"")</f>
        <v>809.78593272171258</v>
      </c>
      <c r="X129" s="72">
        <f>IF('2. Collected Data'!BF128&gt;0,'2. Collected Data'!BF128/'2. Collected Data'!$G128,"")</f>
        <v>1865.4434250764525</v>
      </c>
      <c r="Y129" s="74">
        <f>IF(AND('2. Collected Data'!BB128&gt;0,'2. Collected Data'!BH128&gt;0),('2. Collected Data'!BH128-'2. Collected Data'!BB128)/'2. Collected Data'!BH128,"")</f>
        <v>5.8508446641944857E-2</v>
      </c>
    </row>
    <row r="130" spans="1:25" s="51" customFormat="1" ht="11.25" customHeight="1" x14ac:dyDescent="0.15">
      <c r="A130" s="378" t="s">
        <v>109</v>
      </c>
      <c r="B130" s="171"/>
      <c r="C130" s="171"/>
      <c r="D130" s="171"/>
      <c r="E130" s="171"/>
      <c r="F130" s="171"/>
      <c r="G130" s="146">
        <f>'2. Collected Data'!G129*'2. Collected Data'!AA129</f>
        <v>25300</v>
      </c>
      <c r="H130" s="45">
        <f>'2. Collected Data'!I129/'3. Calculated Stats'!$G130*1000</f>
        <v>23.359683794466402</v>
      </c>
      <c r="I130" s="45">
        <f>'2. Collected Data'!J129/'3. Calculated Stats'!$G130*1000</f>
        <v>4.308300395256917</v>
      </c>
      <c r="J130" s="45">
        <f>'2. Collected Data'!K129/'3. Calculated Stats'!$G130*1000</f>
        <v>0.15810276679841898</v>
      </c>
      <c r="K130" s="66">
        <f>('2. Collected Data'!Y129+'2. Collected Data'!Z129)/G130*1000</f>
        <v>39.920948616600789</v>
      </c>
      <c r="L130" s="73">
        <f>IF(SUM('2. Collected Data'!Y129:Z129)&gt;0,(ROUND('2. Collected Data'!Y129/SUM('2. Collected Data'!Y129:Z129),2)),"")</f>
        <v>0.99</v>
      </c>
      <c r="M130" s="73">
        <f>IF(SUM('2. Collected Data'!Y129:Z129)&gt;0,1-L130,"")</f>
        <v>1.0000000000000009E-2</v>
      </c>
      <c r="N130" s="66">
        <f>IF('2. Collected Data'!AD129&gt;0,'2. Collected Data'!AE129/'2. Collected Data'!AD129,"")</f>
        <v>1250</v>
      </c>
      <c r="O130" s="66">
        <f>IF('2. Collected Data'!AF129&gt;0,'2. Collected Data'!AG129/'2. Collected Data'!AF129,"")</f>
        <v>15000</v>
      </c>
      <c r="P130" s="66">
        <f>SUM('2. Collected Data'!AI129:AK129)/'2. Collected Data'!G129</f>
        <v>6.3241106719367588</v>
      </c>
      <c r="Q130" s="50" t="str">
        <f>IF(MAX('2. Collected Data'!AI129:AK129)='2. Collected Data'!AI129,"NaCl",IF(MAX('2. Collected Data'!AJ129:AK129)='2. Collected Data'!AJ129,"CaCl2","MgCl2"))</f>
        <v>NaCl</v>
      </c>
      <c r="R130" s="66">
        <f>'2. Collected Data'!AL129/'2. Collected Data'!G129</f>
        <v>1.4624505928853755</v>
      </c>
      <c r="S130" s="66">
        <f>SUM('2. Collected Data'!AO129:AU129)/'2. Collected Data'!G129</f>
        <v>318.73517786561263</v>
      </c>
      <c r="T130" s="50" t="str">
        <f>IF(MAX('2. Collected Data'!AO129:AT129)='2. Collected Data'!AO129,"NaCl",IF(MAX('2. Collected Data'!AP129:AT129)='2. Collected Data'!AP129,"CaCl2",IF(MAX('2. Collected Data'!AQ129:AT129)='2. Collected Data'!AQ129,"MgCl2",IF(MAX('2. Collected Data'!AR129:AT129)='2. Collected Data'!AR129,"Potassium Acetate",IF('2. Collected Data'!AS129&gt;'2. Collected Data'!AT129,"Enhanced Brine","Ag Byproduct")))))</f>
        <v>NaCl</v>
      </c>
      <c r="U130" s="72">
        <f>IF('2. Collected Data'!BC129&gt;0,'2. Collected Data'!BC129/'2. Collected Data'!$G129,"")</f>
        <v>385.37549407114625</v>
      </c>
      <c r="V130" s="72">
        <f>IF('2. Collected Data'!BD129&gt;0,'2. Collected Data'!BD129/'2. Collected Data'!$G129,"")</f>
        <v>407.3517786561265</v>
      </c>
      <c r="W130" s="72">
        <f>IF('2. Collected Data'!BE129&gt;0,'2. Collected Data'!BE129/'2. Collected Data'!$G129,"")</f>
        <v>289.32806324110675</v>
      </c>
      <c r="X130" s="72">
        <f>IF('2. Collected Data'!BF129&gt;0,'2. Collected Data'!BF129/'2. Collected Data'!$G129,"")</f>
        <v>1083.00395256917</v>
      </c>
      <c r="Y130" s="74">
        <f>IF(AND('2. Collected Data'!BB129&gt;0,'2. Collected Data'!BH129&gt;0),('2. Collected Data'!BH129-'2. Collected Data'!BB129)/'2. Collected Data'!BH129,"")</f>
        <v>0.11855364552459988</v>
      </c>
    </row>
    <row r="131" spans="1:25" s="288" customFormat="1" ht="11.25" customHeight="1" x14ac:dyDescent="0.15">
      <c r="A131" s="420" t="s">
        <v>352</v>
      </c>
      <c r="B131" s="434"/>
      <c r="C131" s="434"/>
      <c r="D131" s="434"/>
      <c r="E131" s="434"/>
      <c r="F131" s="434"/>
      <c r="G131" s="435"/>
      <c r="H131" s="436"/>
      <c r="I131" s="436"/>
      <c r="J131" s="436"/>
      <c r="K131" s="437"/>
      <c r="L131" s="438"/>
      <c r="M131" s="438"/>
      <c r="N131" s="437"/>
      <c r="O131" s="437"/>
      <c r="P131" s="437"/>
      <c r="Q131" s="298"/>
      <c r="R131" s="437"/>
      <c r="S131" s="437"/>
      <c r="T131" s="298"/>
      <c r="U131" s="439"/>
      <c r="V131" s="439"/>
      <c r="W131" s="439"/>
      <c r="X131" s="439"/>
      <c r="Y131" s="440"/>
    </row>
    <row r="132" spans="1:25" s="288" customFormat="1" ht="11.25" customHeight="1" x14ac:dyDescent="0.15">
      <c r="A132" s="379" t="s">
        <v>53</v>
      </c>
      <c r="B132" s="434"/>
      <c r="C132" s="434"/>
      <c r="D132" s="434"/>
      <c r="E132" s="434"/>
      <c r="F132" s="434"/>
      <c r="G132" s="435"/>
      <c r="H132" s="436"/>
      <c r="I132" s="436"/>
      <c r="J132" s="436"/>
      <c r="K132" s="437"/>
      <c r="L132" s="438"/>
      <c r="M132" s="438"/>
      <c r="N132" s="437"/>
      <c r="O132" s="437"/>
      <c r="P132" s="437"/>
      <c r="Q132" s="298"/>
      <c r="R132" s="437"/>
      <c r="S132" s="437"/>
      <c r="T132" s="298"/>
      <c r="U132" s="439"/>
      <c r="V132" s="439"/>
      <c r="W132" s="439"/>
      <c r="X132" s="439"/>
      <c r="Y132" s="440"/>
    </row>
    <row r="133" spans="1:25" s="51" customFormat="1" ht="11.25" customHeight="1" x14ac:dyDescent="0.15">
      <c r="A133" s="380" t="s">
        <v>137</v>
      </c>
      <c r="B133" s="171"/>
      <c r="C133" s="171"/>
      <c r="D133" s="171"/>
      <c r="E133" s="171"/>
      <c r="F133" s="171"/>
      <c r="G133" s="146">
        <f>'2. Collected Data'!G132*'2. Collected Data'!AA132</f>
        <v>7719</v>
      </c>
      <c r="H133" s="45">
        <f>'2. Collected Data'!I132/'3. Calculated Stats'!$G133*1000</f>
        <v>51.820183961653065</v>
      </c>
      <c r="I133" s="45">
        <f>'2. Collected Data'!J132/'3. Calculated Stats'!$G133*1000</f>
        <v>2.8501101178909187</v>
      </c>
      <c r="J133" s="45">
        <f>'2. Collected Data'!K132/'3. Calculated Stats'!$G133*1000</f>
        <v>1.554605518849592</v>
      </c>
      <c r="K133" s="66">
        <f>('2. Collected Data'!Y132+'2. Collected Data'!Z132)/G133*1000</f>
        <v>126.31169840652933</v>
      </c>
      <c r="L133" s="73">
        <f>IF(SUM('2. Collected Data'!Y132:Z132)&gt;0,(ROUND('2. Collected Data'!Y132/SUM('2. Collected Data'!Y132:Z132),2)),"")</f>
        <v>1</v>
      </c>
      <c r="M133" s="73">
        <f>IF(SUM('2. Collected Data'!Y132:Z132)&gt;0,1-L133,"")</f>
        <v>0</v>
      </c>
      <c r="N133" s="66">
        <f>IF('2. Collected Data'!AD132&gt;0,'2. Collected Data'!AE132/'2. Collected Data'!AD132,"")</f>
        <v>900</v>
      </c>
      <c r="O133" s="66">
        <f>IF('2. Collected Data'!AF132&gt;0,'2. Collected Data'!AG132/'2. Collected Data'!AF132,"")</f>
        <v>8300</v>
      </c>
      <c r="P133" s="66">
        <f>SUM('2. Collected Data'!AI132:AK132)/'2. Collected Data'!G132</f>
        <v>21.213855421686748</v>
      </c>
      <c r="Q133" s="50" t="str">
        <f>IF(MAX('2. Collected Data'!AI132:AK132)='2. Collected Data'!AI132,"NaCl",IF(MAX('2. Collected Data'!AJ132:AK132)='2. Collected Data'!AJ132,"CaCl2","MgCl2"))</f>
        <v>NaCl</v>
      </c>
      <c r="R133" s="66">
        <f>'2. Collected Data'!AL132/'2. Collected Data'!G132</f>
        <v>1.1285542168674698</v>
      </c>
      <c r="S133" s="66">
        <f>SUM('2. Collected Data'!AO132:AU132)/'2. Collected Data'!G132</f>
        <v>132.16409638554217</v>
      </c>
      <c r="T133" s="50" t="str">
        <f>IF(MAX('2. Collected Data'!AO132:AT132)='2. Collected Data'!AO132,"NaCl",IF(MAX('2. Collected Data'!AP132:AT132)='2. Collected Data'!AP132,"CaCl2",IF(MAX('2. Collected Data'!AQ132:AT132)='2. Collected Data'!AQ132,"MgCl2",IF(MAX('2. Collected Data'!AR132:AT132)='2. Collected Data'!AR132,"Potassium Acetate",IF('2. Collected Data'!AS132&gt;'2. Collected Data'!AT132,"Enhanced Brine","Ag Byproduct")))))</f>
        <v>MgCl2</v>
      </c>
      <c r="U133" s="72">
        <f>IF('2. Collected Data'!BC132&gt;0,'2. Collected Data'!BC132/'2. Collected Data'!$G132,"")</f>
        <v>1972.265421686747</v>
      </c>
      <c r="V133" s="72">
        <f>IF('2. Collected Data'!BD132&gt;0,'2. Collected Data'!BD132/'2. Collected Data'!$G132,"")</f>
        <v>1574.5757831325302</v>
      </c>
      <c r="W133" s="72">
        <f>IF('2. Collected Data'!BE132&gt;0,'2. Collected Data'!BE132/'2. Collected Data'!$G132,"")</f>
        <v>1363.6765060240964</v>
      </c>
      <c r="X133" s="72">
        <f>IF('2. Collected Data'!BF132&gt;0,'2. Collected Data'!BF132/'2. Collected Data'!$G132,"")</f>
        <v>5590.06265060241</v>
      </c>
      <c r="Y133" s="74">
        <f>IF(AND('2. Collected Data'!BB132&gt;0,'2. Collected Data'!BH132&gt;0),('2. Collected Data'!BH132-'2. Collected Data'!BB132)/'2. Collected Data'!BH132,"")</f>
        <v>-2.2222222222222313E-3</v>
      </c>
    </row>
    <row r="134" spans="1:25" s="51" customFormat="1" ht="11.25" customHeight="1" x14ac:dyDescent="0.15">
      <c r="A134" s="381" t="s">
        <v>353</v>
      </c>
      <c r="B134" s="171"/>
      <c r="C134" s="171"/>
      <c r="D134" s="171"/>
      <c r="E134" s="171"/>
      <c r="F134" s="171"/>
      <c r="G134" s="146">
        <f>'2. Collected Data'!G133*'2. Collected Data'!AA133</f>
        <v>4302.5</v>
      </c>
      <c r="H134" s="45">
        <f>'2. Collected Data'!I133/'3. Calculated Stats'!$G134*1000</f>
        <v>139.45380592678674</v>
      </c>
      <c r="I134" s="45">
        <f>'2. Collected Data'!J133/'3. Calculated Stats'!$G134*1000</f>
        <v>3.0214991284137129</v>
      </c>
      <c r="J134" s="45">
        <f>'2. Collected Data'!K133/'3. Calculated Stats'!$G134*1000</f>
        <v>4.8808832074375363</v>
      </c>
      <c r="K134" s="66">
        <f>('2. Collected Data'!Y133+'2. Collected Data'!Z133)/G134*1000</f>
        <v>181.52237071470077</v>
      </c>
      <c r="L134" s="73">
        <f>IF(SUM('2. Collected Data'!Y133:Z133)&gt;0,(ROUND('2. Collected Data'!Y133/SUM('2. Collected Data'!Y133:Z133),2)),"")</f>
        <v>0.97</v>
      </c>
      <c r="M134" s="73">
        <f>IF(SUM('2. Collected Data'!Y133:Z133)&gt;0,1-L134,"")</f>
        <v>3.0000000000000027E-2</v>
      </c>
      <c r="N134" s="66">
        <f>IF('2. Collected Data'!AD133&gt;0,'2. Collected Data'!AE133/'2. Collected Data'!AD133,"")</f>
        <v>4161.2903225806449</v>
      </c>
      <c r="O134" s="66">
        <f>IF('2. Collected Data'!AF133&gt;0,'2. Collected Data'!AG133/'2. Collected Data'!AF133,"")</f>
        <v>20779.220779220781</v>
      </c>
      <c r="P134" s="66">
        <f>SUM('2. Collected Data'!AI133:AK133)/'2. Collected Data'!G133</f>
        <v>12.535153980244043</v>
      </c>
      <c r="Q134" s="50" t="str">
        <f>IF(MAX('2. Collected Data'!AI133:AK133)='2. Collected Data'!AI133,"NaCl",IF(MAX('2. Collected Data'!AJ133:AK133)='2. Collected Data'!AJ133,"CaCl2","MgCl2"))</f>
        <v>NaCl</v>
      </c>
      <c r="R134" s="66">
        <f>'2. Collected Data'!AL133/'2. Collected Data'!G133</f>
        <v>1.0581057524694946</v>
      </c>
      <c r="S134" s="66">
        <f>SUM('2. Collected Data'!AO133:AU133)/'2. Collected Data'!G133</f>
        <v>161.48169668797212</v>
      </c>
      <c r="T134" s="50" t="str">
        <f>IF(MAX('2. Collected Data'!AO133:AT133)='2. Collected Data'!AO133,"NaCl",IF(MAX('2. Collected Data'!AP133:AT133)='2. Collected Data'!AP133,"CaCl2",IF(MAX('2. Collected Data'!AQ133:AT133)='2. Collected Data'!AQ133,"MgCl2",IF(MAX('2. Collected Data'!AR133:AT133)='2. Collected Data'!AR133,"Potassium Acetate",IF('2. Collected Data'!AS133&gt;'2. Collected Data'!AT133,"Enhanced Brine","Ag Byproduct")))))</f>
        <v>NaCl</v>
      </c>
      <c r="U134" s="72">
        <f>IF('2. Collected Data'!BC133&gt;0,'2. Collected Data'!BC133/'2. Collected Data'!$G133,"")</f>
        <v>1028.4718187100523</v>
      </c>
      <c r="V134" s="72">
        <f>IF('2. Collected Data'!BD133&gt;0,'2. Collected Data'!BD133/'2. Collected Data'!$G133,"")</f>
        <v>2266.1243463102846</v>
      </c>
      <c r="W134" s="72">
        <f>IF('2. Collected Data'!BE133&gt;0,'2. Collected Data'!BE133/'2. Collected Data'!$G133,"")</f>
        <v>830.91226031377107</v>
      </c>
      <c r="X134" s="72">
        <f>IF('2. Collected Data'!BF133&gt;0,'2. Collected Data'!BF133/'2. Collected Data'!$G133,"")</f>
        <v>4125.5084253341083</v>
      </c>
      <c r="Y134" s="74">
        <f>IF(AND('2. Collected Data'!BB133&gt;0,'2. Collected Data'!BH133&gt;0),('2. Collected Data'!BH133-'2. Collected Data'!BB133)/'2. Collected Data'!BH133,"")</f>
        <v>-2.6813880126183233E-3</v>
      </c>
    </row>
    <row r="135" spans="1:25" s="51" customFormat="1" ht="11.25" customHeight="1" x14ac:dyDescent="0.15">
      <c r="A135" s="331" t="s">
        <v>138</v>
      </c>
      <c r="B135" s="171"/>
      <c r="C135" s="171"/>
      <c r="D135" s="171"/>
      <c r="E135" s="171"/>
      <c r="F135" s="171"/>
      <c r="G135" s="146">
        <f>'2. Collected Data'!G134*'2. Collected Data'!AA134</f>
        <v>1389.24</v>
      </c>
      <c r="H135" s="45">
        <f>'2. Collected Data'!I134/'3. Calculated Stats'!$G135*1000</f>
        <v>287.20739397080422</v>
      </c>
      <c r="I135" s="45">
        <f>'2. Collected Data'!J134/'3. Calculated Stats'!$G135*1000</f>
        <v>0</v>
      </c>
      <c r="J135" s="45">
        <f>'2. Collected Data'!K134/'3. Calculated Stats'!$G135*1000</f>
        <v>0</v>
      </c>
      <c r="K135" s="66">
        <f>('2. Collected Data'!Y134+'2. Collected Data'!Z134)/G135*1000</f>
        <v>791.79983300221704</v>
      </c>
      <c r="L135" s="73">
        <f>IF(SUM('2. Collected Data'!Y134:Z134)&gt;0,(ROUND('2. Collected Data'!Y134/SUM('2. Collected Data'!Y134:Z134),2)),"")</f>
        <v>0.27</v>
      </c>
      <c r="M135" s="73">
        <f>IF(SUM('2. Collected Data'!Y134:Z134)&gt;0,1-L135,"")</f>
        <v>0.73</v>
      </c>
      <c r="N135" s="66">
        <f>IF('2. Collected Data'!AD134&gt;0,'2. Collected Data'!AE134/'2. Collected Data'!AD134,"")</f>
        <v>2528.7388059701493</v>
      </c>
      <c r="O135" s="66">
        <f>IF('2. Collected Data'!AF134&gt;0,'2. Collected Data'!AG134/'2. Collected Data'!AF134,"")</f>
        <v>7351.6260162601629</v>
      </c>
      <c r="P135" s="66">
        <f>SUM('2. Collected Data'!AI134:AK134)/'2. Collected Data'!G134</f>
        <v>25.436641616999221</v>
      </c>
      <c r="Q135" s="50" t="str">
        <f>IF(MAX('2. Collected Data'!AI134:AK134)='2. Collected Data'!AI134,"NaCl",IF(MAX('2. Collected Data'!AJ134:AK134)='2. Collected Data'!AJ134,"CaCl2","MgCl2"))</f>
        <v>NaCl</v>
      </c>
      <c r="R135" s="66">
        <f>'2. Collected Data'!AL134/'2. Collected Data'!G134</f>
        <v>0.76736201088364864</v>
      </c>
      <c r="S135" s="66">
        <f>SUM('2. Collected Data'!AO134:AU134)/'2. Collected Data'!G134</f>
        <v>115.48309147447526</v>
      </c>
      <c r="T135" s="50" t="str">
        <f>IF(MAX('2. Collected Data'!AO134:AT134)='2. Collected Data'!AO134,"NaCl",IF(MAX('2. Collected Data'!AP134:AT134)='2. Collected Data'!AP134,"CaCl2",IF(MAX('2. Collected Data'!AQ134:AT134)='2. Collected Data'!AQ134,"MgCl2",IF(MAX('2. Collected Data'!AR134:AT134)='2. Collected Data'!AR134,"Potassium Acetate",IF('2. Collected Data'!AS134&gt;'2. Collected Data'!AT134,"Enhanced Brine","Ag Byproduct")))))</f>
        <v>MgCl2</v>
      </c>
      <c r="U135" s="72">
        <f>IF('2. Collected Data'!BC134&gt;0,'2. Collected Data'!BC134/'2. Collected Data'!$G134,"")</f>
        <v>686.49489505053123</v>
      </c>
      <c r="V135" s="72">
        <f>IF('2. Collected Data'!BD134&gt;0,'2. Collected Data'!BD134/'2. Collected Data'!$G134,"")</f>
        <v>3564.48732314071</v>
      </c>
      <c r="W135" s="72">
        <f>IF('2. Collected Data'!BE134&gt;0,'2. Collected Data'!BE134/'2. Collected Data'!$G134,"")</f>
        <v>1389.1709898937547</v>
      </c>
      <c r="X135" s="72">
        <f>IF('2. Collected Data'!BF134&gt;0,'2. Collected Data'!BF134/'2. Collected Data'!$G134,"")</f>
        <v>5640.1532080849965</v>
      </c>
      <c r="Y135" s="74">
        <f>IF(AND('2. Collected Data'!BB134&gt;0,'2. Collected Data'!BH134&gt;0),('2. Collected Data'!BH134-'2. Collected Data'!BB134)/'2. Collected Data'!BH134,"")</f>
        <v>0</v>
      </c>
    </row>
    <row r="136" spans="1:25" s="51" customFormat="1" ht="11.25" customHeight="1" x14ac:dyDescent="0.15">
      <c r="A136" s="189" t="s">
        <v>139</v>
      </c>
      <c r="B136" s="171"/>
      <c r="C136" s="171"/>
      <c r="D136" s="171"/>
      <c r="E136" s="171"/>
      <c r="F136" s="171"/>
      <c r="G136" s="146">
        <f>'2. Collected Data'!G135*'2. Collected Data'!AA135</f>
        <v>7989.5</v>
      </c>
      <c r="H136" s="45">
        <f>'2. Collected Data'!I135/'3. Calculated Stats'!$G136*1000</f>
        <v>43.557168784029038</v>
      </c>
      <c r="I136" s="45">
        <f>'2. Collected Data'!J135/'3. Calculated Stats'!$G136*1000</f>
        <v>2.7536141185305714</v>
      </c>
      <c r="J136" s="45">
        <f>'2. Collected Data'!K135/'3. Calculated Stats'!$G136*1000</f>
        <v>1.2516427811502597</v>
      </c>
      <c r="K136" s="66">
        <f>('2. Collected Data'!Y135+'2. Collected Data'!Z135)/G136*1000</f>
        <v>62.45697477939796</v>
      </c>
      <c r="L136" s="73">
        <f>IF(SUM('2. Collected Data'!Y135:Z135)&gt;0,(ROUND('2. Collected Data'!Y135/SUM('2. Collected Data'!Y135:Z135),2)),"")</f>
        <v>0.72</v>
      </c>
      <c r="M136" s="73">
        <f>IF(SUM('2. Collected Data'!Y135:Z135)&gt;0,1-L136,"")</f>
        <v>0.28000000000000003</v>
      </c>
      <c r="N136" s="66">
        <f>IF('2. Collected Data'!AD135&gt;0,'2. Collected Data'!AE135/'2. Collected Data'!AD135,"")</f>
        <v>0</v>
      </c>
      <c r="O136" s="66" t="str">
        <f>IF('2. Collected Data'!AF135&gt;0,'2. Collected Data'!AG135/'2. Collected Data'!AF135,"")</f>
        <v/>
      </c>
      <c r="P136" s="66">
        <f>SUM('2. Collected Data'!AI135:AK135)/'2. Collected Data'!G135</f>
        <v>16.516177482946368</v>
      </c>
      <c r="Q136" s="50" t="str">
        <f>IF(MAX('2. Collected Data'!AI135:AK135)='2. Collected Data'!AI135,"NaCl",IF(MAX('2. Collected Data'!AJ135:AK135)='2. Collected Data'!AJ135,"CaCl2","MgCl2"))</f>
        <v>NaCl</v>
      </c>
      <c r="R136" s="66">
        <f>'2. Collected Data'!AL135/'2. Collected Data'!G135</f>
        <v>3.1003817510482508</v>
      </c>
      <c r="S136" s="66">
        <f>SUM('2. Collected Data'!AO135:AU135)/'2. Collected Data'!G135</f>
        <v>70.062269228362226</v>
      </c>
      <c r="T136" s="50" t="str">
        <f>IF(MAX('2. Collected Data'!AO135:AT135)='2. Collected Data'!AO135,"NaCl",IF(MAX('2. Collected Data'!AP135:AT135)='2. Collected Data'!AP135,"CaCl2",IF(MAX('2. Collected Data'!AQ135:AT135)='2. Collected Data'!AQ135,"MgCl2",IF(MAX('2. Collected Data'!AR135:AT135)='2. Collected Data'!AR135,"Potassium Acetate",IF('2. Collected Data'!AS135&gt;'2. Collected Data'!AT135,"Enhanced Brine","Ag Byproduct")))))</f>
        <v>NaCl</v>
      </c>
      <c r="U136" s="72" t="str">
        <f>IF('2. Collected Data'!BC135&gt;0,'2. Collected Data'!BC135/'2. Collected Data'!$G135,"")</f>
        <v/>
      </c>
      <c r="V136" s="72" t="str">
        <f>IF('2. Collected Data'!BD135&gt;0,'2. Collected Data'!BD135/'2. Collected Data'!$G135,"")</f>
        <v/>
      </c>
      <c r="W136" s="72" t="str">
        <f>IF('2. Collected Data'!BE135&gt;0,'2. Collected Data'!BE135/'2. Collected Data'!$G135,"")</f>
        <v/>
      </c>
      <c r="X136" s="72" t="str">
        <f>IF('2. Collected Data'!BF135&gt;0,'2. Collected Data'!BF135/'2. Collected Data'!$G135,"")</f>
        <v/>
      </c>
      <c r="Y136" s="74">
        <f>IF(AND('2. Collected Data'!BB135&gt;0,'2. Collected Data'!BH135&gt;0),('2. Collected Data'!BH135-'2. Collected Data'!BB135)/'2. Collected Data'!BH135,"")</f>
        <v>8.6364980774918707E-2</v>
      </c>
    </row>
    <row r="137" spans="1:25" s="51" customFormat="1" ht="11.25" customHeight="1" x14ac:dyDescent="0.15">
      <c r="A137" s="185" t="s">
        <v>140</v>
      </c>
      <c r="B137" s="171"/>
      <c r="C137" s="171"/>
      <c r="D137" s="171"/>
      <c r="E137" s="171"/>
      <c r="F137" s="171"/>
      <c r="G137" s="146">
        <f>'2. Collected Data'!G136*'2. Collected Data'!AA136</f>
        <v>30456</v>
      </c>
      <c r="H137" s="45">
        <f>'2. Collected Data'!I136/'3. Calculated Stats'!$G137*1000</f>
        <v>27.94194904123982</v>
      </c>
      <c r="I137" s="45">
        <f>'2. Collected Data'!J136/'3. Calculated Stats'!$G137*1000</f>
        <v>0.85369057000262671</v>
      </c>
      <c r="J137" s="45">
        <f>'2. Collected Data'!K136/'3. Calculated Stats'!$G137*1000</f>
        <v>5.1549776727081698</v>
      </c>
      <c r="K137" s="66">
        <f>('2. Collected Data'!Y136+'2. Collected Data'!Z136)/G137*1000</f>
        <v>59.528500131337012</v>
      </c>
      <c r="L137" s="73">
        <f>IF(SUM('2. Collected Data'!Y136:Z136)&gt;0,(ROUND('2. Collected Data'!Y136/SUM('2. Collected Data'!Y136:Z136),2)),"")</f>
        <v>0.92</v>
      </c>
      <c r="M137" s="73">
        <f>IF(SUM('2. Collected Data'!Y136:Z136)&gt;0,1-L137,"")</f>
        <v>7.999999999999996E-2</v>
      </c>
      <c r="N137" s="66">
        <f>IF('2. Collected Data'!AD136&gt;0,'2. Collected Data'!AE136/'2. Collected Data'!AD136,"")</f>
        <v>1735.1894736842105</v>
      </c>
      <c r="O137" s="66">
        <f>IF('2. Collected Data'!AF136&gt;0,'2. Collected Data'!AG136/'2. Collected Data'!AF136,"")</f>
        <v>7773.248407643312</v>
      </c>
      <c r="P137" s="66">
        <f>SUM('2. Collected Data'!AI136:AK136)/'2. Collected Data'!G136</f>
        <v>8.0938402941949033</v>
      </c>
      <c r="Q137" s="50" t="str">
        <f>IF(MAX('2. Collected Data'!AI136:AK136)='2. Collected Data'!AI136,"NaCl",IF(MAX('2. Collected Data'!AJ136:AK136)='2. Collected Data'!AJ136,"CaCl2","MgCl2"))</f>
        <v>NaCl</v>
      </c>
      <c r="R137" s="66">
        <f>'2. Collected Data'!AL136/'2. Collected Data'!G136</f>
        <v>1.2121749408983451</v>
      </c>
      <c r="S137" s="66">
        <f>SUM('2. Collected Data'!AO136:AU136)/'2. Collected Data'!G136</f>
        <v>189.74628972944575</v>
      </c>
      <c r="T137" s="50" t="str">
        <f>IF(MAX('2. Collected Data'!AO136:AT136)='2. Collected Data'!AO136,"NaCl",IF(MAX('2. Collected Data'!AP136:AT136)='2. Collected Data'!AP136,"CaCl2",IF(MAX('2. Collected Data'!AQ136:AT136)='2. Collected Data'!AQ136,"MgCl2",IF(MAX('2. Collected Data'!AR136:AT136)='2. Collected Data'!AR136,"Potassium Acetate",IF('2. Collected Data'!AS136&gt;'2. Collected Data'!AT136,"Enhanced Brine","Ag Byproduct")))))</f>
        <v>NaCl</v>
      </c>
      <c r="U137" s="72">
        <f>IF('2. Collected Data'!BC136&gt;0,'2. Collected Data'!BC136/'2. Collected Data'!$G136,"")</f>
        <v>1513.2082019963225</v>
      </c>
      <c r="V137" s="72">
        <f>IF('2. Collected Data'!BD136&gt;0,'2. Collected Data'!BD136/'2. Collected Data'!$G136,"")</f>
        <v>1845.4484830575257</v>
      </c>
      <c r="W137" s="72">
        <f>IF('2. Collected Data'!BE136&gt;0,'2. Collected Data'!BE136/'2. Collected Data'!$G136,"")</f>
        <v>998.03995928552661</v>
      </c>
      <c r="X137" s="72">
        <f>IF('2. Collected Data'!BF136&gt;0,'2. Collected Data'!BF136/'2. Collected Data'!$G136,"")</f>
        <v>4356.6966443393749</v>
      </c>
      <c r="Y137" s="74">
        <f>IF(AND('2. Collected Data'!BB136&gt;0,'2. Collected Data'!BH136&gt;0),('2. Collected Data'!BH136-'2. Collected Data'!BB136)/'2. Collected Data'!BH136,"")</f>
        <v>0.25860215053763436</v>
      </c>
    </row>
    <row r="138" spans="1:25" s="288" customFormat="1" ht="11.25" customHeight="1" x14ac:dyDescent="0.15">
      <c r="A138" s="186" t="s">
        <v>354</v>
      </c>
      <c r="B138" s="434"/>
      <c r="C138" s="434"/>
      <c r="D138" s="434"/>
      <c r="E138" s="434"/>
      <c r="F138" s="434"/>
      <c r="G138" s="435"/>
      <c r="H138" s="436"/>
      <c r="I138" s="436"/>
      <c r="J138" s="436"/>
      <c r="K138" s="437"/>
      <c r="L138" s="438"/>
      <c r="M138" s="438"/>
      <c r="N138" s="437"/>
      <c r="O138" s="437"/>
      <c r="P138" s="437"/>
      <c r="Q138" s="298"/>
      <c r="R138" s="437"/>
      <c r="S138" s="437"/>
      <c r="T138" s="298"/>
      <c r="U138" s="439"/>
      <c r="V138" s="439"/>
      <c r="W138" s="439"/>
      <c r="X138" s="439"/>
      <c r="Y138" s="440"/>
    </row>
    <row r="139" spans="1:25" s="51" customFormat="1" ht="11.25" customHeight="1" x14ac:dyDescent="0.15">
      <c r="A139" s="185" t="s">
        <v>141</v>
      </c>
      <c r="B139" s="171"/>
      <c r="C139" s="171"/>
      <c r="D139" s="171"/>
      <c r="E139" s="171"/>
      <c r="F139" s="171"/>
      <c r="G139" s="146">
        <f>'2. Collected Data'!G138*'2. Collected Data'!AA138</f>
        <v>77541</v>
      </c>
      <c r="H139" s="45">
        <f>'2. Collected Data'!I138/'3. Calculated Stats'!$G139*1000</f>
        <v>19.989424949381618</v>
      </c>
      <c r="I139" s="45">
        <f>'2. Collected Data'!J138/'3. Calculated Stats'!$G139*1000</f>
        <v>1.225158303349196</v>
      </c>
      <c r="J139" s="45">
        <f>'2. Collected Data'!K138/'3. Calculated Stats'!$G139*1000</f>
        <v>2.5792806386298859E-2</v>
      </c>
      <c r="K139" s="66">
        <f>('2. Collected Data'!Y138+'2. Collected Data'!Z138)/G139*1000</f>
        <v>39.462993771037254</v>
      </c>
      <c r="L139" s="73">
        <f>IF(SUM('2. Collected Data'!Y138:Z138)&gt;0,(ROUND('2. Collected Data'!Y138/SUM('2. Collected Data'!Y138:Z138),2)),"")</f>
        <v>0.87</v>
      </c>
      <c r="M139" s="73">
        <f>IF(SUM('2. Collected Data'!Y138:Z138)&gt;0,1-L139,"")</f>
        <v>0.13</v>
      </c>
      <c r="N139" s="66">
        <f>IF('2. Collected Data'!AD138&gt;0,'2. Collected Data'!AE138/'2. Collected Data'!AD138,"")</f>
        <v>2092</v>
      </c>
      <c r="O139" s="66">
        <f>IF('2. Collected Data'!AF138&gt;0,'2. Collected Data'!AG138/'2. Collected Data'!AF138,"")</f>
        <v>90909.090909090912</v>
      </c>
      <c r="P139" s="66">
        <f>SUM('2. Collected Data'!AI138:AK138)/'2. Collected Data'!G138</f>
        <v>2.3600417843463459</v>
      </c>
      <c r="Q139" s="50" t="str">
        <f>IF(MAX('2. Collected Data'!AI138:AK138)='2. Collected Data'!AI138,"NaCl",IF(MAX('2. Collected Data'!AJ138:AK138)='2. Collected Data'!AJ138,"CaCl2","MgCl2"))</f>
        <v>NaCl</v>
      </c>
      <c r="R139" s="66">
        <f>'2. Collected Data'!AL138/'2. Collected Data'!G138</f>
        <v>1.9860460917450122</v>
      </c>
      <c r="S139" s="66">
        <f>SUM('2. Collected Data'!AO138:AU138)/'2. Collected Data'!G138</f>
        <v>69.382649179143939</v>
      </c>
      <c r="T139" s="50" t="str">
        <f>IF(MAX('2. Collected Data'!AO138:AT138)='2. Collected Data'!AO138,"NaCl",IF(MAX('2. Collected Data'!AP138:AT138)='2. Collected Data'!AP138,"CaCl2",IF(MAX('2. Collected Data'!AQ138:AT138)='2. Collected Data'!AQ138,"MgCl2",IF(MAX('2. Collected Data'!AR138:AT138)='2. Collected Data'!AR138,"Potassium Acetate",IF('2. Collected Data'!AS138&gt;'2. Collected Data'!AT138,"Enhanced Brine","Ag Byproduct")))))</f>
        <v>NaCl</v>
      </c>
      <c r="U139" s="72">
        <f>IF('2. Collected Data'!BC138&gt;0,'2. Collected Data'!BC138/'2. Collected Data'!$G138,"")</f>
        <v>412.68490218078176</v>
      </c>
      <c r="V139" s="72">
        <f>IF('2. Collected Data'!BD138&gt;0,'2. Collected Data'!BD138/'2. Collected Data'!$G138,"")</f>
        <v>180.54964470409203</v>
      </c>
      <c r="W139" s="72">
        <f>IF('2. Collected Data'!BE138&gt;0,'2. Collected Data'!BE138/'2. Collected Data'!$G138,"")</f>
        <v>245.03166066983917</v>
      </c>
      <c r="X139" s="72">
        <f>IF('2. Collected Data'!BF138&gt;0,'2. Collected Data'!BF138/'2. Collected Data'!$G138,"")</f>
        <v>838.26620755471299</v>
      </c>
      <c r="Y139" s="74">
        <f>IF(AND('2. Collected Data'!BB138&gt;0,'2. Collected Data'!BH138&gt;0),('2. Collected Data'!BH138-'2. Collected Data'!BB138)/'2. Collected Data'!BH138,"")</f>
        <v>0.19444444444444445</v>
      </c>
    </row>
    <row r="140" spans="1:25" s="51" customFormat="1" ht="11.25" customHeight="1" x14ac:dyDescent="0.15">
      <c r="A140" s="185" t="s">
        <v>142</v>
      </c>
      <c r="B140" s="171"/>
      <c r="C140" s="171"/>
      <c r="D140" s="171"/>
      <c r="E140" s="171"/>
      <c r="F140" s="171"/>
      <c r="G140" s="146">
        <f>'2. Collected Data'!G139*'2. Collected Data'!AA139</f>
        <v>24750</v>
      </c>
      <c r="H140" s="45">
        <f>'2. Collected Data'!I139/'3. Calculated Stats'!$G140*1000</f>
        <v>24</v>
      </c>
      <c r="I140" s="45">
        <f>'2. Collected Data'!J139/'3. Calculated Stats'!$G140*1000</f>
        <v>2.7070707070707067</v>
      </c>
      <c r="J140" s="45">
        <f>'2. Collected Data'!K139/'3. Calculated Stats'!$G140*1000</f>
        <v>1.4141414141414141</v>
      </c>
      <c r="K140" s="66">
        <f>('2. Collected Data'!Y139+'2. Collected Data'!Z139)/G140*1000</f>
        <v>29.454545454545457</v>
      </c>
      <c r="L140" s="73">
        <f>IF(SUM('2. Collected Data'!Y139:Z139)&gt;0,(ROUND('2. Collected Data'!Y139/SUM('2. Collected Data'!Y139:Z139),2)),"")</f>
        <v>0.78</v>
      </c>
      <c r="M140" s="73">
        <f>IF(SUM('2. Collected Data'!Y139:Z139)&gt;0,1-L140,"")</f>
        <v>0.21999999999999997</v>
      </c>
      <c r="N140" s="66">
        <f>IF('2. Collected Data'!AD139&gt;0,'2. Collected Data'!AE139/'2. Collected Data'!AD139,"")</f>
        <v>279.16666666666669</v>
      </c>
      <c r="O140" s="66">
        <f>IF('2. Collected Data'!AF139&gt;0,'2. Collected Data'!AG139/'2. Collected Data'!AF139,"")</f>
        <v>10000</v>
      </c>
      <c r="P140" s="66">
        <f>SUM('2. Collected Data'!AI139:AK139)/'2. Collected Data'!G139</f>
        <v>1.1140000000000001</v>
      </c>
      <c r="Q140" s="50" t="str">
        <f>IF(MAX('2. Collected Data'!AI139:AK139)='2. Collected Data'!AI139,"NaCl",IF(MAX('2. Collected Data'!AJ139:AK139)='2. Collected Data'!AJ139,"CaCl2","MgCl2"))</f>
        <v>NaCl</v>
      </c>
      <c r="R140" s="66">
        <f>'2. Collected Data'!AL139/'2. Collected Data'!G139</f>
        <v>10.05688</v>
      </c>
      <c r="S140" s="66">
        <f>SUM('2. Collected Data'!AO139:AU139)/'2. Collected Data'!G139</f>
        <v>363.23464000000001</v>
      </c>
      <c r="T140" s="50" t="str">
        <f>IF(MAX('2. Collected Data'!AO139:AT139)='2. Collected Data'!AO139,"NaCl",IF(MAX('2. Collected Data'!AP139:AT139)='2. Collected Data'!AP139,"CaCl2",IF(MAX('2. Collected Data'!AQ139:AT139)='2. Collected Data'!AQ139,"MgCl2",IF(MAX('2. Collected Data'!AR139:AT139)='2. Collected Data'!AR139,"Potassium Acetate",IF('2. Collected Data'!AS139&gt;'2. Collected Data'!AT139,"Enhanced Brine","Ag Byproduct")))))</f>
        <v>NaCl</v>
      </c>
      <c r="U140" s="72">
        <f>IF('2. Collected Data'!BC139&gt;0,'2. Collected Data'!BC139/'2. Collected Data'!$G139,"")</f>
        <v>428.04192</v>
      </c>
      <c r="V140" s="72">
        <f>IF('2. Collected Data'!BD139&gt;0,'2. Collected Data'!BD139/'2. Collected Data'!$G139,"")</f>
        <v>260.06403999999998</v>
      </c>
      <c r="W140" s="72">
        <f>IF('2. Collected Data'!BE139&gt;0,'2. Collected Data'!BE139/'2. Collected Data'!$G139,"")</f>
        <v>445.79192</v>
      </c>
      <c r="X140" s="72">
        <f>IF('2. Collected Data'!BF139&gt;0,'2. Collected Data'!BF139/'2. Collected Data'!$G139,"")</f>
        <v>1133.89788</v>
      </c>
      <c r="Y140" s="74">
        <f>IF(AND('2. Collected Data'!BB139&gt;0,'2. Collected Data'!BH139&gt;0),('2. Collected Data'!BH139-'2. Collected Data'!BB139)/'2. Collected Data'!BH139,"")</f>
        <v>0</v>
      </c>
    </row>
    <row r="141" spans="1:25" s="51" customFormat="1" ht="11.25" customHeight="1" x14ac:dyDescent="0.15">
      <c r="A141" s="185" t="s">
        <v>64</v>
      </c>
      <c r="B141" s="171"/>
      <c r="C141" s="171"/>
      <c r="D141" s="171"/>
      <c r="E141" s="171"/>
      <c r="F141" s="171"/>
      <c r="G141" s="146">
        <f>'2. Collected Data'!G140*'2. Collected Data'!AA140</f>
        <v>21967.68</v>
      </c>
      <c r="H141" s="45">
        <f>'2. Collected Data'!I140/'3. Calculated Stats'!$G141*1000</f>
        <v>32.001558653439965</v>
      </c>
      <c r="I141" s="45">
        <f>'2. Collected Data'!J140/'3. Calculated Stats'!$G141*1000</f>
        <v>6.0998703549942457</v>
      </c>
      <c r="J141" s="45">
        <f>'2. Collected Data'!K140/'3. Calculated Stats'!$G141*1000</f>
        <v>2.002942504624976</v>
      </c>
      <c r="K141" s="66">
        <f>('2. Collected Data'!Y140+'2. Collected Data'!Z140)/G141*1000</f>
        <v>43.791606578391523</v>
      </c>
      <c r="L141" s="73">
        <f>IF(SUM('2. Collected Data'!Y140:Z140)&gt;0,(ROUND('2. Collected Data'!Y140/SUM('2. Collected Data'!Y140:Z140),2)),"")</f>
        <v>1</v>
      </c>
      <c r="M141" s="73">
        <f>IF(SUM('2. Collected Data'!Y140:Z140)&gt;0,1-L141,"")</f>
        <v>0</v>
      </c>
      <c r="N141" s="66">
        <f>IF('2. Collected Data'!AD140&gt;0,'2. Collected Data'!AE140/'2. Collected Data'!AD140,"")</f>
        <v>1516.4285714285713</v>
      </c>
      <c r="O141" s="66">
        <f>IF('2. Collected Data'!AF140&gt;0,'2. Collected Data'!AG140/'2. Collected Data'!AF140,"")</f>
        <v>94681.188118811886</v>
      </c>
      <c r="P141" s="66">
        <f>SUM('2. Collected Data'!AI140:AK140)/'2. Collected Data'!G140</f>
        <v>9.3104051042258451</v>
      </c>
      <c r="Q141" s="50" t="str">
        <f>IF(MAX('2. Collected Data'!AI140:AK140)='2. Collected Data'!AI140,"NaCl",IF(MAX('2. Collected Data'!AJ140:AK140)='2. Collected Data'!AJ140,"CaCl2","MgCl2"))</f>
        <v>NaCl</v>
      </c>
      <c r="R141" s="66">
        <f>'2. Collected Data'!AL140/'2. Collected Data'!G140</f>
        <v>0</v>
      </c>
      <c r="S141" s="66">
        <f>SUM('2. Collected Data'!AO140:AU140)/'2. Collected Data'!G140</f>
        <v>408.69663068653585</v>
      </c>
      <c r="T141" s="50" t="str">
        <f>IF(MAX('2. Collected Data'!AO140:AT140)='2. Collected Data'!AO140,"NaCl",IF(MAX('2. Collected Data'!AP140:AT140)='2. Collected Data'!AP140,"CaCl2",IF(MAX('2. Collected Data'!AQ140:AT140)='2. Collected Data'!AQ140,"MgCl2",IF(MAX('2. Collected Data'!AR140:AT140)='2. Collected Data'!AR140,"Potassium Acetate",IF('2. Collected Data'!AS140&gt;'2. Collected Data'!AT140,"Enhanced Brine","Ag Byproduct")))))</f>
        <v>NaCl</v>
      </c>
      <c r="U141" s="72">
        <f>IF('2. Collected Data'!BC140&gt;0,'2. Collected Data'!BC140/'2. Collected Data'!$G140,"")</f>
        <v>489.20596075689377</v>
      </c>
      <c r="V141" s="72">
        <f>IF('2. Collected Data'!BD140&gt;0,'2. Collected Data'!BD140/'2. Collected Data'!$G140,"")</f>
        <v>616.60853035004152</v>
      </c>
      <c r="W141" s="72">
        <f>IF('2. Collected Data'!BE140&gt;0,'2. Collected Data'!BE140/'2. Collected Data'!$G140,"")</f>
        <v>860.41262072280733</v>
      </c>
      <c r="X141" s="72">
        <f>IF('2. Collected Data'!BF140&gt;0,'2. Collected Data'!BF140/'2. Collected Data'!$G140,"")</f>
        <v>1966.2271118297426</v>
      </c>
      <c r="Y141" s="74">
        <f>IF(AND('2. Collected Data'!BB140&gt;0,'2. Collected Data'!BH140&gt;0),('2. Collected Data'!BH140-'2. Collected Data'!BB140)/'2. Collected Data'!BH140,"")</f>
        <v>0</v>
      </c>
    </row>
    <row r="142" spans="1:25" s="51" customFormat="1" ht="11.25" customHeight="1" x14ac:dyDescent="0.15">
      <c r="A142" s="275" t="s">
        <v>156</v>
      </c>
      <c r="B142" s="171"/>
      <c r="C142" s="171"/>
      <c r="D142" s="171"/>
      <c r="E142" s="171"/>
      <c r="F142" s="171"/>
      <c r="G142" s="146">
        <f>'2. Collected Data'!G141*'2. Collected Data'!AA141</f>
        <v>14083</v>
      </c>
      <c r="H142" s="45">
        <f>'2. Collected Data'!I141/'3. Calculated Stats'!$G142*1000</f>
        <v>22.793438897962083</v>
      </c>
      <c r="I142" s="45">
        <f>'2. Collected Data'!J141/'3. Calculated Stats'!$G142*1000</f>
        <v>3.5503798906482991</v>
      </c>
      <c r="J142" s="45">
        <f>'2. Collected Data'!K141/'3. Calculated Stats'!$G142*1000</f>
        <v>0.92309877156855791</v>
      </c>
      <c r="K142" s="66">
        <f>('2. Collected Data'!Y141+'2. Collected Data'!Z141)/G142*1000</f>
        <v>39.125186394944258</v>
      </c>
      <c r="L142" s="73">
        <f>IF(SUM('2. Collected Data'!Y141:Z141)&gt;0,(ROUND('2. Collected Data'!Y141/SUM('2. Collected Data'!Y141:Z141),2)),"")</f>
        <v>1</v>
      </c>
      <c r="M142" s="73">
        <f>IF(SUM('2. Collected Data'!Y141:Z141)&gt;0,1-L142,"")</f>
        <v>0</v>
      </c>
      <c r="N142" s="66" t="str">
        <f>IF('2. Collected Data'!AD141&gt;0,'2. Collected Data'!AE141/'2. Collected Data'!AD141,"")</f>
        <v/>
      </c>
      <c r="O142" s="66">
        <f>IF('2. Collected Data'!AF141&gt;0,'2. Collected Data'!AG141/'2. Collected Data'!AF141,"")</f>
        <v>33000</v>
      </c>
      <c r="P142" s="66">
        <f>SUM('2. Collected Data'!AI141:AK141)/'2. Collected Data'!G141</f>
        <v>0.13683164098558545</v>
      </c>
      <c r="Q142" s="50" t="str">
        <f>IF(MAX('2. Collected Data'!AI141:AK141)='2. Collected Data'!AI141,"NaCl",IF(MAX('2. Collected Data'!AJ141:AK141)='2. Collected Data'!AJ141,"CaCl2","MgCl2"))</f>
        <v>NaCl</v>
      </c>
      <c r="R142" s="66">
        <f>'2. Collected Data'!AL141/'2. Collected Data'!G141</f>
        <v>9.4800823688134628</v>
      </c>
      <c r="S142" s="66">
        <f>SUM('2. Collected Data'!AO141:AU141)/'2. Collected Data'!G141</f>
        <v>86.646169140097996</v>
      </c>
      <c r="T142" s="50" t="str">
        <f>IF(MAX('2. Collected Data'!AO141:AT141)='2. Collected Data'!AO141,"NaCl",IF(MAX('2. Collected Data'!AP141:AT141)='2. Collected Data'!AP141,"CaCl2",IF(MAX('2. Collected Data'!AQ141:AT141)='2. Collected Data'!AQ141,"MgCl2",IF(MAX('2. Collected Data'!AR141:AT141)='2. Collected Data'!AR141,"Potassium Acetate",IF('2. Collected Data'!AS141&gt;'2. Collected Data'!AT141,"Enhanced Brine","Ag Byproduct")))))</f>
        <v>NaCl</v>
      </c>
      <c r="U142" s="72">
        <f>IF('2. Collected Data'!BC141&gt;0,'2. Collected Data'!BC141/'2. Collected Data'!$G141,"")</f>
        <v>216.7771071504651</v>
      </c>
      <c r="V142" s="72">
        <f>IF('2. Collected Data'!BD141&gt;0,'2. Collected Data'!BD141/'2. Collected Data'!$G141,"")</f>
        <v>358.16452460413262</v>
      </c>
      <c r="W142" s="72">
        <f>IF('2. Collected Data'!BE141&gt;0,'2. Collected Data'!BE141/'2. Collected Data'!$G141,"")</f>
        <v>333.90840019882125</v>
      </c>
      <c r="X142" s="72">
        <f>IF('2. Collected Data'!BF141&gt;0,'2. Collected Data'!BF141/'2. Collected Data'!$G141,"")</f>
        <v>909.12234609103177</v>
      </c>
      <c r="Y142" s="74">
        <f>IF(AND('2. Collected Data'!BB141&gt;0,'2. Collected Data'!BH141&gt;0),('2. Collected Data'!BH141-'2. Collected Data'!BB141)/'2. Collected Data'!BH141,"")</f>
        <v>1.8518518518518517E-2</v>
      </c>
    </row>
    <row r="143" spans="1:25" s="51" customFormat="1" ht="11.25" customHeight="1" x14ac:dyDescent="0.15">
      <c r="A143" s="185" t="s">
        <v>334</v>
      </c>
      <c r="B143" s="171"/>
      <c r="C143" s="171"/>
      <c r="D143" s="171"/>
      <c r="E143" s="171"/>
      <c r="F143" s="171"/>
      <c r="G143" s="146">
        <f>'2. Collected Data'!G142*'2. Collected Data'!AA142</f>
        <v>4308.3600000000006</v>
      </c>
      <c r="H143" s="45">
        <f>'2. Collected Data'!I142/'3. Calculated Stats'!$G143*1000</f>
        <v>77.755804993083217</v>
      </c>
      <c r="I143" s="45">
        <f>'2. Collected Data'!J142/'3. Calculated Stats'!$G143*1000</f>
        <v>3.9458169697982526</v>
      </c>
      <c r="J143" s="45">
        <f>'2. Collected Data'!K142/'3. Calculated Stats'!$G143*1000</f>
        <v>0.46421376115273555</v>
      </c>
      <c r="K143" s="66">
        <f>('2. Collected Data'!Y142+'2. Collected Data'!Z142)/G143*1000</f>
        <v>161.31428200057559</v>
      </c>
      <c r="L143" s="73">
        <f>IF(SUM('2. Collected Data'!Y142:Z142)&gt;0,(ROUND('2. Collected Data'!Y142/SUM('2. Collected Data'!Y142:Z142),2)),"")</f>
        <v>1</v>
      </c>
      <c r="M143" s="73">
        <f>IF(SUM('2. Collected Data'!Y142:Z142)&gt;0,1-L143,"")</f>
        <v>0</v>
      </c>
      <c r="N143" s="66">
        <f>IF('2. Collected Data'!AD142&gt;0,'2. Collected Data'!AE142/'2. Collected Data'!AD142,"")</f>
        <v>1988.1308411214952</v>
      </c>
      <c r="O143" s="66">
        <f>IF('2. Collected Data'!AF142&gt;0,'2. Collected Data'!AG142/'2. Collected Data'!AF142,"")</f>
        <v>5272.727272727273</v>
      </c>
      <c r="P143" s="66">
        <f>SUM('2. Collected Data'!AI142:AK142)/'2. Collected Data'!G142</f>
        <v>25.597480247704464</v>
      </c>
      <c r="Q143" s="50" t="str">
        <f>IF(MAX('2. Collected Data'!AI142:AK142)='2. Collected Data'!AI142,"NaCl",IF(MAX('2. Collected Data'!AJ142:AK142)='2. Collected Data'!AJ142,"CaCl2","MgCl2"))</f>
        <v>NaCl</v>
      </c>
      <c r="R143" s="66">
        <f>'2. Collected Data'!AL142/'2. Collected Data'!G142</f>
        <v>2.0907537903053597</v>
      </c>
      <c r="S143" s="66">
        <f>SUM('2. Collected Data'!AO142:AU142)/'2. Collected Data'!G142</f>
        <v>4.9364723467862479</v>
      </c>
      <c r="T143" s="50" t="str">
        <f>IF(MAX('2. Collected Data'!AO142:AT142)='2. Collected Data'!AO142,"NaCl",IF(MAX('2. Collected Data'!AP142:AT142)='2. Collected Data'!AP142,"CaCl2",IF(MAX('2. Collected Data'!AQ142:AT142)='2. Collected Data'!AQ142,"MgCl2",IF(MAX('2. Collected Data'!AR142:AT142)='2. Collected Data'!AR142,"Potassium Acetate",IF('2. Collected Data'!AS142&gt;'2. Collected Data'!AT142,"Enhanced Brine","Ag Byproduct")))))</f>
        <v>MgCl2</v>
      </c>
      <c r="U143" s="72">
        <f>IF('2. Collected Data'!BC142&gt;0,'2. Collected Data'!BC142/'2. Collected Data'!$G142,"")</f>
        <v>1909.2415118513773</v>
      </c>
      <c r="V143" s="72">
        <f>IF('2. Collected Data'!BD142&gt;0,'2. Collected Data'!BD142/'2. Collected Data'!$G142,"")</f>
        <v>996.5866965620329</v>
      </c>
      <c r="W143" s="72">
        <f>IF('2. Collected Data'!BE142&gt;0,'2. Collected Data'!BE142/'2. Collected Data'!$G142,"")</f>
        <v>1856.6690155882982</v>
      </c>
      <c r="X143" s="72">
        <f>IF('2. Collected Data'!BF142&gt;0,'2. Collected Data'!BF142/'2. Collected Data'!$G142,"")</f>
        <v>6257.6071962417254</v>
      </c>
      <c r="Y143" s="74" t="str">
        <f>IF(AND('2. Collected Data'!BB142&gt;0,'2. Collected Data'!BH142&gt;0),('2. Collected Data'!BH142-'2. Collected Data'!BB142)/'2. Collected Data'!BH142,"")</f>
        <v/>
      </c>
    </row>
    <row r="144" spans="1:25" s="288" customFormat="1" ht="11.25" customHeight="1" x14ac:dyDescent="0.15">
      <c r="A144" s="186" t="s">
        <v>157</v>
      </c>
      <c r="B144" s="434"/>
      <c r="C144" s="434"/>
      <c r="D144" s="434"/>
      <c r="E144" s="434"/>
      <c r="F144" s="434"/>
      <c r="G144" s="435"/>
      <c r="H144" s="436"/>
      <c r="I144" s="436"/>
      <c r="J144" s="436"/>
      <c r="K144" s="437"/>
      <c r="L144" s="438"/>
      <c r="M144" s="438"/>
      <c r="N144" s="437"/>
      <c r="O144" s="437"/>
      <c r="P144" s="437"/>
      <c r="Q144" s="298"/>
      <c r="R144" s="437"/>
      <c r="S144" s="437"/>
      <c r="T144" s="298"/>
      <c r="U144" s="439"/>
      <c r="V144" s="439"/>
      <c r="W144" s="439"/>
      <c r="X144" s="439"/>
      <c r="Y144" s="440"/>
    </row>
    <row r="145" spans="1:25" s="288" customFormat="1" ht="11.25" customHeight="1" x14ac:dyDescent="0.15">
      <c r="A145" s="431" t="s">
        <v>355</v>
      </c>
      <c r="B145" s="434"/>
      <c r="C145" s="434"/>
      <c r="D145" s="434"/>
      <c r="E145" s="434"/>
      <c r="F145" s="434"/>
      <c r="G145" s="435"/>
      <c r="H145" s="436"/>
      <c r="I145" s="436"/>
      <c r="J145" s="436"/>
      <c r="K145" s="437"/>
      <c r="L145" s="438"/>
      <c r="M145" s="438"/>
      <c r="N145" s="437"/>
      <c r="O145" s="437"/>
      <c r="P145" s="437"/>
      <c r="Q145" s="298"/>
      <c r="R145" s="437"/>
      <c r="S145" s="437"/>
      <c r="T145" s="298"/>
      <c r="U145" s="439"/>
      <c r="V145" s="439"/>
      <c r="W145" s="439"/>
      <c r="X145" s="439"/>
      <c r="Y145" s="440"/>
    </row>
    <row r="146" spans="1:25" s="51" customFormat="1" ht="11.25" customHeight="1" x14ac:dyDescent="0.15">
      <c r="A146" s="185" t="s">
        <v>100</v>
      </c>
      <c r="B146" s="171"/>
      <c r="C146" s="171"/>
      <c r="D146" s="171"/>
      <c r="E146" s="171"/>
      <c r="F146" s="171"/>
      <c r="G146" s="146">
        <f>'2. Collected Data'!G145*'2. Collected Data'!AA145</f>
        <v>36180.53</v>
      </c>
      <c r="H146" s="45">
        <f>'2. Collected Data'!I145/'3. Calculated Stats'!$G146*1000</f>
        <v>40.905978989251956</v>
      </c>
      <c r="I146" s="45">
        <f>'2. Collected Data'!J145/'3. Calculated Stats'!$G146*1000</f>
        <v>0</v>
      </c>
      <c r="J146" s="45">
        <f>'2. Collected Data'!K145/'3. Calculated Stats'!$G146*1000</f>
        <v>1.0779278247167745</v>
      </c>
      <c r="K146" s="66">
        <f>('2. Collected Data'!Y145+'2. Collected Data'!Z145)/G146*1000</f>
        <v>108.92598864637971</v>
      </c>
      <c r="L146" s="73">
        <f>IF(SUM('2. Collected Data'!Y145:Z145)&gt;0,(ROUND('2. Collected Data'!Y145/SUM('2. Collected Data'!Y145:Z145),2)),"")</f>
        <v>0.91</v>
      </c>
      <c r="M146" s="73">
        <f>IF(SUM('2. Collected Data'!Y145:Z145)&gt;0,1-L146,"")</f>
        <v>8.9999999999999969E-2</v>
      </c>
      <c r="N146" s="66">
        <f>IF('2. Collected Data'!AD145&gt;0,'2. Collected Data'!AE145/'2. Collected Data'!AD145,"")</f>
        <v>1945.5252918287938</v>
      </c>
      <c r="O146" s="66" t="str">
        <f>IF('2. Collected Data'!AF145&gt;0,'2. Collected Data'!AG145/'2. Collected Data'!AF145,"")</f>
        <v/>
      </c>
      <c r="P146" s="66">
        <f>SUM('2. Collected Data'!AI145:AK145)/'2. Collected Data'!G145</f>
        <v>27.852515427496503</v>
      </c>
      <c r="Q146" s="50" t="str">
        <f>IF(MAX('2. Collected Data'!AI145:AK145)='2. Collected Data'!AI145,"NaCl",IF(MAX('2. Collected Data'!AJ145:AK145)='2. Collected Data'!AJ145,"CaCl2","MgCl2"))</f>
        <v>NaCl</v>
      </c>
      <c r="R146" s="66">
        <f>'2. Collected Data'!AL145/'2. Collected Data'!G145</f>
        <v>0.29265215296735564</v>
      </c>
      <c r="S146" s="66">
        <f>SUM('2. Collected Data'!AO145:AU145)/'2. Collected Data'!G145</f>
        <v>29.745176756669956</v>
      </c>
      <c r="T146" s="50" t="str">
        <f>IF(MAX('2. Collected Data'!AO145:AT145)='2. Collected Data'!AO145,"NaCl",IF(MAX('2. Collected Data'!AP145:AT145)='2. Collected Data'!AP145,"CaCl2",IF(MAX('2. Collected Data'!AQ145:AT145)='2. Collected Data'!AQ145,"MgCl2",IF(MAX('2. Collected Data'!AR145:AT145)='2. Collected Data'!AR145,"Potassium Acetate",IF('2. Collected Data'!AS145&gt;'2. Collected Data'!AT145,"Enhanced Brine","Ag Byproduct")))))</f>
        <v>NaCl</v>
      </c>
      <c r="U146" s="72" t="str">
        <f>IF('2. Collected Data'!BC145&gt;0,'2. Collected Data'!BC145/'2. Collected Data'!$G145,"")</f>
        <v/>
      </c>
      <c r="V146" s="72" t="str">
        <f>IF('2. Collected Data'!BD145&gt;0,'2. Collected Data'!BD145/'2. Collected Data'!$G145,"")</f>
        <v/>
      </c>
      <c r="W146" s="72" t="str">
        <f>IF('2. Collected Data'!BE145&gt;0,'2. Collected Data'!BE145/'2. Collected Data'!$G145,"")</f>
        <v/>
      </c>
      <c r="X146" s="72" t="str">
        <f>IF('2. Collected Data'!BF145&gt;0,'2. Collected Data'!BF145/'2. Collected Data'!$G145,"")</f>
        <v/>
      </c>
      <c r="Y146" s="74">
        <f>IF(AND('2. Collected Data'!BB145&gt;0,'2. Collected Data'!BH145&gt;0),('2. Collected Data'!BH145-'2. Collected Data'!BB145)/'2. Collected Data'!BH145,"")</f>
        <v>2.2014982418590397E-2</v>
      </c>
    </row>
    <row r="147" spans="1:25" s="288" customFormat="1" ht="11.25" customHeight="1" x14ac:dyDescent="0.15">
      <c r="A147" s="186" t="s">
        <v>356</v>
      </c>
      <c r="B147" s="434"/>
      <c r="C147" s="434"/>
      <c r="D147" s="434"/>
      <c r="E147" s="434"/>
      <c r="F147" s="434"/>
      <c r="G147" s="435"/>
      <c r="H147" s="436"/>
      <c r="I147" s="436"/>
      <c r="J147" s="436"/>
      <c r="K147" s="437"/>
      <c r="L147" s="438"/>
      <c r="M147" s="438"/>
      <c r="N147" s="437"/>
      <c r="O147" s="437"/>
      <c r="P147" s="437"/>
      <c r="Q147" s="298"/>
      <c r="R147" s="437"/>
      <c r="S147" s="437"/>
      <c r="T147" s="298"/>
      <c r="U147" s="439"/>
      <c r="V147" s="439"/>
      <c r="W147" s="439"/>
      <c r="X147" s="439"/>
      <c r="Y147" s="440"/>
    </row>
    <row r="148" spans="1:25" s="51" customFormat="1" ht="11.25" customHeight="1" x14ac:dyDescent="0.15">
      <c r="A148" s="185" t="s">
        <v>143</v>
      </c>
      <c r="B148" s="171"/>
      <c r="C148" s="171"/>
      <c r="D148" s="171"/>
      <c r="E148" s="171"/>
      <c r="F148" s="171"/>
      <c r="G148" s="146">
        <f>'2. Collected Data'!G147*'2. Collected Data'!AA147</f>
        <v>16910.88</v>
      </c>
      <c r="H148" s="45">
        <f>'2. Collected Data'!I147/'3. Calculated Stats'!$G148*1000</f>
        <v>20.815001939579727</v>
      </c>
      <c r="I148" s="45">
        <f>'2. Collected Data'!J147/'3. Calculated Stats'!$G148*1000</f>
        <v>1.1235370365114057</v>
      </c>
      <c r="J148" s="45">
        <f>'2. Collected Data'!K147/'3. Calculated Stats'!$G148*1000</f>
        <v>0.76873586708675123</v>
      </c>
      <c r="K148" s="66">
        <f>('2. Collected Data'!Y147+'2. Collected Data'!Z147)/G148*1000</f>
        <v>21.642871334903919</v>
      </c>
      <c r="L148" s="73">
        <f>IF(SUM('2. Collected Data'!Y147:Z147)&gt;0,(ROUND('2. Collected Data'!Y147/SUM('2. Collected Data'!Y147:Z147),2)),"")</f>
        <v>1</v>
      </c>
      <c r="M148" s="73">
        <f>IF(SUM('2. Collected Data'!Y147:Z147)&gt;0,1-L148,"")</f>
        <v>0</v>
      </c>
      <c r="N148" s="66">
        <f>IF('2. Collected Data'!AD147&gt;0,'2. Collected Data'!AE147/'2. Collected Data'!AD147,"")</f>
        <v>1405.2238805970148</v>
      </c>
      <c r="O148" s="66">
        <f>IF('2. Collected Data'!AF147&gt;0,'2. Collected Data'!AG147/'2. Collected Data'!AF147,"")</f>
        <v>21155.172413793105</v>
      </c>
      <c r="P148" s="66">
        <f>SUM('2. Collected Data'!AI147:AK147)/'2. Collected Data'!G147</f>
        <v>1.9520166898470097</v>
      </c>
      <c r="Q148" s="50" t="str">
        <f>IF(MAX('2. Collected Data'!AI147:AK147)='2. Collected Data'!AI147,"NaCl",IF(MAX('2. Collected Data'!AJ147:AK147)='2. Collected Data'!AJ147,"CaCl2","MgCl2"))</f>
        <v>NaCl</v>
      </c>
      <c r="R148" s="66">
        <f>'2. Collected Data'!AL147/'2. Collected Data'!G147</f>
        <v>0.70300185442744556</v>
      </c>
      <c r="S148" s="66">
        <f>SUM('2. Collected Data'!AO147:AU147)/'2. Collected Data'!G147</f>
        <v>141.49855122855817</v>
      </c>
      <c r="T148" s="50" t="str">
        <f>IF(MAX('2. Collected Data'!AO147:AT147)='2. Collected Data'!AO147,"NaCl",IF(MAX('2. Collected Data'!AP147:AT147)='2. Collected Data'!AP147,"CaCl2",IF(MAX('2. Collected Data'!AQ147:AT147)='2. Collected Data'!AQ147,"MgCl2",IF(MAX('2. Collected Data'!AR147:AT147)='2. Collected Data'!AR147,"Potassium Acetate",IF('2. Collected Data'!AS147&gt;'2. Collected Data'!AT147,"Enhanced Brine","Ag Byproduct")))))</f>
        <v>NaCl</v>
      </c>
      <c r="U148" s="72">
        <f>IF('2. Collected Data'!BC147&gt;0,'2. Collected Data'!BC147/'2. Collected Data'!$G147,"")</f>
        <v>649.07162726008346</v>
      </c>
      <c r="V148" s="72">
        <f>IF('2. Collected Data'!BD147&gt;0,'2. Collected Data'!BD147/'2. Collected Data'!$G147,"")</f>
        <v>532.11352573018075</v>
      </c>
      <c r="W148" s="72">
        <f>IF('2. Collected Data'!BE147&gt;0,'2. Collected Data'!BE147/'2. Collected Data'!$G147,"")</f>
        <v>210.20508808530366</v>
      </c>
      <c r="X148" s="72">
        <f>IF('2. Collected Data'!BF147&gt;0,'2. Collected Data'!BF147/'2. Collected Data'!$G147,"")</f>
        <v>1400.1039638386649</v>
      </c>
      <c r="Y148" s="74" t="str">
        <f>IF(AND('2. Collected Data'!BB147&gt;0,'2. Collected Data'!BH147&gt;0),('2. Collected Data'!BH147-'2. Collected Data'!BB147)/'2. Collected Data'!BH147,"")</f>
        <v/>
      </c>
    </row>
    <row r="149" spans="1:25" s="51" customFormat="1" ht="11.25" customHeight="1" x14ac:dyDescent="0.15">
      <c r="A149" s="185" t="s">
        <v>116</v>
      </c>
      <c r="B149" s="171"/>
      <c r="C149" s="171"/>
      <c r="D149" s="171"/>
      <c r="E149" s="171"/>
      <c r="F149" s="171"/>
      <c r="G149" s="146">
        <f>'2. Collected Data'!G148*'2. Collected Data'!AA148</f>
        <v>43461</v>
      </c>
      <c r="H149" s="45">
        <f>'2. Collected Data'!I148/'3. Calculated Stats'!$G149*1000</f>
        <v>37.320816364096544</v>
      </c>
      <c r="I149" s="45">
        <f>'2. Collected Data'!J148/'3. Calculated Stats'!$G149*1000</f>
        <v>0.98939278893720806</v>
      </c>
      <c r="J149" s="45">
        <f>'2. Collected Data'!K148/'3. Calculated Stats'!$G149*1000</f>
        <v>4.6018269252893394E-2</v>
      </c>
      <c r="K149" s="66">
        <f>('2. Collected Data'!Y148+'2. Collected Data'!Z148)/G149*1000</f>
        <v>75.515979843998068</v>
      </c>
      <c r="L149" s="73">
        <f>IF(SUM('2. Collected Data'!Y148:Z148)&gt;0,(ROUND('2. Collected Data'!Y148/SUM('2. Collected Data'!Y148:Z148),2)),"")</f>
        <v>0.84</v>
      </c>
      <c r="M149" s="73">
        <f>IF(SUM('2. Collected Data'!Y148:Z148)&gt;0,1-L149,"")</f>
        <v>0.16000000000000003</v>
      </c>
      <c r="N149" s="66">
        <f>IF('2. Collected Data'!AD148&gt;0,'2. Collected Data'!AE148/'2. Collected Data'!AD148,"")</f>
        <v>3536.3722943722942</v>
      </c>
      <c r="O149" s="66">
        <f>IF('2. Collected Data'!AF148&gt;0,'2. Collected Data'!AG148/'2. Collected Data'!AF148,"")</f>
        <v>32558.026737967914</v>
      </c>
      <c r="P149" s="66">
        <f>SUM('2. Collected Data'!AI148:AK148)/'2. Collected Data'!G148</f>
        <v>17.211292883274659</v>
      </c>
      <c r="Q149" s="50" t="str">
        <f>IF(MAX('2. Collected Data'!AI148:AK148)='2. Collected Data'!AI148,"NaCl",IF(MAX('2. Collected Data'!AJ148:AK148)='2. Collected Data'!AJ148,"CaCl2","MgCl2"))</f>
        <v>NaCl</v>
      </c>
      <c r="R149" s="66">
        <f>'2. Collected Data'!AL148/'2. Collected Data'!G148</f>
        <v>5.5774142334506796E-2</v>
      </c>
      <c r="S149" s="66">
        <f>SUM('2. Collected Data'!AO148:AU148)/'2. Collected Data'!G148</f>
        <v>296.89634384850785</v>
      </c>
      <c r="T149" s="50" t="str">
        <f>IF(MAX('2. Collected Data'!AO148:AT148)='2. Collected Data'!AO148,"NaCl",IF(MAX('2. Collected Data'!AP148:AT148)='2. Collected Data'!AP148,"CaCl2",IF(MAX('2. Collected Data'!AQ148:AT148)='2. Collected Data'!AQ148,"MgCl2",IF(MAX('2. Collected Data'!AR148:AT148)='2. Collected Data'!AR148,"Potassium Acetate",IF('2. Collected Data'!AS148&gt;'2. Collected Data'!AT148,"Enhanced Brine","Ag Byproduct")))))</f>
        <v>NaCl</v>
      </c>
      <c r="U149" s="72">
        <f>IF('2. Collected Data'!BC148&gt;0,'2. Collected Data'!BC148/'2. Collected Data'!$G148,"")</f>
        <v>889.41276086606388</v>
      </c>
      <c r="V149" s="72">
        <f>IF('2. Collected Data'!BD148&gt;0,'2. Collected Data'!BD148/'2. Collected Data'!$G148,"")</f>
        <v>772.71553806861323</v>
      </c>
      <c r="W149" s="72">
        <f>IF('2. Collected Data'!BE148&gt;0,'2. Collected Data'!BE148/'2. Collected Data'!$G148,"")</f>
        <v>1142.6634453878189</v>
      </c>
      <c r="X149" s="72">
        <f>IF('2. Collected Data'!BF148&gt;0,'2. Collected Data'!BF148/'2. Collected Data'!$G148,"")</f>
        <v>2806.5327995214102</v>
      </c>
      <c r="Y149" s="74">
        <f>IF(AND('2. Collected Data'!BB148&gt;0,'2. Collected Data'!BH148&gt;0),('2. Collected Data'!BH148-'2. Collected Data'!BB148)/'2. Collected Data'!BH148,"")</f>
        <v>0.13954692556634304</v>
      </c>
    </row>
    <row r="150" spans="1:25" s="288" customFormat="1" ht="11.25" customHeight="1" x14ac:dyDescent="0.15">
      <c r="A150" s="186" t="s">
        <v>357</v>
      </c>
      <c r="B150" s="434"/>
      <c r="C150" s="434"/>
      <c r="D150" s="434"/>
      <c r="E150" s="434"/>
      <c r="F150" s="434"/>
      <c r="G150" s="435"/>
      <c r="H150" s="436"/>
      <c r="I150" s="436"/>
      <c r="J150" s="436"/>
      <c r="K150" s="437"/>
      <c r="L150" s="438"/>
      <c r="M150" s="438"/>
      <c r="N150" s="437"/>
      <c r="O150" s="437"/>
      <c r="P150" s="437"/>
      <c r="Q150" s="298"/>
      <c r="R150" s="437"/>
      <c r="S150" s="437"/>
      <c r="T150" s="298"/>
      <c r="U150" s="439"/>
      <c r="V150" s="439"/>
      <c r="W150" s="439"/>
      <c r="X150" s="439"/>
      <c r="Y150" s="440"/>
    </row>
    <row r="151" spans="1:25" s="51" customFormat="1" ht="11.25" customHeight="1" x14ac:dyDescent="0.15">
      <c r="A151" s="185" t="s">
        <v>144</v>
      </c>
      <c r="B151" s="171"/>
      <c r="C151" s="171"/>
      <c r="D151" s="171"/>
      <c r="E151" s="171"/>
      <c r="F151" s="171"/>
      <c r="G151" s="146">
        <f>'2. Collected Data'!G150*'2. Collected Data'!AA150</f>
        <v>19090</v>
      </c>
      <c r="H151" s="45">
        <f>'2. Collected Data'!I150/'3. Calculated Stats'!$G151*1000</f>
        <v>24.934520691461497</v>
      </c>
      <c r="I151" s="45">
        <f>'2. Collected Data'!J150/'3. Calculated Stats'!$G151*1000</f>
        <v>3.0906233630172868</v>
      </c>
      <c r="J151" s="45">
        <f>'2. Collected Data'!K150/'3. Calculated Stats'!$G151*1000</f>
        <v>1.676270298585647</v>
      </c>
      <c r="K151" s="66">
        <f>('2. Collected Data'!Y150+'2. Collected Data'!Z150)/G151*1000</f>
        <v>54.216867469879517</v>
      </c>
      <c r="L151" s="73">
        <f>IF(SUM('2. Collected Data'!Y150:Z150)&gt;0,(ROUND('2. Collected Data'!Y150/SUM('2. Collected Data'!Y150:Z150),2)),"")</f>
        <v>0.92</v>
      </c>
      <c r="M151" s="73">
        <f>IF(SUM('2. Collected Data'!Y150:Z150)&gt;0,1-L151,"")</f>
        <v>7.999999999999996E-2</v>
      </c>
      <c r="N151" s="66">
        <f>IF('2. Collected Data'!AD150&gt;0,'2. Collected Data'!AE150/'2. Collected Data'!AD150,"")</f>
        <v>875</v>
      </c>
      <c r="O151" s="66">
        <f>IF('2. Collected Data'!AF150&gt;0,'2. Collected Data'!AG150/'2. Collected Data'!AF150,"")</f>
        <v>19238.888888888891</v>
      </c>
      <c r="P151" s="66">
        <f>SUM('2. Collected Data'!AI150:AK150)/'2. Collected Data'!G150</f>
        <v>0.28810895756940808</v>
      </c>
      <c r="Q151" s="50" t="str">
        <f>IF(MAX('2. Collected Data'!AI150:AK150)='2. Collected Data'!AI150,"NaCl",IF(MAX('2. Collected Data'!AJ150:AK150)='2. Collected Data'!AJ150,"CaCl2","MgCl2"))</f>
        <v>NaCl</v>
      </c>
      <c r="R151" s="66">
        <f>'2. Collected Data'!AL150/'2. Collected Data'!G150</f>
        <v>22.524882137244632</v>
      </c>
      <c r="S151" s="66">
        <f>SUM('2. Collected Data'!AO150:AU150)/'2. Collected Data'!G150</f>
        <v>235.7255107386066</v>
      </c>
      <c r="T151" s="50" t="str">
        <f>IF(MAX('2. Collected Data'!AO150:AT150)='2. Collected Data'!AO150,"NaCl",IF(MAX('2. Collected Data'!AP150:AT150)='2. Collected Data'!AP150,"CaCl2",IF(MAX('2. Collected Data'!AQ150:AT150)='2. Collected Data'!AQ150,"MgCl2",IF(MAX('2. Collected Data'!AR150:AT150)='2. Collected Data'!AR150,"Potassium Acetate",IF('2. Collected Data'!AS150&gt;'2. Collected Data'!AT150,"Enhanced Brine","Ag Byproduct")))))</f>
        <v>MgCl2</v>
      </c>
      <c r="U151" s="72">
        <f>IF('2. Collected Data'!BC150&gt;0,'2. Collected Data'!BC150/'2. Collected Data'!$G150,"")</f>
        <v>827.90377160817184</v>
      </c>
      <c r="V151" s="72">
        <f>IF('2. Collected Data'!BD150&gt;0,'2. Collected Data'!BD150/'2. Collected Data'!$G150,"")</f>
        <v>752.59544264012573</v>
      </c>
      <c r="W151" s="72">
        <f>IF('2. Collected Data'!BE150&gt;0,'2. Collected Data'!BE150/'2. Collected Data'!$G150,"")</f>
        <v>588.35421686746986</v>
      </c>
      <c r="X151" s="72">
        <f>IF('2. Collected Data'!BF150&gt;0,'2. Collected Data'!BF150/'2. Collected Data'!$G150,"")</f>
        <v>2168.8534834992142</v>
      </c>
      <c r="Y151" s="74">
        <f>IF(AND('2. Collected Data'!BB150&gt;0,'2. Collected Data'!BH150&gt;0),('2. Collected Data'!BH150-'2. Collected Data'!BB150)/'2. Collected Data'!BH150,"")</f>
        <v>0</v>
      </c>
    </row>
    <row r="152" spans="1:25" s="51" customFormat="1" ht="11.25" customHeight="1" x14ac:dyDescent="0.15">
      <c r="A152" s="386" t="s">
        <v>145</v>
      </c>
      <c r="B152" s="171"/>
      <c r="C152" s="171"/>
      <c r="D152" s="171"/>
      <c r="E152" s="171"/>
      <c r="F152" s="171"/>
      <c r="G152" s="146">
        <f>'2. Collected Data'!G151*'2. Collected Data'!AA151</f>
        <v>86400</v>
      </c>
      <c r="H152" s="45">
        <f>'2. Collected Data'!I151/'3. Calculated Stats'!$G152*1000</f>
        <v>26.087962962962962</v>
      </c>
      <c r="I152" s="45">
        <f>'2. Collected Data'!J151/'3. Calculated Stats'!$G152*1000</f>
        <v>1.4930555555555556</v>
      </c>
      <c r="J152" s="45">
        <f>'2. Collected Data'!K151/'3. Calculated Stats'!$G152*1000</f>
        <v>0.5439814814814814</v>
      </c>
      <c r="K152" s="66">
        <f>('2. Collected Data'!Y151+'2. Collected Data'!Z151)/G152*1000</f>
        <v>51.863425925925924</v>
      </c>
      <c r="L152" s="73">
        <f>IF(SUM('2. Collected Data'!Y151:Z151)&gt;0,(ROUND('2. Collected Data'!Y151/SUM('2. Collected Data'!Y151:Z151),2)),"")</f>
        <v>0.87</v>
      </c>
      <c r="M152" s="73">
        <f>IF(SUM('2. Collected Data'!Y151:Z151)&gt;0,1-L152,"")</f>
        <v>0.13</v>
      </c>
      <c r="N152" s="66">
        <f>IF('2. Collected Data'!AD151&gt;0,'2. Collected Data'!AE151/'2. Collected Data'!AD151,"")</f>
        <v>1917.2259507829979</v>
      </c>
      <c r="O152" s="66">
        <f>IF('2. Collected Data'!AF151&gt;0,'2. Collected Data'!AG151/'2. Collected Data'!AF151,"")</f>
        <v>46153.846153846156</v>
      </c>
      <c r="P152" s="66">
        <f>SUM('2. Collected Data'!AI151:AK151)/'2. Collected Data'!G151</f>
        <v>9.6041666666666661</v>
      </c>
      <c r="Q152" s="50" t="str">
        <f>IF(MAX('2. Collected Data'!AI151:AK151)='2. Collected Data'!AI151,"NaCl",IF(MAX('2. Collected Data'!AJ151:AK151)='2. Collected Data'!AJ151,"CaCl2","MgCl2"))</f>
        <v>NaCl</v>
      </c>
      <c r="R152" s="66">
        <f>'2. Collected Data'!AL151/'2. Collected Data'!G151</f>
        <v>6.260416666666667</v>
      </c>
      <c r="S152" s="66">
        <f>SUM('2. Collected Data'!AO151:AU151)/'2. Collected Data'!G151</f>
        <v>120.83333333333333</v>
      </c>
      <c r="T152" s="50" t="str">
        <f>IF(MAX('2. Collected Data'!AO151:AT151)='2. Collected Data'!AO151,"NaCl",IF(MAX('2. Collected Data'!AP151:AT151)='2. Collected Data'!AP151,"CaCl2",IF(MAX('2. Collected Data'!AQ151:AT151)='2. Collected Data'!AQ151,"MgCl2",IF(MAX('2. Collected Data'!AR151:AT151)='2. Collected Data'!AR151,"Potassium Acetate",IF('2. Collected Data'!AS151&gt;'2. Collected Data'!AT151,"Enhanced Brine","Ag Byproduct")))))</f>
        <v>NaCl</v>
      </c>
      <c r="U152" s="72">
        <f>IF('2. Collected Data'!BC151&gt;0,'2. Collected Data'!BC151/'2. Collected Data'!$G151,"")</f>
        <v>1302.0833333333333</v>
      </c>
      <c r="V152" s="72">
        <f>IF('2. Collected Data'!BD151&gt;0,'2. Collected Data'!BD151/'2. Collected Data'!$G151,"")</f>
        <v>708.33333333333337</v>
      </c>
      <c r="W152" s="72">
        <f>IF('2. Collected Data'!BE151&gt;0,'2. Collected Data'!BE151/'2. Collected Data'!$G151,"")</f>
        <v>760.41666666666663</v>
      </c>
      <c r="X152" s="72">
        <f>IF('2. Collected Data'!BF151&gt;0,'2. Collected Data'!BF151/'2. Collected Data'!$G151,"")</f>
        <v>3104.1666666666665</v>
      </c>
      <c r="Y152" s="74" t="str">
        <f>IF(AND('2. Collected Data'!BB151&gt;0,'2. Collected Data'!BH151&gt;0),('2. Collected Data'!BH151-'2. Collected Data'!BB151)/'2. Collected Data'!BH151,"")</f>
        <v/>
      </c>
    </row>
    <row r="153" spans="1:25" s="51" customFormat="1" ht="11.25" customHeight="1" x14ac:dyDescent="0.15">
      <c r="A153" s="275" t="s">
        <v>322</v>
      </c>
      <c r="B153" s="171"/>
      <c r="C153" s="171"/>
      <c r="D153" s="171"/>
      <c r="E153" s="171"/>
      <c r="F153" s="171"/>
      <c r="G153" s="146">
        <f>'2. Collected Data'!G152*'2. Collected Data'!AA152</f>
        <v>3185</v>
      </c>
      <c r="H153" s="45">
        <f>'2. Collected Data'!I152/'3. Calculated Stats'!$G153*1000</f>
        <v>45.525902668759812</v>
      </c>
      <c r="I153" s="45">
        <f>'2. Collected Data'!J152/'3. Calculated Stats'!$G153*1000</f>
        <v>0</v>
      </c>
      <c r="J153" s="45">
        <f>'2. Collected Data'!K152/'3. Calculated Stats'!$G153*1000</f>
        <v>1.5698587127158556</v>
      </c>
      <c r="K153" s="66">
        <f>('2. Collected Data'!Y152+'2. Collected Data'!Z152)/G153*1000</f>
        <v>70.64364207221351</v>
      </c>
      <c r="L153" s="73">
        <f>IF(SUM('2. Collected Data'!Y152:Z152)&gt;0,(ROUND('2. Collected Data'!Y152/SUM('2. Collected Data'!Y152:Z152),2)),"")</f>
        <v>1</v>
      </c>
      <c r="M153" s="73">
        <f>IF(SUM('2. Collected Data'!Y152:Z152)&gt;0,1-L153,"")</f>
        <v>0</v>
      </c>
      <c r="N153" s="66">
        <f>IF('2. Collected Data'!AD152&gt;0,'2. Collected Data'!AE152/'2. Collected Data'!AD152,"")</f>
        <v>2875</v>
      </c>
      <c r="O153" s="66">
        <f>IF('2. Collected Data'!AF152&gt;0,'2. Collected Data'!AG152/'2. Collected Data'!AF152,"")</f>
        <v>12000</v>
      </c>
      <c r="P153" s="66">
        <f>SUM('2. Collected Data'!AI152:AK152)/'2. Collected Data'!G152</f>
        <v>36.263736263736263</v>
      </c>
      <c r="Q153" s="50" t="str">
        <f>IF(MAX('2. Collected Data'!AI152:AK152)='2. Collected Data'!AI152,"NaCl",IF(MAX('2. Collected Data'!AJ152:AK152)='2. Collected Data'!AJ152,"CaCl2","MgCl2"))</f>
        <v>NaCl</v>
      </c>
      <c r="R153" s="66">
        <f>'2. Collected Data'!AL152/'2. Collected Data'!G152</f>
        <v>3.704866562009419</v>
      </c>
      <c r="S153" s="66">
        <f>SUM('2. Collected Data'!AO152:AU152)/'2. Collected Data'!G152</f>
        <v>13.029827315541601</v>
      </c>
      <c r="T153" s="50" t="str">
        <f>IF(MAX('2. Collected Data'!AO152:AT152)='2. Collected Data'!AO152,"NaCl",IF(MAX('2. Collected Data'!AP152:AT152)='2. Collected Data'!AP152,"CaCl2",IF(MAX('2. Collected Data'!AQ152:AT152)='2. Collected Data'!AQ152,"MgCl2",IF(MAX('2. Collected Data'!AR152:AT152)='2. Collected Data'!AR152,"Potassium Acetate",IF('2. Collected Data'!AS152&gt;'2. Collected Data'!AT152,"Enhanced Brine","Ag Byproduct")))))</f>
        <v>CaCl2</v>
      </c>
      <c r="U153" s="72">
        <f>IF('2. Collected Data'!BC152&gt;0,'2. Collected Data'!BC152/'2. Collected Data'!$G152,"")</f>
        <v>376.76609105180535</v>
      </c>
      <c r="V153" s="72">
        <f>IF('2. Collected Data'!BD152&gt;0,'2. Collected Data'!BD152/'2. Collected Data'!$G152,"")</f>
        <v>1255.8869701726844</v>
      </c>
      <c r="W153" s="72">
        <f>IF('2. Collected Data'!BE152&gt;0,'2. Collected Data'!BE152/'2. Collected Data'!$G152,"")</f>
        <v>1978.0219780219779</v>
      </c>
      <c r="X153" s="72">
        <f>IF('2. Collected Data'!BF152&gt;0,'2. Collected Data'!BF152/'2. Collected Data'!$G152,"")</f>
        <v>3642.072213500785</v>
      </c>
      <c r="Y153" s="74">
        <f>IF(AND('2. Collected Data'!BB152&gt;0,'2. Collected Data'!BH152&gt;0),('2. Collected Data'!BH152-'2. Collected Data'!BB152)/'2. Collected Data'!BH152,"")</f>
        <v>0</v>
      </c>
    </row>
    <row r="154" spans="1:25" s="288" customFormat="1" ht="11.25" customHeight="1" x14ac:dyDescent="0.15">
      <c r="A154" s="289" t="s">
        <v>70</v>
      </c>
      <c r="B154" s="434"/>
      <c r="C154" s="434"/>
      <c r="D154" s="434"/>
      <c r="E154" s="434"/>
      <c r="F154" s="434"/>
      <c r="G154" s="435"/>
      <c r="H154" s="436"/>
      <c r="I154" s="436"/>
      <c r="J154" s="436"/>
      <c r="K154" s="437"/>
      <c r="L154" s="438"/>
      <c r="M154" s="438"/>
      <c r="N154" s="437"/>
      <c r="O154" s="437"/>
      <c r="P154" s="437"/>
      <c r="Q154" s="298"/>
      <c r="R154" s="437"/>
      <c r="S154" s="437"/>
      <c r="T154" s="298"/>
      <c r="U154" s="439"/>
      <c r="V154" s="439"/>
      <c r="W154" s="439"/>
      <c r="X154" s="439"/>
      <c r="Y154" s="440"/>
    </row>
    <row r="155" spans="1:25" s="51" customFormat="1" ht="11.25" customHeight="1" x14ac:dyDescent="0.15">
      <c r="A155" s="185" t="s">
        <v>146</v>
      </c>
      <c r="B155" s="171"/>
      <c r="C155" s="171"/>
      <c r="D155" s="171"/>
      <c r="E155" s="171"/>
      <c r="F155" s="171"/>
      <c r="G155" s="146">
        <f>'2. Collected Data'!G154*'2. Collected Data'!AA154</f>
        <v>17729.66</v>
      </c>
      <c r="H155" s="45">
        <f>'2. Collected Data'!I154/'3. Calculated Stats'!$G155*1000</f>
        <v>26.791263904665968</v>
      </c>
      <c r="I155" s="45">
        <f>'2. Collected Data'!J154/'3. Calculated Stats'!$G155*1000</f>
        <v>1.4664691821501372</v>
      </c>
      <c r="J155" s="45">
        <f>'2. Collected Data'!K154/'3. Calculated Stats'!$G155*1000</f>
        <v>3.8917835987830562</v>
      </c>
      <c r="K155" s="66">
        <f>('2. Collected Data'!Y154+'2. Collected Data'!Z154)/G155*1000</f>
        <v>22.279051036511696</v>
      </c>
      <c r="L155" s="73">
        <f>IF(SUM('2. Collected Data'!Y154:Z154)&gt;0,(ROUND('2. Collected Data'!Y154/SUM('2. Collected Data'!Y154:Z154),2)),"")</f>
        <v>0.85</v>
      </c>
      <c r="M155" s="73">
        <f>IF(SUM('2. Collected Data'!Y154:Z154)&gt;0,1-L155,"")</f>
        <v>0.15000000000000002</v>
      </c>
      <c r="N155" s="66">
        <f>IF('2. Collected Data'!AD154&gt;0,'2. Collected Data'!AE154/'2. Collected Data'!AD154,"")</f>
        <v>1440</v>
      </c>
      <c r="O155" s="66">
        <f>IF('2. Collected Data'!AF154&gt;0,'2. Collected Data'!AG154/'2. Collected Data'!AF154,"")</f>
        <v>14817.692307692309</v>
      </c>
      <c r="P155" s="66">
        <f>SUM('2. Collected Data'!AI154:AK154)/'2. Collected Data'!G154</f>
        <v>3.0896706423022211</v>
      </c>
      <c r="Q155" s="50" t="str">
        <f>IF(MAX('2. Collected Data'!AI154:AK154)='2. Collected Data'!AI154,"NaCl",IF(MAX('2. Collected Data'!AJ154:AK154)='2. Collected Data'!AJ154,"CaCl2","MgCl2"))</f>
        <v>NaCl</v>
      </c>
      <c r="R155" s="66">
        <f>'2. Collected Data'!AL154/'2. Collected Data'!G154</f>
        <v>0.48473574789364265</v>
      </c>
      <c r="S155" s="66">
        <f>SUM('2. Collected Data'!AO154:AU154)/'2. Collected Data'!G154</f>
        <v>103.38434183171026</v>
      </c>
      <c r="T155" s="50" t="str">
        <f>IF(MAX('2. Collected Data'!AO154:AT154)='2. Collected Data'!AO154,"NaCl",IF(MAX('2. Collected Data'!AP154:AT154)='2. Collected Data'!AP154,"CaCl2",IF(MAX('2. Collected Data'!AQ154:AT154)='2. Collected Data'!AQ154,"MgCl2",IF(MAX('2. Collected Data'!AR154:AT154)='2. Collected Data'!AR154,"Potassium Acetate",IF('2. Collected Data'!AS154&gt;'2. Collected Data'!AT154,"Enhanced Brine","Ag Byproduct")))))</f>
        <v>NaCl</v>
      </c>
      <c r="U155" s="72">
        <f>IF('2. Collected Data'!BC154&gt;0,'2. Collected Data'!BC154/'2. Collected Data'!$G154,"")</f>
        <v>325.97144107670425</v>
      </c>
      <c r="V155" s="72">
        <f>IF('2. Collected Data'!BD154&gt;0,'2. Collected Data'!BD154/'2. Collected Data'!$G154,"")</f>
        <v>739.27869569974837</v>
      </c>
      <c r="W155" s="72">
        <f>IF('2. Collected Data'!BE154&gt;0,'2. Collected Data'!BE154/'2. Collected Data'!$G154,"")</f>
        <v>249.597652916074</v>
      </c>
      <c r="X155" s="72">
        <f>IF('2. Collected Data'!BF154&gt;0,'2. Collected Data'!BF154/'2. Collected Data'!$G154,"")</f>
        <v>1314.8477935222672</v>
      </c>
      <c r="Y155" s="74">
        <f>IF(AND('2. Collected Data'!BB154&gt;0,'2. Collected Data'!BH154&gt;0),('2. Collected Data'!BH154-'2. Collected Data'!BB154)/'2. Collected Data'!BH154,"")</f>
        <v>0.1508462104488596</v>
      </c>
    </row>
    <row r="156" spans="1:25" s="288" customFormat="1" ht="11.25" customHeight="1" x14ac:dyDescent="0.15">
      <c r="A156" s="289" t="s">
        <v>158</v>
      </c>
      <c r="B156" s="434"/>
      <c r="C156" s="434"/>
      <c r="D156" s="434"/>
      <c r="E156" s="434"/>
      <c r="F156" s="434"/>
      <c r="G156" s="435"/>
      <c r="H156" s="436"/>
      <c r="I156" s="436"/>
      <c r="J156" s="436"/>
      <c r="K156" s="437"/>
      <c r="L156" s="438"/>
      <c r="M156" s="438"/>
      <c r="N156" s="437"/>
      <c r="O156" s="437"/>
      <c r="P156" s="437"/>
      <c r="Q156" s="298"/>
      <c r="R156" s="437"/>
      <c r="S156" s="437"/>
      <c r="T156" s="298"/>
      <c r="U156" s="439"/>
      <c r="V156" s="439"/>
      <c r="W156" s="439"/>
      <c r="X156" s="439"/>
      <c r="Y156" s="440"/>
    </row>
    <row r="157" spans="1:25" s="51" customFormat="1" ht="11.25" customHeight="1" x14ac:dyDescent="0.15">
      <c r="A157" s="185" t="s">
        <v>358</v>
      </c>
      <c r="B157" s="171"/>
      <c r="C157" s="171"/>
      <c r="D157" s="171"/>
      <c r="E157" s="171"/>
      <c r="F157" s="171"/>
      <c r="G157" s="146">
        <f>'2. Collected Data'!G156*'2. Collected Data'!AA156</f>
        <v>186712.05</v>
      </c>
      <c r="H157" s="45">
        <f>'2. Collected Data'!I156/'3. Calculated Stats'!$G157*1000</f>
        <v>3.4812964669393329</v>
      </c>
      <c r="I157" s="45">
        <f>'2. Collected Data'!J156/'3. Calculated Stats'!$G157*1000</f>
        <v>2.3030115088983276</v>
      </c>
      <c r="J157" s="45">
        <f>'2. Collected Data'!K156/'3. Calculated Stats'!$G157*1000</f>
        <v>4.2846725746945639E-2</v>
      </c>
      <c r="K157" s="66">
        <f>('2. Collected Data'!Y156+'2. Collected Data'!Z156)/G157*1000</f>
        <v>29.473191473180226</v>
      </c>
      <c r="L157" s="73">
        <f>IF(SUM('2. Collected Data'!Y156:Z156)&gt;0,(ROUND('2. Collected Data'!Y156/SUM('2. Collected Data'!Y156:Z156),2)),"")</f>
        <v>1</v>
      </c>
      <c r="M157" s="73">
        <f>IF(SUM('2. Collected Data'!Y156:Z156)&gt;0,1-L157,"")</f>
        <v>0</v>
      </c>
      <c r="N157" s="66">
        <f>IF('2. Collected Data'!AD156&gt;0,'2. Collected Data'!AE156/'2. Collected Data'!AD156,"")</f>
        <v>287.39884393063585</v>
      </c>
      <c r="O157" s="66">
        <f>IF('2. Collected Data'!AF156&gt;0,'2. Collected Data'!AG156/'2. Collected Data'!AF156,"")</f>
        <v>15180</v>
      </c>
      <c r="P157" s="66">
        <f>SUM('2. Collected Data'!AI156:AK156)/'2. Collected Data'!G156</f>
        <v>6.4562249731605431E-2</v>
      </c>
      <c r="Q157" s="50" t="str">
        <f>IF(MAX('2. Collected Data'!AI156:AK156)='2. Collected Data'!AI156,"NaCl",IF(MAX('2. Collected Data'!AJ156:AK156)='2. Collected Data'!AJ156,"CaCl2","MgCl2"))</f>
        <v>NaCl</v>
      </c>
      <c r="R157" s="66">
        <f>'2. Collected Data'!AL156/'2. Collected Data'!G156</f>
        <v>4.3248413800823247E-2</v>
      </c>
      <c r="S157" s="66">
        <f>SUM('2. Collected Data'!AO156:AU156)/'2. Collected Data'!G156</f>
        <v>32.224062399829045</v>
      </c>
      <c r="T157" s="50" t="str">
        <f>IF(MAX('2. Collected Data'!AO156:AT156)='2. Collected Data'!AO156,"NaCl",IF(MAX('2. Collected Data'!AP156:AT156)='2. Collected Data'!AP156,"CaCl2",IF(MAX('2. Collected Data'!AQ156:AT156)='2. Collected Data'!AQ156,"MgCl2",IF(MAX('2. Collected Data'!AR156:AT156)='2. Collected Data'!AR156,"Potassium Acetate",IF('2. Collected Data'!AS156&gt;'2. Collected Data'!AT156,"Enhanced Brine","Ag Byproduct")))))</f>
        <v>NaCl</v>
      </c>
      <c r="U157" s="72">
        <f>IF('2. Collected Data'!BC156&gt;0,'2. Collected Data'!BC156/'2. Collected Data'!$G156,"")</f>
        <v>23.17012399574639</v>
      </c>
      <c r="V157" s="72">
        <f>IF('2. Collected Data'!BD156&gt;0,'2. Collected Data'!BD156/'2. Collected Data'!$G156,"")</f>
        <v>15.629223716412518</v>
      </c>
      <c r="W157" s="72">
        <f>IF('2. Collected Data'!BE156&gt;0,'2. Collected Data'!BE156/'2. Collected Data'!$G156,"")</f>
        <v>18.076595484865599</v>
      </c>
      <c r="X157" s="72">
        <f>IF('2. Collected Data'!BF156&gt;0,'2. Collected Data'!BF156/'2. Collected Data'!$G156,"")</f>
        <v>64.93755946656897</v>
      </c>
      <c r="Y157" s="74">
        <f>IF(AND('2. Collected Data'!BB156&gt;0,'2. Collected Data'!BH156&gt;0),('2. Collected Data'!BH156-'2. Collected Data'!BB156)/'2. Collected Data'!BH156,"")</f>
        <v>5.9752454118651245E-2</v>
      </c>
    </row>
    <row r="158" spans="1:25" s="51" customFormat="1" ht="11.25" customHeight="1" x14ac:dyDescent="0.15">
      <c r="A158" s="185" t="s">
        <v>359</v>
      </c>
      <c r="B158" s="171"/>
      <c r="C158" s="171"/>
      <c r="D158" s="171"/>
      <c r="E158" s="171"/>
      <c r="F158" s="171"/>
      <c r="G158" s="146">
        <f>'2. Collected Data'!G157*'2. Collected Data'!AA157</f>
        <v>24300</v>
      </c>
      <c r="H158" s="45">
        <f>'2. Collected Data'!I157/'3. Calculated Stats'!$G158*1000</f>
        <v>22.63374485596708</v>
      </c>
      <c r="I158" s="45">
        <f>'2. Collected Data'!J157/'3. Calculated Stats'!$G158*1000</f>
        <v>1.5637860082304527</v>
      </c>
      <c r="J158" s="45">
        <f>'2. Collected Data'!K157/'3. Calculated Stats'!$G158*1000</f>
        <v>0.45267489711934156</v>
      </c>
      <c r="K158" s="66">
        <f>('2. Collected Data'!Y157+'2. Collected Data'!Z157)/G158*1000</f>
        <v>29.670781893004115</v>
      </c>
      <c r="L158" s="73">
        <f>IF(SUM('2. Collected Data'!Y157:Z157)&gt;0,(ROUND('2. Collected Data'!Y157/SUM('2. Collected Data'!Y157:Z157),2)),"")</f>
        <v>0.89</v>
      </c>
      <c r="M158" s="73">
        <f>IF(SUM('2. Collected Data'!Y157:Z157)&gt;0,1-L158,"")</f>
        <v>0.10999999999999999</v>
      </c>
      <c r="N158" s="66">
        <f>IF('2. Collected Data'!AD157&gt;0,'2. Collected Data'!AE157/'2. Collected Data'!AD157,"")</f>
        <v>1687.5</v>
      </c>
      <c r="O158" s="66">
        <f>IF('2. Collected Data'!AF157&gt;0,'2. Collected Data'!AG157/'2. Collected Data'!AF157,"")</f>
        <v>15000</v>
      </c>
      <c r="P158" s="66">
        <f>SUM('2. Collected Data'!AI157:AK157)/'2. Collected Data'!G157</f>
        <v>8.2674897119341555</v>
      </c>
      <c r="Q158" s="50" t="str">
        <f>IF(MAX('2. Collected Data'!AI157:AK157)='2. Collected Data'!AI157,"NaCl",IF(MAX('2. Collected Data'!AJ157:AK157)='2. Collected Data'!AJ157,"CaCl2","MgCl2"))</f>
        <v>NaCl</v>
      </c>
      <c r="R158" s="66">
        <f>'2. Collected Data'!AL157/'2. Collected Data'!G157</f>
        <v>1.0740740740740742</v>
      </c>
      <c r="S158" s="66">
        <f>SUM('2. Collected Data'!AO157:AU157)/'2. Collected Data'!G157</f>
        <v>13.028271604938272</v>
      </c>
      <c r="T158" s="50" t="str">
        <f>IF(MAX('2. Collected Data'!AO157:AT157)='2. Collected Data'!AO157,"NaCl",IF(MAX('2. Collected Data'!AP157:AT157)='2. Collected Data'!AP157,"CaCl2",IF(MAX('2. Collected Data'!AQ157:AT157)='2. Collected Data'!AQ157,"MgCl2",IF(MAX('2. Collected Data'!AR157:AT157)='2. Collected Data'!AR157,"Potassium Acetate",IF('2. Collected Data'!AS157&gt;'2. Collected Data'!AT157,"Enhanced Brine","Ag Byproduct")))))</f>
        <v>MgCl2</v>
      </c>
      <c r="U158" s="72">
        <f>IF('2. Collected Data'!BC157&gt;0,'2. Collected Data'!BC157/'2. Collected Data'!$G157,"")</f>
        <v>395.9501646090535</v>
      </c>
      <c r="V158" s="72">
        <f>IF('2. Collected Data'!BD157&gt;0,'2. Collected Data'!BD157/'2. Collected Data'!$G157,"")</f>
        <v>354.89111111111112</v>
      </c>
      <c r="W158" s="72">
        <f>IF('2. Collected Data'!BE157&gt;0,'2. Collected Data'!BE157/'2. Collected Data'!$G157,"")</f>
        <v>379.14633744855968</v>
      </c>
      <c r="X158" s="72">
        <f>IF('2. Collected Data'!BF157&gt;0,'2. Collected Data'!BF157/'2. Collected Data'!$G157,"")</f>
        <v>1129.9876131687242</v>
      </c>
      <c r="Y158" s="74">
        <f>IF(AND('2. Collected Data'!BB157&gt;0,'2. Collected Data'!BH157&gt;0),('2. Collected Data'!BH157-'2. Collected Data'!BB157)/'2. Collected Data'!BH157,"")</f>
        <v>-2.0294117647058758E-2</v>
      </c>
    </row>
    <row r="159" spans="1:25" s="51" customFormat="1" ht="11.25" customHeight="1" x14ac:dyDescent="0.15">
      <c r="A159" s="185" t="s">
        <v>147</v>
      </c>
      <c r="B159" s="171"/>
      <c r="C159" s="171"/>
      <c r="D159" s="171"/>
      <c r="E159" s="171"/>
      <c r="F159" s="171"/>
      <c r="G159" s="146">
        <f>'2. Collected Data'!G158*'2. Collected Data'!AA158</f>
        <v>6445.89</v>
      </c>
      <c r="H159" s="45">
        <f>'2. Collected Data'!I158/'3. Calculated Stats'!$G159*1000</f>
        <v>42.662844075837469</v>
      </c>
      <c r="I159" s="45">
        <f>'2. Collected Data'!J158/'3. Calculated Stats'!$G159*1000</f>
        <v>1.2411009185698172</v>
      </c>
      <c r="J159" s="45">
        <f>'2. Collected Data'!K158/'3. Calculated Stats'!$G159*1000</f>
        <v>0</v>
      </c>
      <c r="K159" s="66">
        <f>('2. Collected Data'!Y158+'2. Collected Data'!Z158)/G159*1000</f>
        <v>54.298165187429504</v>
      </c>
      <c r="L159" s="73">
        <f>IF(SUM('2. Collected Data'!Y158:Z158)&gt;0,(ROUND('2. Collected Data'!Y158/SUM('2. Collected Data'!Y158:Z158),2)),"")</f>
        <v>0.86</v>
      </c>
      <c r="M159" s="73">
        <f>IF(SUM('2. Collected Data'!Y158:Z158)&gt;0,1-L159,"")</f>
        <v>0.14000000000000001</v>
      </c>
      <c r="N159" s="66">
        <f>IF('2. Collected Data'!AD158&gt;0,'2. Collected Data'!AE158/'2. Collected Data'!AD158,"")</f>
        <v>2000</v>
      </c>
      <c r="O159" s="66">
        <f>IF('2. Collected Data'!AF158&gt;0,'2. Collected Data'!AG158/'2. Collected Data'!AF158,"")</f>
        <v>2857.1428571428573</v>
      </c>
      <c r="P159" s="66">
        <f>SUM('2. Collected Data'!AI158:AK158)/'2. Collected Data'!G158</f>
        <v>32.100138227614806</v>
      </c>
      <c r="Q159" s="50" t="str">
        <f>IF(MAX('2. Collected Data'!AI158:AK158)='2. Collected Data'!AI158,"NaCl",IF(MAX('2. Collected Data'!AJ158:AK158)='2. Collected Data'!AJ158,"CaCl2","MgCl2"))</f>
        <v>NaCl</v>
      </c>
      <c r="R159" s="66">
        <f>'2. Collected Data'!AL158/'2. Collected Data'!G158</f>
        <v>1.0532944248195362</v>
      </c>
      <c r="S159" s="66">
        <f>SUM('2. Collected Data'!AO158:AU158)/'2. Collected Data'!G158</f>
        <v>477.82552603286746</v>
      </c>
      <c r="T159" s="50" t="str">
        <f>IF(MAX('2. Collected Data'!AO158:AT158)='2. Collected Data'!AO158,"NaCl",IF(MAX('2. Collected Data'!AP158:AT158)='2. Collected Data'!AP158,"CaCl2",IF(MAX('2. Collected Data'!AQ158:AT158)='2. Collected Data'!AQ158,"MgCl2",IF(MAX('2. Collected Data'!AR158:AT158)='2. Collected Data'!AR158,"Potassium Acetate",IF('2. Collected Data'!AS158&gt;'2. Collected Data'!AT158,"Enhanced Brine","Ag Byproduct")))))</f>
        <v>NaCl</v>
      </c>
      <c r="U159" s="72">
        <f>IF('2. Collected Data'!BC158&gt;0,'2. Collected Data'!BC158/'2. Collected Data'!$G158,"")</f>
        <v>1878.9367224696666</v>
      </c>
      <c r="V159" s="72">
        <f>IF('2. Collected Data'!BD158&gt;0,'2. Collected Data'!BD158/'2. Collected Data'!$G158,"")</f>
        <v>2790.8107817539549</v>
      </c>
      <c r="W159" s="72">
        <f>IF('2. Collected Data'!BE158&gt;0,'2. Collected Data'!BE158/'2. Collected Data'!$G158,"")</f>
        <v>2615.7475042236215</v>
      </c>
      <c r="X159" s="72">
        <f>IF('2. Collected Data'!BF158&gt;0,'2. Collected Data'!BF158/'2. Collected Data'!$G158,"")</f>
        <v>7285.495008447243</v>
      </c>
      <c r="Y159" s="74">
        <f>IF(AND('2. Collected Data'!BB158&gt;0,'2. Collected Data'!BH158&gt;0),('2. Collected Data'!BH158-'2. Collected Data'!BB158)/'2. Collected Data'!BH158,"")</f>
        <v>2.295625557964451E-3</v>
      </c>
    </row>
    <row r="160" spans="1:25" s="288" customFormat="1" ht="11.25" customHeight="1" x14ac:dyDescent="0.15">
      <c r="A160" s="289" t="s">
        <v>360</v>
      </c>
      <c r="B160" s="434"/>
      <c r="C160" s="434"/>
      <c r="D160" s="434"/>
      <c r="E160" s="434"/>
      <c r="F160" s="434"/>
      <c r="G160" s="435"/>
      <c r="H160" s="436"/>
      <c r="I160" s="436"/>
      <c r="J160" s="436"/>
      <c r="K160" s="437"/>
      <c r="L160" s="438"/>
      <c r="M160" s="438"/>
      <c r="N160" s="437"/>
      <c r="O160" s="437"/>
      <c r="P160" s="437"/>
      <c r="Q160" s="298"/>
      <c r="R160" s="437"/>
      <c r="S160" s="437"/>
      <c r="T160" s="298"/>
      <c r="U160" s="439"/>
      <c r="V160" s="439"/>
      <c r="W160" s="439"/>
      <c r="X160" s="439"/>
      <c r="Y160" s="440"/>
    </row>
    <row r="161" spans="1:51" s="51" customFormat="1" ht="11.25" customHeight="1" x14ac:dyDescent="0.15">
      <c r="A161" s="185" t="s">
        <v>148</v>
      </c>
      <c r="B161" s="171"/>
      <c r="C161" s="171"/>
      <c r="D161" s="171"/>
      <c r="E161" s="171"/>
      <c r="F161" s="171"/>
      <c r="G161" s="146">
        <f>'2. Collected Data'!G160*'2. Collected Data'!AA160</f>
        <v>18900</v>
      </c>
      <c r="H161" s="45">
        <f>'2. Collected Data'!I160/'3. Calculated Stats'!$G161*1000</f>
        <v>26.455026455026452</v>
      </c>
      <c r="I161" s="45">
        <f>'2. Collected Data'!J160/'3. Calculated Stats'!$G161*1000</f>
        <v>1.8518518518518519</v>
      </c>
      <c r="J161" s="45">
        <f>'2. Collected Data'!K160/'3. Calculated Stats'!$G161*1000</f>
        <v>1.0582010582010584</v>
      </c>
      <c r="K161" s="66">
        <f>('2. Collected Data'!Y160+'2. Collected Data'!Z160)/G161*1000</f>
        <v>67.513227513227505</v>
      </c>
      <c r="L161" s="73">
        <f>IF(SUM('2. Collected Data'!Y160:Z160)&gt;0,(ROUND('2. Collected Data'!Y160/SUM('2. Collected Data'!Y160:Z160),2)),"")</f>
        <v>0.87</v>
      </c>
      <c r="M161" s="73">
        <f>IF(SUM('2. Collected Data'!Y160:Z160)&gt;0,1-L161,"")</f>
        <v>0.13</v>
      </c>
      <c r="N161" s="66">
        <f>IF('2. Collected Data'!AD160&gt;0,'2. Collected Data'!AE160/'2. Collected Data'!AD160,"")</f>
        <v>650.71428571428567</v>
      </c>
      <c r="O161" s="66">
        <f>IF('2. Collected Data'!AF160&gt;0,'2. Collected Data'!AG160/'2. Collected Data'!AF160,"")</f>
        <v>14629.92125984252</v>
      </c>
      <c r="P161" s="66">
        <f>SUM('2. Collected Data'!AI160:AK160)/'2. Collected Data'!G160</f>
        <v>4.3058201058201062</v>
      </c>
      <c r="Q161" s="50" t="str">
        <f>IF(MAX('2. Collected Data'!AI160:AK160)='2. Collected Data'!AI160,"NaCl",IF(MAX('2. Collected Data'!AJ160:AK160)='2. Collected Data'!AJ160,"CaCl2","MgCl2"))</f>
        <v>NaCl</v>
      </c>
      <c r="R161" s="66">
        <f>'2. Collected Data'!AL160/'2. Collected Data'!G160</f>
        <v>1.6359788359788361</v>
      </c>
      <c r="S161" s="66">
        <f>SUM('2. Collected Data'!AO160:AU160)/'2. Collected Data'!G160</f>
        <v>125.14698412698412</v>
      </c>
      <c r="T161" s="50" t="str">
        <f>IF(MAX('2. Collected Data'!AO160:AT160)='2. Collected Data'!AO160,"NaCl",IF(MAX('2. Collected Data'!AP160:AT160)='2. Collected Data'!AP160,"CaCl2",IF(MAX('2. Collected Data'!AQ160:AT160)='2. Collected Data'!AQ160,"MgCl2",IF(MAX('2. Collected Data'!AR160:AT160)='2. Collected Data'!AR160,"Potassium Acetate",IF('2. Collected Data'!AS160&gt;'2. Collected Data'!AT160,"Enhanced Brine","Ag Byproduct")))))</f>
        <v>MgCl2</v>
      </c>
      <c r="U161" s="72">
        <f>IF('2. Collected Data'!BC160&gt;0,'2. Collected Data'!BC160/'2. Collected Data'!$G160,"")</f>
        <v>1166.6137566137565</v>
      </c>
      <c r="V161" s="72">
        <f>IF('2. Collected Data'!BD160&gt;0,'2. Collected Data'!BD160/'2. Collected Data'!$G160,"")</f>
        <v>624.44444444444446</v>
      </c>
      <c r="W161" s="72">
        <f>IF('2. Collected Data'!BE160&gt;0,'2. Collected Data'!BE160/'2. Collected Data'!$G160,"")</f>
        <v>831.26984126984132</v>
      </c>
      <c r="X161" s="72">
        <f>IF('2. Collected Data'!BF160&gt;0,'2. Collected Data'!BF160/'2. Collected Data'!$G160,"")</f>
        <v>2770.899470899471</v>
      </c>
      <c r="Y161" s="74">
        <f>IF(AND('2. Collected Data'!BB160&gt;0,'2. Collected Data'!BH160&gt;0),('2. Collected Data'!BH160-'2. Collected Data'!BB160)/'2. Collected Data'!BH160,"")</f>
        <v>5.185185185185185E-2</v>
      </c>
    </row>
    <row r="162" spans="1:51" s="51" customFormat="1" ht="11.25" customHeight="1" x14ac:dyDescent="0.15">
      <c r="A162" s="185" t="s">
        <v>149</v>
      </c>
      <c r="B162" s="171"/>
      <c r="C162" s="171"/>
      <c r="D162" s="171"/>
      <c r="E162" s="171"/>
      <c r="F162" s="171"/>
      <c r="G162" s="146">
        <f>'2. Collected Data'!G161*'2. Collected Data'!AA161</f>
        <v>75000</v>
      </c>
      <c r="H162" s="45">
        <f>'2. Collected Data'!I161/'3. Calculated Stats'!$G162*1000</f>
        <v>14.813333333333333</v>
      </c>
      <c r="I162" s="45">
        <f>'2. Collected Data'!J161/'3. Calculated Stats'!$G162*1000</f>
        <v>2.9466666666666668</v>
      </c>
      <c r="J162" s="45">
        <f>'2. Collected Data'!K161/'3. Calculated Stats'!$G162*1000</f>
        <v>0.38666666666666666</v>
      </c>
      <c r="K162" s="66">
        <f>('2. Collected Data'!Y161+'2. Collected Data'!Z161)/G162*1000</f>
        <v>62</v>
      </c>
      <c r="L162" s="73">
        <f>IF(SUM('2. Collected Data'!Y161:Z161)&gt;0,(ROUND('2. Collected Data'!Y161/SUM('2. Collected Data'!Y161:Z161),2)),"")</f>
        <v>0.97</v>
      </c>
      <c r="M162" s="73">
        <f>IF(SUM('2. Collected Data'!Y161:Z161)&gt;0,1-L162,"")</f>
        <v>3.0000000000000027E-2</v>
      </c>
      <c r="N162" s="66">
        <f>IF('2. Collected Data'!AD161&gt;0,'2. Collected Data'!AE161/'2. Collected Data'!AD161,"")</f>
        <v>1120.253164556962</v>
      </c>
      <c r="O162" s="66">
        <f>IF('2. Collected Data'!AF161&gt;0,'2. Collected Data'!AG161/'2. Collected Data'!AF161,"")</f>
        <v>8666.6666666666661</v>
      </c>
      <c r="P162" s="66">
        <f>SUM('2. Collected Data'!AI161:AK161)/'2. Collected Data'!G161</f>
        <v>2.8357866666666665</v>
      </c>
      <c r="Q162" s="50" t="str">
        <f>IF(MAX('2. Collected Data'!AI161:AK161)='2. Collected Data'!AI161,"NaCl",IF(MAX('2. Collected Data'!AJ161:AK161)='2. Collected Data'!AJ161,"CaCl2","MgCl2"))</f>
        <v>NaCl</v>
      </c>
      <c r="R162" s="66">
        <f>'2. Collected Data'!AL161/'2. Collected Data'!G161</f>
        <v>0.96981333333333331</v>
      </c>
      <c r="S162" s="66">
        <f>SUM('2. Collected Data'!AO161:AU161)/'2. Collected Data'!G161</f>
        <v>17.885213333333333</v>
      </c>
      <c r="T162" s="50" t="str">
        <f>IF(MAX('2. Collected Data'!AO161:AT161)='2. Collected Data'!AO161,"NaCl",IF(MAX('2. Collected Data'!AP161:AT161)='2. Collected Data'!AP161,"CaCl2",IF(MAX('2. Collected Data'!AQ161:AT161)='2. Collected Data'!AQ161,"MgCl2",IF(MAX('2. Collected Data'!AR161:AT161)='2. Collected Data'!AR161,"Potassium Acetate",IF('2. Collected Data'!AS161&gt;'2. Collected Data'!AT161,"Enhanced Brine","Ag Byproduct")))))</f>
        <v>NaCl</v>
      </c>
      <c r="U162" s="72">
        <f>IF('2. Collected Data'!BC161&gt;0,'2. Collected Data'!BC161/'2. Collected Data'!$G161,"")</f>
        <v>293.83947999999998</v>
      </c>
      <c r="V162" s="72">
        <f>IF('2. Collected Data'!BD161&gt;0,'2. Collected Data'!BD161/'2. Collected Data'!$G161,"")</f>
        <v>82.110560000000007</v>
      </c>
      <c r="W162" s="72">
        <f>IF('2. Collected Data'!BE161&gt;0,'2. Collected Data'!BE161/'2. Collected Data'!$G161,"")</f>
        <v>248.16046666666668</v>
      </c>
      <c r="X162" s="72">
        <f>IF('2. Collected Data'!BF161&gt;0,'2. Collected Data'!BF161/'2. Collected Data'!$G161,"")</f>
        <v>624.11050666666665</v>
      </c>
      <c r="Y162" s="74" t="str">
        <f>IF(AND('2. Collected Data'!BB161&gt;0,'2. Collected Data'!BH161&gt;0),('2. Collected Data'!BH161-'2. Collected Data'!BB161)/'2. Collected Data'!BH161,"")</f>
        <v/>
      </c>
    </row>
    <row r="163" spans="1:51" s="51" customFormat="1" ht="11.25" customHeight="1" x14ac:dyDescent="0.15">
      <c r="A163" s="185" t="s">
        <v>75</v>
      </c>
      <c r="B163" s="171"/>
      <c r="C163" s="171"/>
      <c r="D163" s="171"/>
      <c r="E163" s="171"/>
      <c r="F163" s="171"/>
      <c r="G163" s="146">
        <f>'2. Collected Data'!G162*'2. Collected Data'!AA162</f>
        <v>0</v>
      </c>
      <c r="H163" s="45"/>
      <c r="I163" s="45"/>
      <c r="J163" s="45"/>
      <c r="K163" s="66"/>
      <c r="L163" s="73" t="str">
        <f>IF(SUM('2. Collected Data'!Y162:Z162)&gt;0,(ROUND('2. Collected Data'!Y162/SUM('2. Collected Data'!Y162:Z162),2)),"")</f>
        <v/>
      </c>
      <c r="M163" s="73" t="str">
        <f>IF(SUM('2. Collected Data'!Y162:Z162)&gt;0,1-L163,"")</f>
        <v/>
      </c>
      <c r="N163" s="66">
        <f>IF('2. Collected Data'!AD162&gt;0,'2. Collected Data'!AE162/'2. Collected Data'!AD162,"")</f>
        <v>2062.4250000000002</v>
      </c>
      <c r="O163" s="66">
        <f>IF('2. Collected Data'!AF162&gt;0,'2. Collected Data'!AG162/'2. Collected Data'!AF162,"")</f>
        <v>5085.7022471910113</v>
      </c>
      <c r="P163" s="66">
        <f>SUM('2. Collected Data'!AI162:AK162)/'2. Collected Data'!G162</f>
        <v>15.917093230574567</v>
      </c>
      <c r="Q163" s="50" t="str">
        <f>IF(MAX('2. Collected Data'!AI162:AK162)='2. Collected Data'!AI162,"NaCl",IF(MAX('2. Collected Data'!AJ162:AK162)='2. Collected Data'!AJ162,"CaCl2","MgCl2"))</f>
        <v>NaCl</v>
      </c>
      <c r="R163" s="66">
        <f>'2. Collected Data'!AL162/'2. Collected Data'!G162</f>
        <v>0.8462356933341002</v>
      </c>
      <c r="S163" s="66">
        <f>SUM('2. Collected Data'!AO162:AU162)/'2. Collected Data'!G162</f>
        <v>270.23661356185659</v>
      </c>
      <c r="T163" s="50" t="str">
        <f>IF(MAX('2. Collected Data'!AO162:AT162)='2. Collected Data'!AO162,"NaCl",IF(MAX('2. Collected Data'!AP162:AT162)='2. Collected Data'!AP162,"CaCl2",IF(MAX('2. Collected Data'!AQ162:AT162)='2. Collected Data'!AQ162,"MgCl2",IF(MAX('2. Collected Data'!AR162:AT162)='2. Collected Data'!AR162,"Potassium Acetate",IF('2. Collected Data'!AS162&gt;'2. Collected Data'!AT162,"Enhanced Brine","Ag Byproduct")))))</f>
        <v>NaCl</v>
      </c>
      <c r="U163" s="72">
        <f>IF('2. Collected Data'!BC162&gt;0,'2. Collected Data'!BC162/'2. Collected Data'!$G162,"")</f>
        <v>899.63941450509003</v>
      </c>
      <c r="V163" s="72">
        <f>IF('2. Collected Data'!BD162&gt;0,'2. Collected Data'!BD162/'2. Collected Data'!$G162,"")</f>
        <v>1043.9629608328062</v>
      </c>
      <c r="W163" s="72">
        <f>IF('2. Collected Data'!BE162&gt;0,'2. Collected Data'!BE162/'2. Collected Data'!$G162,"")</f>
        <v>1268.0349398976246</v>
      </c>
      <c r="X163" s="72">
        <f>IF('2. Collected Data'!BF162&gt;0,'2. Collected Data'!BF162/'2. Collected Data'!$G162,"")</f>
        <v>3211.6373152355209</v>
      </c>
      <c r="Y163" s="74">
        <f>IF(AND('2. Collected Data'!BB162&gt;0,'2. Collected Data'!BH162&gt;0),('2. Collected Data'!BH162-'2. Collected Data'!BB162)/'2. Collected Data'!BH162,"")</f>
        <v>5.013567644398495E-2</v>
      </c>
    </row>
    <row r="164" spans="1:51" s="51" customFormat="1" ht="11.25" customHeight="1" x14ac:dyDescent="0.15">
      <c r="A164" s="275" t="s">
        <v>361</v>
      </c>
      <c r="B164" s="171"/>
      <c r="C164" s="171"/>
      <c r="D164" s="171"/>
      <c r="E164" s="171"/>
      <c r="F164" s="171"/>
      <c r="G164" s="146">
        <f>'2. Collected Data'!G163*'2. Collected Data'!AA163</f>
        <v>15606</v>
      </c>
      <c r="H164" s="45">
        <f>'2. Collected Data'!I163/'3. Calculated Stats'!$G164*1000</f>
        <v>25.182622068435219</v>
      </c>
      <c r="I164" s="45">
        <f>'2. Collected Data'!J163/'3. Calculated Stats'!$G164*1000</f>
        <v>0.96116878123798544</v>
      </c>
      <c r="J164" s="45">
        <f>'2. Collected Data'!K163/'3. Calculated Stats'!$G164*1000</f>
        <v>0.44854543124439317</v>
      </c>
      <c r="K164" s="66">
        <f>('2. Collected Data'!Y163+'2. Collected Data'!Z163)/G164*1000</f>
        <v>66.705113417916181</v>
      </c>
      <c r="L164" s="73">
        <f>IF(SUM('2. Collected Data'!Y163:Z163)&gt;0,(ROUND('2. Collected Data'!Y163/SUM('2. Collected Data'!Y163:Z163),2)),"")</f>
        <v>0.56000000000000005</v>
      </c>
      <c r="M164" s="73">
        <f>IF(SUM('2. Collected Data'!Y163:Z163)&gt;0,1-L164,"")</f>
        <v>0.43999999999999995</v>
      </c>
      <c r="N164" s="66">
        <f>IF('2. Collected Data'!AD163&gt;0,'2. Collected Data'!AE163/'2. Collected Data'!AD163,"")</f>
        <v>96</v>
      </c>
      <c r="O164" s="66">
        <f>IF('2. Collected Data'!AF163&gt;0,'2. Collected Data'!AG163/'2. Collected Data'!AF163,"")</f>
        <v>1000</v>
      </c>
      <c r="P164" s="66">
        <f>SUM('2. Collected Data'!AI163:AK163)/'2. Collected Data'!G163</f>
        <v>0.33634499551454566</v>
      </c>
      <c r="Q164" s="50" t="str">
        <f>IF(MAX('2. Collected Data'!AI163:AK163)='2. Collected Data'!AI163,"NaCl",IF(MAX('2. Collected Data'!AJ163:AK163)='2. Collected Data'!AJ163,"CaCl2","MgCl2"))</f>
        <v>NaCl</v>
      </c>
      <c r="R164" s="66">
        <f>'2. Collected Data'!AL163/'2. Collected Data'!G163</f>
        <v>16.644880174291938</v>
      </c>
      <c r="S164" s="66">
        <f>SUM('2. Collected Data'!AO163:AU163)/'2. Collected Data'!G163</f>
        <v>143.06087402281173</v>
      </c>
      <c r="T164" s="50" t="str">
        <f>IF(MAX('2. Collected Data'!AO163:AT163)='2. Collected Data'!AO163,"NaCl",IF(MAX('2. Collected Data'!AP163:AT163)='2. Collected Data'!AP163,"CaCl2",IF(MAX('2. Collected Data'!AQ163:AT163)='2. Collected Data'!AQ163,"MgCl2",IF(MAX('2. Collected Data'!AR163:AT163)='2. Collected Data'!AR163,"Potassium Acetate",IF('2. Collected Data'!AS163&gt;'2. Collected Data'!AT163,"Enhanced Brine","Ag Byproduct")))))</f>
        <v>NaCl</v>
      </c>
      <c r="U164" s="72">
        <f>IF('2. Collected Data'!BC163&gt;0,'2. Collected Data'!BC163/'2. Collected Data'!$G163,"")</f>
        <v>571.28700499807769</v>
      </c>
      <c r="V164" s="72">
        <f>IF('2. Collected Data'!BD163&gt;0,'2. Collected Data'!BD163/'2. Collected Data'!$G163,"")</f>
        <v>571.49468153274381</v>
      </c>
      <c r="W164" s="72">
        <f>IF('2. Collected Data'!BE163&gt;0,'2. Collected Data'!BE163/'2. Collected Data'!$G163,"")</f>
        <v>615.9562988594131</v>
      </c>
      <c r="X164" s="72">
        <f>IF('2. Collected Data'!BF163&gt;0,'2. Collected Data'!BF163/'2. Collected Data'!$G163,"")</f>
        <v>1773.3357682942458</v>
      </c>
      <c r="Y164" s="74" t="str">
        <f>IF(AND('2. Collected Data'!BB163&gt;0,'2. Collected Data'!BH163&gt;0),('2. Collected Data'!BH163-'2. Collected Data'!BB163)/'2. Collected Data'!BH163,"")</f>
        <v/>
      </c>
    </row>
    <row r="165" spans="1:51" s="51" customFormat="1" ht="11.25" customHeight="1" x14ac:dyDescent="0.15">
      <c r="A165" s="62"/>
      <c r="B165" s="60"/>
      <c r="C165" s="343"/>
      <c r="D165" s="343"/>
      <c r="E165" s="343"/>
      <c r="F165" s="343"/>
      <c r="G165" s="144"/>
      <c r="H165" s="63"/>
      <c r="I165" s="64"/>
      <c r="J165" s="64"/>
      <c r="K165" s="65"/>
      <c r="L165" s="65"/>
      <c r="M165" s="65"/>
      <c r="N165" s="65"/>
      <c r="O165" s="65"/>
      <c r="P165" s="65"/>
      <c r="Q165" s="84"/>
      <c r="R165" s="65"/>
      <c r="S165" s="65"/>
      <c r="T165" s="65"/>
      <c r="U165" s="65"/>
      <c r="V165" s="65"/>
      <c r="W165" s="65"/>
      <c r="X165" s="65"/>
      <c r="Y165" s="65"/>
    </row>
    <row r="166" spans="1:51" s="29" customFormat="1" ht="12.75" x14ac:dyDescent="0.2">
      <c r="A166" s="33"/>
      <c r="G166" s="28"/>
      <c r="H166" s="31"/>
      <c r="I166" s="28"/>
      <c r="J166" s="28"/>
      <c r="K166" s="34"/>
      <c r="L166" s="34"/>
      <c r="M166" s="28"/>
      <c r="N166" s="28"/>
      <c r="O166" s="28"/>
      <c r="P166" s="28"/>
      <c r="Q166" s="28"/>
      <c r="R166" s="28"/>
      <c r="S166" s="28"/>
      <c r="T166" s="28"/>
      <c r="U166" s="28"/>
      <c r="V166" s="28"/>
      <c r="W166" s="28"/>
      <c r="X166" s="28"/>
      <c r="Y166" s="28"/>
      <c r="AY166" s="81"/>
    </row>
    <row r="167" spans="1:51" s="29" customFormat="1" ht="12.75" hidden="1" x14ac:dyDescent="0.2">
      <c r="A167" s="33"/>
      <c r="G167" s="28"/>
      <c r="H167" s="31"/>
      <c r="I167" s="28"/>
      <c r="J167" s="28"/>
      <c r="K167" s="34"/>
      <c r="L167" s="34"/>
      <c r="M167" s="28"/>
      <c r="N167" s="28"/>
      <c r="O167" s="28"/>
      <c r="P167" s="28"/>
      <c r="Q167" s="28"/>
      <c r="R167" s="28"/>
      <c r="S167" s="28"/>
      <c r="T167" s="28"/>
      <c r="U167" s="28"/>
      <c r="V167" s="28"/>
      <c r="W167" s="28"/>
      <c r="X167" s="28"/>
      <c r="Y167" s="28"/>
      <c r="AY167" s="81"/>
    </row>
    <row r="168" spans="1:51" s="29" customFormat="1" ht="12.75" hidden="1" x14ac:dyDescent="0.2">
      <c r="A168" s="33"/>
      <c r="G168" s="28"/>
      <c r="H168" s="31"/>
      <c r="I168" s="28"/>
      <c r="J168" s="28"/>
      <c r="K168" s="34"/>
      <c r="L168" s="34"/>
      <c r="M168" s="28"/>
      <c r="N168" s="28"/>
      <c r="O168" s="28"/>
      <c r="P168" s="28"/>
      <c r="Q168" s="28"/>
      <c r="R168" s="28"/>
      <c r="S168" s="28"/>
      <c r="T168" s="28"/>
      <c r="U168" s="28"/>
      <c r="V168" s="28"/>
      <c r="W168" s="28"/>
      <c r="X168" s="28"/>
      <c r="Y168" s="28"/>
      <c r="AY168" s="81"/>
    </row>
    <row r="169" spans="1:51" s="29" customFormat="1" ht="12.75" hidden="1" x14ac:dyDescent="0.2">
      <c r="A169" s="33"/>
      <c r="G169" s="28"/>
      <c r="H169" s="31"/>
      <c r="I169" s="28"/>
      <c r="J169" s="28"/>
      <c r="K169" s="34"/>
      <c r="L169" s="34"/>
      <c r="M169" s="28"/>
      <c r="N169" s="28"/>
      <c r="O169" s="28"/>
      <c r="P169" s="28"/>
      <c r="Q169" s="28"/>
      <c r="R169" s="28"/>
      <c r="S169" s="28"/>
      <c r="T169" s="28"/>
      <c r="U169" s="28"/>
      <c r="V169" s="28"/>
      <c r="W169" s="28"/>
      <c r="X169" s="28"/>
      <c r="Y169" s="28"/>
      <c r="AY169" s="81"/>
    </row>
    <row r="170" spans="1:51" s="29" customFormat="1" ht="12.75" hidden="1" x14ac:dyDescent="0.2">
      <c r="A170" s="33"/>
      <c r="G170" s="28"/>
      <c r="H170" s="31"/>
      <c r="I170" s="28"/>
      <c r="J170" s="28"/>
      <c r="K170" s="34"/>
      <c r="L170" s="34"/>
      <c r="M170" s="28"/>
      <c r="N170" s="28"/>
      <c r="O170" s="28"/>
      <c r="P170" s="28"/>
      <c r="Q170" s="28"/>
      <c r="R170" s="28"/>
      <c r="S170" s="28"/>
      <c r="T170" s="28"/>
      <c r="U170" s="28"/>
      <c r="V170" s="28"/>
      <c r="W170" s="28"/>
      <c r="X170" s="28"/>
      <c r="Y170" s="28"/>
      <c r="AY170" s="81"/>
    </row>
    <row r="171" spans="1:51" s="29" customFormat="1" ht="12.75" hidden="1" x14ac:dyDescent="0.2">
      <c r="A171" s="33"/>
      <c r="G171" s="28"/>
      <c r="H171" s="31"/>
      <c r="I171" s="28"/>
      <c r="J171" s="28"/>
      <c r="K171" s="34"/>
      <c r="L171" s="34"/>
      <c r="M171" s="28"/>
      <c r="N171" s="28"/>
      <c r="O171" s="28"/>
      <c r="P171" s="28"/>
      <c r="Q171" s="28"/>
      <c r="R171" s="28"/>
      <c r="S171" s="28"/>
      <c r="T171" s="28"/>
      <c r="U171" s="28"/>
      <c r="V171" s="28"/>
      <c r="W171" s="28"/>
      <c r="X171" s="28"/>
      <c r="Y171" s="28"/>
      <c r="AY171" s="81"/>
    </row>
    <row r="172" spans="1:51" s="29" customFormat="1" ht="12.75" hidden="1" x14ac:dyDescent="0.2">
      <c r="A172" s="33"/>
      <c r="G172" s="28"/>
      <c r="H172" s="31"/>
      <c r="I172" s="28"/>
      <c r="J172" s="28"/>
      <c r="K172" s="34"/>
      <c r="L172" s="34"/>
      <c r="M172" s="28"/>
      <c r="N172" s="28"/>
      <c r="O172" s="28"/>
      <c r="P172" s="28"/>
      <c r="Q172" s="28"/>
      <c r="R172" s="28"/>
      <c r="S172" s="28"/>
      <c r="T172" s="28"/>
      <c r="U172" s="28"/>
      <c r="V172" s="28"/>
      <c r="W172" s="28"/>
      <c r="X172" s="28"/>
      <c r="Y172" s="28"/>
      <c r="AY172" s="81"/>
    </row>
    <row r="173" spans="1:51" s="29" customFormat="1" ht="12.75" hidden="1" x14ac:dyDescent="0.2">
      <c r="A173" s="33"/>
      <c r="G173" s="28"/>
      <c r="H173" s="31"/>
      <c r="I173" s="28"/>
      <c r="J173" s="28"/>
      <c r="K173" s="34"/>
      <c r="L173" s="34"/>
      <c r="M173" s="28"/>
      <c r="N173" s="28"/>
      <c r="O173" s="28"/>
      <c r="P173" s="28"/>
      <c r="Q173" s="28"/>
      <c r="R173" s="28"/>
      <c r="S173" s="28"/>
      <c r="T173" s="28"/>
      <c r="U173" s="28"/>
      <c r="V173" s="28"/>
      <c r="W173" s="28"/>
      <c r="X173" s="28"/>
      <c r="Y173" s="28"/>
      <c r="AY173" s="81"/>
    </row>
    <row r="174" spans="1:51" s="29" customFormat="1" ht="12.75" hidden="1" x14ac:dyDescent="0.2">
      <c r="A174" s="33"/>
      <c r="G174" s="28"/>
      <c r="H174" s="31"/>
      <c r="I174" s="28"/>
      <c r="J174" s="28"/>
      <c r="K174" s="34"/>
      <c r="L174" s="34"/>
      <c r="M174" s="28"/>
      <c r="N174" s="28"/>
      <c r="O174" s="28"/>
      <c r="P174" s="28"/>
      <c r="Q174" s="28"/>
      <c r="R174" s="28"/>
      <c r="S174" s="28"/>
      <c r="T174" s="28"/>
      <c r="U174" s="28"/>
      <c r="V174" s="28"/>
      <c r="W174" s="28"/>
      <c r="X174" s="28"/>
      <c r="Y174" s="28"/>
      <c r="AY174" s="81"/>
    </row>
    <row r="175" spans="1:51" s="29" customFormat="1" ht="12.75" hidden="1" x14ac:dyDescent="0.2">
      <c r="A175" s="33"/>
      <c r="G175" s="28"/>
      <c r="H175" s="31"/>
      <c r="I175" s="28"/>
      <c r="J175" s="28"/>
      <c r="K175" s="34"/>
      <c r="L175" s="34"/>
      <c r="M175" s="28"/>
      <c r="N175" s="28"/>
      <c r="O175" s="28"/>
      <c r="P175" s="28"/>
      <c r="Q175" s="28"/>
      <c r="R175" s="28"/>
      <c r="S175" s="28"/>
      <c r="T175" s="28"/>
      <c r="U175" s="28"/>
      <c r="V175" s="28"/>
      <c r="W175" s="28"/>
      <c r="X175" s="28"/>
      <c r="Y175" s="28"/>
      <c r="AY175" s="81"/>
    </row>
    <row r="176" spans="1:51" s="29" customFormat="1" ht="12.75" hidden="1" x14ac:dyDescent="0.2">
      <c r="A176" s="33"/>
      <c r="G176" s="28"/>
      <c r="H176" s="31"/>
      <c r="I176" s="28"/>
      <c r="J176" s="28"/>
      <c r="K176" s="34"/>
      <c r="L176" s="34"/>
      <c r="M176" s="28"/>
      <c r="N176" s="28"/>
      <c r="O176" s="28"/>
      <c r="P176" s="28"/>
      <c r="Q176" s="28"/>
      <c r="R176" s="28"/>
      <c r="S176" s="28"/>
      <c r="T176" s="28"/>
      <c r="U176" s="28"/>
      <c r="V176" s="28"/>
      <c r="W176" s="28"/>
      <c r="X176" s="28"/>
      <c r="Y176" s="28"/>
      <c r="AY176" s="81"/>
    </row>
    <row r="177" spans="1:51" s="29" customFormat="1" ht="12.75" hidden="1" x14ac:dyDescent="0.2">
      <c r="A177" s="33"/>
      <c r="G177" s="28"/>
      <c r="H177" s="31"/>
      <c r="I177" s="28"/>
      <c r="J177" s="28"/>
      <c r="K177" s="34"/>
      <c r="L177" s="34"/>
      <c r="M177" s="28"/>
      <c r="N177" s="28"/>
      <c r="O177" s="28"/>
      <c r="P177" s="28"/>
      <c r="Q177" s="28"/>
      <c r="R177" s="28"/>
      <c r="S177" s="28"/>
      <c r="T177" s="28"/>
      <c r="U177" s="28"/>
      <c r="V177" s="28"/>
      <c r="W177" s="28"/>
      <c r="X177" s="28"/>
      <c r="Y177" s="28"/>
      <c r="AY177" s="81"/>
    </row>
    <row r="178" spans="1:51" s="29" customFormat="1" ht="12.75" hidden="1" x14ac:dyDescent="0.2">
      <c r="A178" s="33"/>
      <c r="G178" s="28"/>
      <c r="H178" s="31"/>
      <c r="I178" s="28"/>
      <c r="J178" s="28"/>
      <c r="K178" s="34"/>
      <c r="L178" s="34"/>
      <c r="M178" s="28"/>
      <c r="N178" s="28"/>
      <c r="O178" s="28"/>
      <c r="P178" s="28"/>
      <c r="Q178" s="28"/>
      <c r="R178" s="28"/>
      <c r="S178" s="28"/>
      <c r="T178" s="28"/>
      <c r="U178" s="28"/>
      <c r="V178" s="28"/>
      <c r="W178" s="28"/>
      <c r="X178" s="28"/>
      <c r="Y178" s="28"/>
      <c r="AY178" s="81"/>
    </row>
    <row r="179" spans="1:51" s="29" customFormat="1" ht="12.75" hidden="1" x14ac:dyDescent="0.2">
      <c r="A179" s="33"/>
      <c r="G179" s="28"/>
      <c r="H179" s="31"/>
      <c r="I179" s="28"/>
      <c r="J179" s="28"/>
      <c r="K179" s="34"/>
      <c r="L179" s="34"/>
      <c r="M179" s="28"/>
      <c r="N179" s="28"/>
      <c r="O179" s="28"/>
      <c r="P179" s="28"/>
      <c r="Q179" s="28"/>
      <c r="R179" s="28"/>
      <c r="S179" s="28"/>
      <c r="T179" s="28"/>
      <c r="U179" s="28"/>
      <c r="V179" s="28"/>
      <c r="W179" s="28"/>
      <c r="X179" s="28"/>
      <c r="Y179" s="28"/>
      <c r="AY179" s="81"/>
    </row>
    <row r="180" spans="1:51" s="29" customFormat="1" ht="12.75" hidden="1" x14ac:dyDescent="0.2">
      <c r="A180" s="33"/>
      <c r="G180" s="28"/>
      <c r="H180" s="31"/>
      <c r="I180" s="28"/>
      <c r="J180" s="28"/>
      <c r="K180" s="34"/>
      <c r="L180" s="34"/>
      <c r="M180" s="28"/>
      <c r="N180" s="28"/>
      <c r="O180" s="28"/>
      <c r="P180" s="28"/>
      <c r="Q180" s="28"/>
      <c r="R180" s="28"/>
      <c r="S180" s="28"/>
      <c r="T180" s="28"/>
      <c r="U180" s="28"/>
      <c r="V180" s="28"/>
      <c r="W180" s="28"/>
      <c r="X180" s="28"/>
      <c r="Y180" s="28"/>
      <c r="AY180" s="81"/>
    </row>
    <row r="181" spans="1:51" s="29" customFormat="1" ht="12.75" hidden="1" x14ac:dyDescent="0.2">
      <c r="A181" s="33"/>
      <c r="G181" s="28"/>
      <c r="H181" s="31"/>
      <c r="I181" s="28"/>
      <c r="J181" s="28"/>
      <c r="K181" s="34"/>
      <c r="L181" s="34"/>
      <c r="M181" s="28"/>
      <c r="N181" s="28"/>
      <c r="O181" s="28"/>
      <c r="P181" s="28"/>
      <c r="Q181" s="28"/>
      <c r="R181" s="28"/>
      <c r="S181" s="28"/>
      <c r="T181" s="28"/>
      <c r="U181" s="28"/>
      <c r="V181" s="28"/>
      <c r="W181" s="28"/>
      <c r="X181" s="28"/>
      <c r="Y181" s="28"/>
      <c r="AY181" s="81"/>
    </row>
    <row r="182" spans="1:51" s="29" customFormat="1" ht="12.75" hidden="1" x14ac:dyDescent="0.2">
      <c r="A182" s="33"/>
      <c r="G182" s="28"/>
      <c r="H182" s="31"/>
      <c r="I182" s="28"/>
      <c r="J182" s="28"/>
      <c r="K182" s="34"/>
      <c r="L182" s="34"/>
      <c r="M182" s="28"/>
      <c r="N182" s="28"/>
      <c r="O182" s="28"/>
      <c r="P182" s="28"/>
      <c r="Q182" s="28"/>
      <c r="R182" s="28"/>
      <c r="S182" s="28"/>
      <c r="T182" s="28"/>
      <c r="U182" s="28"/>
      <c r="V182" s="28"/>
      <c r="W182" s="28"/>
      <c r="X182" s="28"/>
      <c r="Y182" s="28"/>
      <c r="AY182" s="81"/>
    </row>
    <row r="183" spans="1:51" s="29" customFormat="1" ht="12.75" hidden="1" x14ac:dyDescent="0.2">
      <c r="A183" s="33"/>
      <c r="G183" s="28"/>
      <c r="H183" s="31"/>
      <c r="I183" s="28"/>
      <c r="J183" s="28"/>
      <c r="K183" s="34"/>
      <c r="L183" s="34"/>
      <c r="M183" s="28"/>
      <c r="N183" s="28"/>
      <c r="O183" s="28"/>
      <c r="P183" s="28"/>
      <c r="Q183" s="28"/>
      <c r="R183" s="28"/>
      <c r="S183" s="28"/>
      <c r="T183" s="28"/>
      <c r="U183" s="28"/>
      <c r="V183" s="28"/>
      <c r="W183" s="28"/>
      <c r="X183" s="28"/>
      <c r="Y183" s="28"/>
      <c r="AY183" s="81"/>
    </row>
    <row r="184" spans="1:51" s="29" customFormat="1" ht="12.75" hidden="1" x14ac:dyDescent="0.2">
      <c r="A184" s="33"/>
      <c r="G184" s="28"/>
      <c r="H184" s="31"/>
      <c r="I184" s="28"/>
      <c r="J184" s="28"/>
      <c r="K184" s="34"/>
      <c r="L184" s="34"/>
      <c r="M184" s="28"/>
      <c r="N184" s="28"/>
      <c r="O184" s="28"/>
      <c r="P184" s="28"/>
      <c r="Q184" s="28"/>
      <c r="R184" s="28"/>
      <c r="S184" s="28"/>
      <c r="T184" s="28"/>
      <c r="U184" s="28"/>
      <c r="V184" s="28"/>
      <c r="W184" s="28"/>
      <c r="X184" s="28"/>
      <c r="Y184" s="28"/>
      <c r="AY184" s="81"/>
    </row>
    <row r="185" spans="1:51" s="29" customFormat="1" ht="12.75" hidden="1" x14ac:dyDescent="0.2">
      <c r="A185" s="33"/>
      <c r="G185" s="28"/>
      <c r="H185" s="31"/>
      <c r="I185" s="28"/>
      <c r="J185" s="28"/>
      <c r="K185" s="34"/>
      <c r="L185" s="34"/>
      <c r="M185" s="28"/>
      <c r="N185" s="28"/>
      <c r="O185" s="28"/>
      <c r="P185" s="28"/>
      <c r="Q185" s="28"/>
      <c r="R185" s="28"/>
      <c r="S185" s="28"/>
      <c r="T185" s="28"/>
      <c r="U185" s="28"/>
      <c r="V185" s="28"/>
      <c r="W185" s="28"/>
      <c r="X185" s="28"/>
      <c r="Y185" s="28"/>
      <c r="AY185" s="81"/>
    </row>
    <row r="186" spans="1:51" s="29" customFormat="1" ht="12.75" hidden="1" x14ac:dyDescent="0.2">
      <c r="A186" s="33"/>
      <c r="G186" s="28"/>
      <c r="H186" s="31"/>
      <c r="I186" s="28"/>
      <c r="J186" s="28"/>
      <c r="K186" s="34"/>
      <c r="L186" s="34"/>
      <c r="M186" s="28"/>
      <c r="N186" s="28"/>
      <c r="O186" s="28"/>
      <c r="P186" s="28"/>
      <c r="Q186" s="28"/>
      <c r="R186" s="28"/>
      <c r="S186" s="28"/>
      <c r="T186" s="28"/>
      <c r="U186" s="28"/>
      <c r="V186" s="28"/>
      <c r="W186" s="28"/>
      <c r="X186" s="28"/>
      <c r="Y186" s="28"/>
      <c r="AY186" s="81"/>
    </row>
    <row r="187" spans="1:51" s="29" customFormat="1" ht="12.75" hidden="1" x14ac:dyDescent="0.2">
      <c r="A187" s="33"/>
      <c r="G187" s="28"/>
      <c r="H187" s="31"/>
      <c r="I187" s="28"/>
      <c r="J187" s="28"/>
      <c r="K187" s="34"/>
      <c r="L187" s="34"/>
      <c r="M187" s="28"/>
      <c r="N187" s="28"/>
      <c r="O187" s="28"/>
      <c r="P187" s="28"/>
      <c r="Q187" s="28"/>
      <c r="R187" s="28"/>
      <c r="S187" s="28"/>
      <c r="T187" s="28"/>
      <c r="U187" s="28"/>
      <c r="V187" s="28"/>
      <c r="W187" s="28"/>
      <c r="X187" s="28"/>
      <c r="Y187" s="28"/>
      <c r="AY187" s="81"/>
    </row>
    <row r="188" spans="1:51" s="29" customFormat="1" ht="12.75" hidden="1" x14ac:dyDescent="0.2">
      <c r="A188" s="33"/>
      <c r="G188" s="28"/>
      <c r="H188" s="31"/>
      <c r="I188" s="28"/>
      <c r="J188" s="28"/>
      <c r="K188" s="34"/>
      <c r="L188" s="34"/>
      <c r="M188" s="28"/>
      <c r="N188" s="28"/>
      <c r="O188" s="28"/>
      <c r="P188" s="28"/>
      <c r="Q188" s="28"/>
      <c r="R188" s="28"/>
      <c r="S188" s="28"/>
      <c r="T188" s="28"/>
      <c r="U188" s="28"/>
      <c r="V188" s="28"/>
      <c r="W188" s="28"/>
      <c r="X188" s="28"/>
      <c r="Y188" s="28"/>
      <c r="AY188" s="81"/>
    </row>
    <row r="189" spans="1:51" s="29" customFormat="1" ht="12.75" hidden="1" x14ac:dyDescent="0.2">
      <c r="A189" s="33"/>
      <c r="G189" s="28"/>
      <c r="H189" s="31"/>
      <c r="I189" s="28"/>
      <c r="J189" s="28"/>
      <c r="K189" s="34"/>
      <c r="L189" s="34"/>
      <c r="M189" s="28"/>
      <c r="N189" s="28"/>
      <c r="O189" s="28"/>
      <c r="P189" s="28"/>
      <c r="Q189" s="28"/>
      <c r="R189" s="28"/>
      <c r="S189" s="28"/>
      <c r="T189" s="28"/>
      <c r="U189" s="28"/>
      <c r="V189" s="28"/>
      <c r="W189" s="28"/>
      <c r="X189" s="28"/>
      <c r="Y189" s="28"/>
      <c r="AY189" s="81"/>
    </row>
    <row r="190" spans="1:51" s="29" customFormat="1" ht="12.75" hidden="1" x14ac:dyDescent="0.2">
      <c r="A190" s="33"/>
      <c r="G190" s="28"/>
      <c r="H190" s="31"/>
      <c r="I190" s="28"/>
      <c r="J190" s="28"/>
      <c r="K190" s="34"/>
      <c r="L190" s="34"/>
      <c r="M190" s="28"/>
      <c r="N190" s="28"/>
      <c r="O190" s="28"/>
      <c r="P190" s="28"/>
      <c r="Q190" s="28"/>
      <c r="R190" s="28"/>
      <c r="S190" s="28"/>
      <c r="T190" s="28"/>
      <c r="U190" s="28"/>
      <c r="V190" s="28"/>
      <c r="W190" s="28"/>
      <c r="X190" s="28"/>
      <c r="Y190" s="28"/>
      <c r="AY190" s="81"/>
    </row>
    <row r="191" spans="1:51" s="29" customFormat="1" ht="12.75" hidden="1" x14ac:dyDescent="0.2">
      <c r="A191" s="33"/>
      <c r="G191" s="28"/>
      <c r="H191" s="31"/>
      <c r="I191" s="28"/>
      <c r="J191" s="28"/>
      <c r="K191" s="34"/>
      <c r="L191" s="34"/>
      <c r="M191" s="28"/>
      <c r="N191" s="28"/>
      <c r="O191" s="28"/>
      <c r="P191" s="28"/>
      <c r="Q191" s="28"/>
      <c r="R191" s="28"/>
      <c r="S191" s="28"/>
      <c r="T191" s="28"/>
      <c r="U191" s="28"/>
      <c r="V191" s="28"/>
      <c r="W191" s="28"/>
      <c r="X191" s="28"/>
      <c r="Y191" s="28"/>
      <c r="AY191" s="81"/>
    </row>
    <row r="192" spans="1:51" s="29" customFormat="1" ht="12.75" hidden="1" x14ac:dyDescent="0.2">
      <c r="A192" s="33"/>
      <c r="G192" s="28"/>
      <c r="H192" s="31"/>
      <c r="I192" s="28"/>
      <c r="J192" s="28"/>
      <c r="K192" s="34"/>
      <c r="L192" s="34"/>
      <c r="M192" s="28"/>
      <c r="N192" s="28"/>
      <c r="O192" s="28"/>
      <c r="P192" s="28"/>
      <c r="Q192" s="28"/>
      <c r="R192" s="28"/>
      <c r="S192" s="28"/>
      <c r="T192" s="28"/>
      <c r="U192" s="28"/>
      <c r="V192" s="28"/>
      <c r="W192" s="28"/>
      <c r="X192" s="28"/>
      <c r="Y192" s="28"/>
      <c r="AY192" s="81"/>
    </row>
    <row r="193" spans="1:51" s="29" customFormat="1" ht="12.75" hidden="1" x14ac:dyDescent="0.2">
      <c r="A193" s="33"/>
      <c r="G193" s="28"/>
      <c r="H193" s="31"/>
      <c r="I193" s="28"/>
      <c r="J193" s="28"/>
      <c r="K193" s="34"/>
      <c r="L193" s="34"/>
      <c r="M193" s="28"/>
      <c r="N193" s="28"/>
      <c r="O193" s="28"/>
      <c r="P193" s="28"/>
      <c r="Q193" s="28"/>
      <c r="R193" s="28"/>
      <c r="S193" s="28"/>
      <c r="T193" s="28"/>
      <c r="U193" s="28"/>
      <c r="V193" s="28"/>
      <c r="W193" s="28"/>
      <c r="X193" s="28"/>
      <c r="Y193" s="28"/>
      <c r="AY193" s="81"/>
    </row>
    <row r="194" spans="1:51" s="29" customFormat="1" ht="12.75" hidden="1" x14ac:dyDescent="0.2">
      <c r="A194" s="33"/>
      <c r="G194" s="28"/>
      <c r="H194" s="31"/>
      <c r="I194" s="28"/>
      <c r="J194" s="28"/>
      <c r="K194" s="34"/>
      <c r="L194" s="34"/>
      <c r="M194" s="28"/>
      <c r="N194" s="28"/>
      <c r="O194" s="28"/>
      <c r="P194" s="28"/>
      <c r="Q194" s="28"/>
      <c r="R194" s="28"/>
      <c r="S194" s="28"/>
      <c r="T194" s="28"/>
      <c r="U194" s="28"/>
      <c r="V194" s="28"/>
      <c r="W194" s="28"/>
      <c r="X194" s="28"/>
      <c r="Y194" s="28"/>
      <c r="AY194" s="81"/>
    </row>
    <row r="195" spans="1:51" s="29" customFormat="1" ht="12.75" hidden="1" x14ac:dyDescent="0.2">
      <c r="A195" s="33"/>
      <c r="G195" s="28"/>
      <c r="H195" s="31"/>
      <c r="I195" s="28"/>
      <c r="J195" s="28"/>
      <c r="K195" s="34"/>
      <c r="L195" s="34"/>
      <c r="M195" s="28"/>
      <c r="N195" s="28"/>
      <c r="O195" s="28"/>
      <c r="P195" s="28"/>
      <c r="Q195" s="28"/>
      <c r="R195" s="28"/>
      <c r="S195" s="28"/>
      <c r="T195" s="28"/>
      <c r="U195" s="28"/>
      <c r="V195" s="28"/>
      <c r="W195" s="28"/>
      <c r="X195" s="28"/>
      <c r="Y195" s="28"/>
      <c r="AY195" s="81"/>
    </row>
    <row r="196" spans="1:51" s="29" customFormat="1" ht="12.75" hidden="1" x14ac:dyDescent="0.2">
      <c r="A196" s="33"/>
      <c r="G196" s="28"/>
      <c r="H196" s="31"/>
      <c r="I196" s="28"/>
      <c r="J196" s="28"/>
      <c r="K196" s="34"/>
      <c r="L196" s="34"/>
      <c r="M196" s="28"/>
      <c r="N196" s="28"/>
      <c r="O196" s="28"/>
      <c r="P196" s="28"/>
      <c r="Q196" s="28"/>
      <c r="R196" s="28"/>
      <c r="S196" s="28"/>
      <c r="T196" s="28"/>
      <c r="U196" s="28"/>
      <c r="V196" s="28"/>
      <c r="W196" s="28"/>
      <c r="X196" s="28"/>
      <c r="Y196" s="28"/>
      <c r="AY196" s="81"/>
    </row>
    <row r="197" spans="1:51" s="29" customFormat="1" ht="12.75" hidden="1" x14ac:dyDescent="0.2">
      <c r="A197" s="33"/>
      <c r="G197" s="28"/>
      <c r="H197" s="31"/>
      <c r="I197" s="28"/>
      <c r="J197" s="28"/>
      <c r="K197" s="34"/>
      <c r="L197" s="34"/>
      <c r="M197" s="28"/>
      <c r="N197" s="28"/>
      <c r="O197" s="28"/>
      <c r="P197" s="28"/>
      <c r="Q197" s="28"/>
      <c r="R197" s="28"/>
      <c r="S197" s="28"/>
      <c r="T197" s="28"/>
      <c r="U197" s="28"/>
      <c r="V197" s="28"/>
      <c r="W197" s="28"/>
      <c r="X197" s="28"/>
      <c r="Y197" s="28"/>
      <c r="AY197" s="81"/>
    </row>
    <row r="198" spans="1:51" s="29" customFormat="1" ht="12.75" hidden="1" x14ac:dyDescent="0.2">
      <c r="A198" s="33"/>
      <c r="G198" s="28"/>
      <c r="H198" s="31"/>
      <c r="I198" s="28"/>
      <c r="J198" s="28"/>
      <c r="K198" s="34"/>
      <c r="L198" s="34"/>
      <c r="M198" s="28"/>
      <c r="N198" s="28"/>
      <c r="O198" s="28"/>
      <c r="P198" s="28"/>
      <c r="Q198" s="28"/>
      <c r="R198" s="28"/>
      <c r="S198" s="28"/>
      <c r="T198" s="28"/>
      <c r="U198" s="28"/>
      <c r="V198" s="28"/>
      <c r="W198" s="28"/>
      <c r="X198" s="28"/>
      <c r="Y198" s="28"/>
      <c r="AY198" s="81"/>
    </row>
    <row r="199" spans="1:51" s="29" customFormat="1" ht="12.75" hidden="1" x14ac:dyDescent="0.2">
      <c r="A199" s="33"/>
      <c r="G199" s="28"/>
      <c r="H199" s="31"/>
      <c r="I199" s="28"/>
      <c r="J199" s="28"/>
      <c r="K199" s="34"/>
      <c r="L199" s="34"/>
      <c r="M199" s="28"/>
      <c r="N199" s="28"/>
      <c r="O199" s="28"/>
      <c r="P199" s="28"/>
      <c r="Q199" s="28"/>
      <c r="R199" s="28"/>
      <c r="S199" s="28"/>
      <c r="T199" s="28"/>
      <c r="U199" s="28"/>
      <c r="V199" s="28"/>
      <c r="W199" s="28"/>
      <c r="X199" s="28"/>
      <c r="Y199" s="28"/>
      <c r="AY199" s="81"/>
    </row>
    <row r="200" spans="1:51" s="29" customFormat="1" ht="12.75" hidden="1" x14ac:dyDescent="0.2">
      <c r="A200" s="33"/>
      <c r="G200" s="28"/>
      <c r="H200" s="31"/>
      <c r="I200" s="28"/>
      <c r="J200" s="28"/>
      <c r="K200" s="34"/>
      <c r="L200" s="34"/>
      <c r="M200" s="28"/>
      <c r="N200" s="28"/>
      <c r="O200" s="28"/>
      <c r="P200" s="28"/>
      <c r="Q200" s="28"/>
      <c r="R200" s="28"/>
      <c r="S200" s="28"/>
      <c r="T200" s="28"/>
      <c r="U200" s="28"/>
      <c r="V200" s="28"/>
      <c r="W200" s="28"/>
      <c r="X200" s="28"/>
      <c r="Y200" s="28"/>
      <c r="AY200" s="81"/>
    </row>
    <row r="201" spans="1:51" s="29" customFormat="1" ht="12.75" hidden="1" x14ac:dyDescent="0.2">
      <c r="A201" s="33"/>
      <c r="G201" s="28"/>
      <c r="H201" s="31"/>
      <c r="I201" s="28"/>
      <c r="J201" s="28"/>
      <c r="K201" s="34"/>
      <c r="L201" s="34"/>
      <c r="M201" s="28"/>
      <c r="N201" s="28"/>
      <c r="O201" s="28"/>
      <c r="P201" s="28"/>
      <c r="Q201" s="28"/>
      <c r="R201" s="28"/>
      <c r="S201" s="28"/>
      <c r="T201" s="28"/>
      <c r="U201" s="28"/>
      <c r="V201" s="28"/>
      <c r="W201" s="28"/>
      <c r="X201" s="28"/>
      <c r="Y201" s="28"/>
      <c r="AY201" s="81"/>
    </row>
    <row r="202" spans="1:51" s="29" customFormat="1" ht="12.75" hidden="1" x14ac:dyDescent="0.2">
      <c r="A202" s="33"/>
      <c r="G202" s="28"/>
      <c r="H202" s="31"/>
      <c r="I202" s="28"/>
      <c r="J202" s="28"/>
      <c r="K202" s="34"/>
      <c r="L202" s="34"/>
      <c r="M202" s="28"/>
      <c r="N202" s="28"/>
      <c r="O202" s="28"/>
      <c r="P202" s="28"/>
      <c r="Q202" s="28"/>
      <c r="R202" s="28"/>
      <c r="S202" s="28"/>
      <c r="T202" s="28"/>
      <c r="U202" s="28"/>
      <c r="V202" s="28"/>
      <c r="W202" s="28"/>
      <c r="X202" s="28"/>
      <c r="Y202" s="28"/>
      <c r="AY202" s="81"/>
    </row>
    <row r="203" spans="1:51" s="29" customFormat="1" ht="12.75" hidden="1" x14ac:dyDescent="0.2">
      <c r="A203" s="33"/>
      <c r="G203" s="28"/>
      <c r="H203" s="31"/>
      <c r="I203" s="28"/>
      <c r="J203" s="28"/>
      <c r="K203" s="34"/>
      <c r="L203" s="34"/>
      <c r="M203" s="28"/>
      <c r="N203" s="28"/>
      <c r="O203" s="28"/>
      <c r="P203" s="28"/>
      <c r="Q203" s="28"/>
      <c r="R203" s="28"/>
      <c r="S203" s="28"/>
      <c r="T203" s="28"/>
      <c r="U203" s="28"/>
      <c r="V203" s="28"/>
      <c r="W203" s="28"/>
      <c r="X203" s="28"/>
      <c r="Y203" s="28"/>
      <c r="AY203" s="81"/>
    </row>
    <row r="204" spans="1:51" s="29" customFormat="1" ht="12.75" hidden="1" x14ac:dyDescent="0.2">
      <c r="A204" s="33"/>
      <c r="G204" s="28"/>
      <c r="H204" s="31"/>
      <c r="I204" s="28"/>
      <c r="J204" s="28"/>
      <c r="K204" s="34"/>
      <c r="L204" s="34"/>
      <c r="M204" s="28"/>
      <c r="N204" s="28"/>
      <c r="O204" s="28"/>
      <c r="P204" s="28"/>
      <c r="Q204" s="28"/>
      <c r="R204" s="28"/>
      <c r="S204" s="28"/>
      <c r="T204" s="28"/>
      <c r="U204" s="28"/>
      <c r="V204" s="28"/>
      <c r="W204" s="28"/>
      <c r="X204" s="28"/>
      <c r="Y204" s="28"/>
      <c r="AY204" s="81"/>
    </row>
    <row r="205" spans="1:51" s="29" customFormat="1" ht="12.75" hidden="1" x14ac:dyDescent="0.2">
      <c r="A205" s="33"/>
      <c r="G205" s="28"/>
      <c r="H205" s="31"/>
      <c r="I205" s="28"/>
      <c r="J205" s="28"/>
      <c r="K205" s="34"/>
      <c r="L205" s="34"/>
      <c r="M205" s="28"/>
      <c r="N205" s="28"/>
      <c r="O205" s="28"/>
      <c r="P205" s="28"/>
      <c r="Q205" s="28"/>
      <c r="R205" s="28"/>
      <c r="S205" s="28"/>
      <c r="T205" s="28"/>
      <c r="U205" s="28"/>
      <c r="V205" s="28"/>
      <c r="W205" s="28"/>
      <c r="X205" s="28"/>
      <c r="Y205" s="28"/>
      <c r="AY205" s="81"/>
    </row>
    <row r="206" spans="1:51" s="29" customFormat="1" ht="12.75" hidden="1" x14ac:dyDescent="0.2">
      <c r="A206" s="33"/>
      <c r="G206" s="28"/>
      <c r="H206" s="31"/>
      <c r="I206" s="28"/>
      <c r="J206" s="28"/>
      <c r="K206" s="34"/>
      <c r="L206" s="34"/>
      <c r="M206" s="28"/>
      <c r="N206" s="28"/>
      <c r="O206" s="28"/>
      <c r="P206" s="28"/>
      <c r="Q206" s="28"/>
      <c r="R206" s="28"/>
      <c r="S206" s="28"/>
      <c r="T206" s="28"/>
      <c r="U206" s="28"/>
      <c r="V206" s="28"/>
      <c r="W206" s="28"/>
      <c r="X206" s="28"/>
      <c r="Y206" s="28"/>
      <c r="AY206" s="81"/>
    </row>
    <row r="207" spans="1:51" s="29" customFormat="1" ht="12.75" hidden="1" x14ac:dyDescent="0.2">
      <c r="A207" s="33"/>
      <c r="G207" s="28"/>
      <c r="H207" s="31"/>
      <c r="I207" s="28"/>
      <c r="J207" s="28"/>
      <c r="K207" s="34"/>
      <c r="L207" s="34"/>
      <c r="M207" s="28"/>
      <c r="N207" s="28"/>
      <c r="O207" s="28"/>
      <c r="P207" s="28"/>
      <c r="Q207" s="28"/>
      <c r="R207" s="28"/>
      <c r="S207" s="28"/>
      <c r="T207" s="28"/>
      <c r="U207" s="28"/>
      <c r="V207" s="28"/>
      <c r="W207" s="28"/>
      <c r="X207" s="28"/>
      <c r="Y207" s="28"/>
      <c r="AY207" s="81"/>
    </row>
    <row r="208" spans="1:51" s="29" customFormat="1" ht="12.75" hidden="1" x14ac:dyDescent="0.2">
      <c r="A208" s="33"/>
      <c r="G208" s="28"/>
      <c r="H208" s="31"/>
      <c r="I208" s="28"/>
      <c r="J208" s="28"/>
      <c r="K208" s="34"/>
      <c r="L208" s="34"/>
      <c r="M208" s="28"/>
      <c r="N208" s="28"/>
      <c r="O208" s="28"/>
      <c r="P208" s="28"/>
      <c r="Q208" s="28"/>
      <c r="R208" s="28"/>
      <c r="S208" s="28"/>
      <c r="T208" s="28"/>
      <c r="U208" s="28"/>
      <c r="V208" s="28"/>
      <c r="W208" s="28"/>
      <c r="X208" s="28"/>
      <c r="Y208" s="28"/>
      <c r="AY208" s="81"/>
    </row>
    <row r="209" spans="1:51" s="29" customFormat="1" ht="12.75" x14ac:dyDescent="0.2">
      <c r="A209" s="33"/>
      <c r="G209" s="28"/>
      <c r="H209" s="31"/>
      <c r="I209" s="28"/>
      <c r="J209" s="28"/>
      <c r="K209" s="34"/>
      <c r="L209" s="34"/>
      <c r="M209" s="28"/>
      <c r="N209" s="28"/>
      <c r="O209" s="28"/>
      <c r="P209" s="28"/>
      <c r="Q209" s="28"/>
      <c r="R209" s="28"/>
      <c r="S209" s="28"/>
      <c r="T209" s="28"/>
      <c r="U209" s="28"/>
      <c r="V209" s="28"/>
      <c r="W209" s="28"/>
      <c r="X209" s="28"/>
      <c r="Y209" s="28"/>
      <c r="AY209" s="81"/>
    </row>
    <row r="210" spans="1:51" s="36" customFormat="1" ht="69" customHeight="1" x14ac:dyDescent="0.25">
      <c r="A210" s="349" t="s">
        <v>2613</v>
      </c>
      <c r="B210" s="94" t="s">
        <v>245</v>
      </c>
      <c r="C210" s="94"/>
      <c r="D210" s="94"/>
      <c r="E210" s="94"/>
      <c r="F210" s="94"/>
      <c r="G210" s="145" t="s">
        <v>419</v>
      </c>
      <c r="H210" s="470" t="s">
        <v>420</v>
      </c>
      <c r="I210" s="472"/>
      <c r="J210" s="492"/>
      <c r="K210" s="116" t="s">
        <v>421</v>
      </c>
      <c r="L210" s="493" t="s">
        <v>314</v>
      </c>
      <c r="M210" s="494"/>
      <c r="N210" s="493" t="s">
        <v>308</v>
      </c>
      <c r="O210" s="494"/>
      <c r="P210" s="493" t="s">
        <v>422</v>
      </c>
      <c r="Q210" s="495"/>
      <c r="R210" s="495"/>
      <c r="S210" s="495"/>
      <c r="T210" s="494"/>
      <c r="U210" s="493" t="s">
        <v>423</v>
      </c>
      <c r="V210" s="495"/>
      <c r="W210" s="495"/>
      <c r="X210" s="494"/>
      <c r="Y210" s="116" t="s">
        <v>321</v>
      </c>
    </row>
    <row r="211" spans="1:51" s="37" customFormat="1" ht="52.5" x14ac:dyDescent="0.25">
      <c r="A211" s="174" t="s">
        <v>236</v>
      </c>
      <c r="B211" s="104" t="s">
        <v>151</v>
      </c>
      <c r="C211" s="342"/>
      <c r="D211" s="342"/>
      <c r="E211" s="342"/>
      <c r="F211" s="342"/>
      <c r="G211" s="106" t="s">
        <v>418</v>
      </c>
      <c r="H211" s="106" t="s">
        <v>300</v>
      </c>
      <c r="I211" s="106" t="s">
        <v>301</v>
      </c>
      <c r="J211" s="106" t="s">
        <v>302</v>
      </c>
      <c r="K211" s="117" t="s">
        <v>303</v>
      </c>
      <c r="L211" s="117" t="s">
        <v>312</v>
      </c>
      <c r="M211" s="117" t="s">
        <v>315</v>
      </c>
      <c r="N211" s="117" t="s">
        <v>307</v>
      </c>
      <c r="O211" s="117" t="s">
        <v>309</v>
      </c>
      <c r="P211" s="117" t="s">
        <v>340</v>
      </c>
      <c r="Q211" s="117" t="s">
        <v>330</v>
      </c>
      <c r="R211" s="117" t="s">
        <v>122</v>
      </c>
      <c r="S211" s="117" t="s">
        <v>333</v>
      </c>
      <c r="T211" s="117" t="s">
        <v>332</v>
      </c>
      <c r="U211" s="117" t="s">
        <v>316</v>
      </c>
      <c r="V211" s="117" t="s">
        <v>317</v>
      </c>
      <c r="W211" s="117" t="s">
        <v>318</v>
      </c>
      <c r="X211" s="117" t="s">
        <v>319</v>
      </c>
      <c r="Y211" s="117" t="s">
        <v>320</v>
      </c>
    </row>
    <row r="212" spans="1:51" s="38" customFormat="1" ht="12.75" x14ac:dyDescent="0.25">
      <c r="A212" s="175"/>
      <c r="B212" s="113" t="s">
        <v>126</v>
      </c>
      <c r="C212" s="113"/>
      <c r="D212" s="113"/>
      <c r="E212" s="113"/>
      <c r="F212" s="113"/>
      <c r="G212" s="114" t="s">
        <v>127</v>
      </c>
      <c r="H212" s="114" t="s">
        <v>304</v>
      </c>
      <c r="I212" s="114" t="s">
        <v>304</v>
      </c>
      <c r="J212" s="114" t="s">
        <v>304</v>
      </c>
      <c r="K212" s="114" t="s">
        <v>304</v>
      </c>
      <c r="L212" s="114" t="s">
        <v>313</v>
      </c>
      <c r="M212" s="114" t="s">
        <v>313</v>
      </c>
      <c r="N212" s="114" t="s">
        <v>305</v>
      </c>
      <c r="O212" s="114" t="s">
        <v>306</v>
      </c>
      <c r="P212" s="114" t="s">
        <v>310</v>
      </c>
      <c r="Q212" s="114" t="s">
        <v>329</v>
      </c>
      <c r="R212" s="114" t="s">
        <v>310</v>
      </c>
      <c r="S212" s="114" t="s">
        <v>311</v>
      </c>
      <c r="T212" s="114" t="s">
        <v>331</v>
      </c>
      <c r="U212" s="114" t="s">
        <v>152</v>
      </c>
      <c r="V212" s="114" t="s">
        <v>152</v>
      </c>
      <c r="W212" s="114" t="s">
        <v>152</v>
      </c>
      <c r="X212" s="114" t="s">
        <v>152</v>
      </c>
      <c r="Y212" s="114" t="s">
        <v>252</v>
      </c>
    </row>
    <row r="213" spans="1:51" s="29" customFormat="1" ht="11.25" customHeight="1" x14ac:dyDescent="0.2">
      <c r="A213" s="59"/>
      <c r="B213" s="40"/>
      <c r="C213" s="40"/>
      <c r="D213" s="40"/>
      <c r="E213" s="40"/>
      <c r="F213" s="40"/>
      <c r="G213" s="143"/>
      <c r="H213" s="39"/>
      <c r="I213" s="25"/>
      <c r="J213" s="25"/>
      <c r="K213" s="61"/>
      <c r="L213" s="61"/>
      <c r="M213" s="61"/>
      <c r="N213" s="61"/>
      <c r="O213" s="61"/>
      <c r="P213" s="61"/>
      <c r="Q213" s="83"/>
      <c r="R213" s="61"/>
      <c r="S213" s="61"/>
      <c r="T213" s="61"/>
      <c r="U213" s="61"/>
      <c r="V213" s="61"/>
      <c r="W213" s="61"/>
      <c r="X213" s="61"/>
      <c r="Y213" s="61"/>
    </row>
    <row r="214" spans="1:51" s="51" customFormat="1" ht="11.25" customHeight="1" x14ac:dyDescent="0.15">
      <c r="A214" s="331" t="s">
        <v>346</v>
      </c>
      <c r="B214" s="46"/>
      <c r="C214" s="46"/>
      <c r="D214" s="46"/>
      <c r="E214" s="46"/>
      <c r="F214" s="46"/>
      <c r="G214" s="146">
        <f>'2. Collected Data'!G213*'2. Collected Data'!AA213</f>
        <v>29273</v>
      </c>
      <c r="H214" s="45">
        <f>'2. Collected Data'!I213/'3. Calculated Stats'!$G214*1000</f>
        <v>3.5869231032009021</v>
      </c>
      <c r="I214" s="45">
        <f>'2. Collected Data'!J213/'3. Calculated Stats'!$G214*1000</f>
        <v>1.1273186895774263</v>
      </c>
      <c r="J214" s="45">
        <f>'2. Collected Data'!K213/'3. Calculated Stats'!$G214*1000</f>
        <v>0</v>
      </c>
      <c r="K214" s="66">
        <f>('2. Collected Data'!Y213+'2. Collected Data'!Z213)/G214*1000</f>
        <v>27.841355515321286</v>
      </c>
      <c r="L214" s="73">
        <f>IF(SUM('2. Collected Data'!Y213:Z213)&gt;0,(ROUND('2. Collected Data'!Y213/SUM('2. Collected Data'!Y213:Z213),2)),"")</f>
        <v>1</v>
      </c>
      <c r="M214" s="73">
        <f>IF(SUM('2. Collected Data'!Y213:Z213)&gt;0,1-L214,"")</f>
        <v>0</v>
      </c>
      <c r="N214" s="66">
        <f>IF('2. Collected Data'!AD213&gt;0,'2. Collected Data'!AE213/'2. Collected Data'!AD213,"")</f>
        <v>666.66666666666663</v>
      </c>
      <c r="O214" s="66">
        <f>IF('2. Collected Data'!AF213&gt;0,'2. Collected Data'!AG213/'2. Collected Data'!AF213,"")</f>
        <v>32273.91304347826</v>
      </c>
      <c r="P214" s="66">
        <f>SUM('2. Collected Data'!AI213:AK213)/'2. Collected Data'!G213</f>
        <v>0.89707238752433982</v>
      </c>
      <c r="Q214" s="50" t="str">
        <f>IF(MAX('2. Collected Data'!AI213:AK213)='2. Collected Data'!AI213,"NaCl",IF(MAX('2. Collected Data'!AJ213:AK213)='2. Collected Data'!AJ213,"CaCl2","MgCl2"))</f>
        <v>CaCl2</v>
      </c>
      <c r="R214" s="66">
        <f>'2. Collected Data'!AL213/'2. Collected Data'!G213</f>
        <v>1.8788644826290439E-2</v>
      </c>
      <c r="S214" s="66">
        <f>SUM('2. Collected Data'!AO213:AU213)/'2. Collected Data'!G213</f>
        <v>13.100809619786151</v>
      </c>
      <c r="T214" s="50" t="str">
        <f>IF(MAX('2. Collected Data'!AO213:AT213)='2. Collected Data'!AO213,"NaCl",IF(MAX('2. Collected Data'!AP213:AT213)='2. Collected Data'!AP213,"CaCl2",IF(MAX('2. Collected Data'!AQ213:AT213)='2. Collected Data'!AQ213,"MgCl2",IF(MAX('2. Collected Data'!AR213:AT213)='2. Collected Data'!AR213,"Potassium Acetate",IF('2. Collected Data'!AS213&gt;'2. Collected Data'!AT213,"Enhanced Brine","Ag Byproduct")))))</f>
        <v>NaCl</v>
      </c>
      <c r="U214" s="72">
        <f>IF('2. Collected Data'!BC213&gt;0,'2. Collected Data'!BC213/'2. Collected Data'!$G213,"")</f>
        <v>59.589860964028283</v>
      </c>
      <c r="V214" s="72">
        <f>IF('2. Collected Data'!BD213&gt;0,'2. Collected Data'!BD213/'2. Collected Data'!$G213,"")</f>
        <v>32.058928022409731</v>
      </c>
      <c r="W214" s="72">
        <f>IF('2. Collected Data'!BE213&gt;0,'2. Collected Data'!BE213/'2. Collected Data'!$G213,"")</f>
        <v>41.120452293922725</v>
      </c>
      <c r="X214" s="72">
        <f>IF('2. Collected Data'!BF213&gt;0,'2. Collected Data'!BF213/'2. Collected Data'!$G213,"")</f>
        <v>136.97981074710484</v>
      </c>
      <c r="Y214" s="74" t="str">
        <f>IF(AND('2. Collected Data'!BB213&gt;0,'2. Collected Data'!BH213&gt;0),('2. Collected Data'!BH213-'2. Collected Data'!BB213)/'2. Collected Data'!BH213,"")</f>
        <v/>
      </c>
    </row>
    <row r="215" spans="1:51" s="51" customFormat="1" ht="11.25" customHeight="1" x14ac:dyDescent="0.15">
      <c r="A215" s="331" t="s">
        <v>345</v>
      </c>
      <c r="B215" s="46"/>
      <c r="C215" s="46"/>
      <c r="D215" s="46"/>
      <c r="E215" s="46"/>
      <c r="F215" s="46"/>
      <c r="G215" s="146">
        <f>'2. Collected Data'!G214*'2. Collected Data'!AA214</f>
        <v>11766</v>
      </c>
      <c r="H215" s="45">
        <f>'2. Collected Data'!I214/'3. Calculated Stats'!$G215*1000</f>
        <v>25.412204657487678</v>
      </c>
      <c r="I215" s="45">
        <f>'2. Collected Data'!J214/'3. Calculated Stats'!$G215*1000</f>
        <v>23.9673635900051</v>
      </c>
      <c r="J215" s="45">
        <f>'2. Collected Data'!K214/'3. Calculated Stats'!$G215*1000</f>
        <v>7.0542240353561105</v>
      </c>
      <c r="K215" s="66">
        <f>('2. Collected Data'!Y214+'2. Collected Data'!Z214)/G215*1000</f>
        <v>50.144484106748259</v>
      </c>
      <c r="L215" s="73">
        <f>IF(SUM('2. Collected Data'!Y214:Z214)&gt;0,(ROUND('2. Collected Data'!Y214/SUM('2. Collected Data'!Y214:Z214),2)),"")</f>
        <v>0.93</v>
      </c>
      <c r="M215" s="73">
        <f>IF(SUM('2. Collected Data'!Y214:Z214)&gt;0,1-L215,"")</f>
        <v>6.9999999999999951E-2</v>
      </c>
      <c r="N215" s="66">
        <f>IF('2. Collected Data'!AD214&gt;0,'2. Collected Data'!AE214/'2. Collected Data'!AD214,"")</f>
        <v>600</v>
      </c>
      <c r="O215" s="66">
        <f>IF('2. Collected Data'!AF214&gt;0,'2. Collected Data'!AG214/'2. Collected Data'!AF214,"")</f>
        <v>13437.5</v>
      </c>
      <c r="P215" s="66">
        <f>SUM('2. Collected Data'!AI214:AK214)/'2. Collected Data'!G214</f>
        <v>0.52719700832908378</v>
      </c>
      <c r="Q215" s="50" t="str">
        <f>IF(MAX('2. Collected Data'!AI214:AK214)='2. Collected Data'!AI214,"NaCl",IF(MAX('2. Collected Data'!AJ214:AK214)='2. Collected Data'!AJ214,"CaCl2","MgCl2"))</f>
        <v>NaCl</v>
      </c>
      <c r="R215" s="66">
        <f>'2. Collected Data'!AL214/'2. Collected Data'!G214</f>
        <v>9.7314295427502966</v>
      </c>
      <c r="S215" s="66">
        <f>SUM('2. Collected Data'!AO214:AU214)/'2. Collected Data'!G214</f>
        <v>103.6036036036036</v>
      </c>
      <c r="T215" s="50" t="str">
        <f>IF(MAX('2. Collected Data'!AO214:AT214)='2. Collected Data'!AO214,"NaCl",IF(MAX('2. Collected Data'!AP214:AT214)='2. Collected Data'!AP214,"CaCl2",IF(MAX('2. Collected Data'!AQ214:AT214)='2. Collected Data'!AQ214,"MgCl2",IF(MAX('2. Collected Data'!AR214:AT214)='2. Collected Data'!AR214,"Potassium Acetate",IF('2. Collected Data'!AS214&gt;'2. Collected Data'!AT214,"Enhanced Brine","Ag Byproduct")))))</f>
        <v>NaCl</v>
      </c>
      <c r="U215" s="72" t="str">
        <f>IF('2. Collected Data'!BC214&gt;0,'2. Collected Data'!BC214/'2. Collected Data'!$G214,"")</f>
        <v/>
      </c>
      <c r="V215" s="72" t="str">
        <f>IF('2. Collected Data'!BD214&gt;0,'2. Collected Data'!BD214/'2. Collected Data'!$G214,"")</f>
        <v/>
      </c>
      <c r="W215" s="72">
        <f>IF('2. Collected Data'!BE214&gt;0,'2. Collected Data'!BE214/'2. Collected Data'!$G214,"")</f>
        <v>228.2068672446031</v>
      </c>
      <c r="X215" s="72" t="str">
        <f>IF('2. Collected Data'!BF214&gt;0,'2. Collected Data'!BF214/'2. Collected Data'!$G214,"")</f>
        <v/>
      </c>
      <c r="Y215" s="74" t="str">
        <f>IF(AND('2. Collected Data'!BB214&gt;0,'2. Collected Data'!BH214&gt;0),('2. Collected Data'!BH214-'2. Collected Data'!BB214)/'2. Collected Data'!BH214,"")</f>
        <v/>
      </c>
    </row>
    <row r="216" spans="1:51" s="51" customFormat="1" ht="11.25" customHeight="1" x14ac:dyDescent="0.15">
      <c r="A216" s="331" t="s">
        <v>153</v>
      </c>
      <c r="B216" s="46"/>
      <c r="C216" s="46"/>
      <c r="D216" s="46"/>
      <c r="E216" s="46"/>
      <c r="F216" s="46"/>
      <c r="G216" s="146">
        <f>'2. Collected Data'!G215*'2. Collected Data'!AA215</f>
        <v>14000</v>
      </c>
      <c r="H216" s="45">
        <f>'2. Collected Data'!I215/'3. Calculated Stats'!$G216*1000</f>
        <v>13.785714285714286</v>
      </c>
      <c r="I216" s="45">
        <f>'2. Collected Data'!J215/'3. Calculated Stats'!$G216*1000</f>
        <v>0.42857142857142855</v>
      </c>
      <c r="J216" s="45">
        <f>'2. Collected Data'!K215/'3. Calculated Stats'!$G216*1000</f>
        <v>0.14285714285714288</v>
      </c>
      <c r="K216" s="66">
        <f>('2. Collected Data'!Y215+'2. Collected Data'!Z215)/G216*1000</f>
        <v>39.142857142857146</v>
      </c>
      <c r="L216" s="73">
        <f>IF(SUM('2. Collected Data'!Y215:Z215)&gt;0,(ROUND('2. Collected Data'!Y215/SUM('2. Collected Data'!Y215:Z215),2)),"")</f>
        <v>1</v>
      </c>
      <c r="M216" s="73">
        <f>IF(SUM('2. Collected Data'!Y215:Z215)&gt;0,1-L216,"")</f>
        <v>0</v>
      </c>
      <c r="N216" s="66">
        <f>IF('2. Collected Data'!AD215&gt;0,'2. Collected Data'!AE215/'2. Collected Data'!AD215,"")</f>
        <v>1957.3170731707316</v>
      </c>
      <c r="O216" s="66">
        <f>IF('2. Collected Data'!AF215&gt;0,'2. Collected Data'!AG215/'2. Collected Data'!AF215,"")</f>
        <v>10567.567567567568</v>
      </c>
      <c r="P216" s="66">
        <f>SUM('2. Collected Data'!AI215:AK215)/'2. Collected Data'!G215</f>
        <v>1.3577142857142857</v>
      </c>
      <c r="Q216" s="50" t="str">
        <f>IF(MAX('2. Collected Data'!AI215:AK215)='2. Collected Data'!AI215,"NaCl",IF(MAX('2. Collected Data'!AJ215:AK215)='2. Collected Data'!AJ215,"CaCl2","MgCl2"))</f>
        <v>NaCl</v>
      </c>
      <c r="R216" s="66">
        <f>'2. Collected Data'!AL215/'2. Collected Data'!G215</f>
        <v>1.9285714285714286E-3</v>
      </c>
      <c r="S216" s="66">
        <f>SUM('2. Collected Data'!AO215:AU215)/'2. Collected Data'!G215</f>
        <v>14.211142857142857</v>
      </c>
      <c r="T216" s="50" t="str">
        <f>IF(MAX('2. Collected Data'!AO215:AT215)='2. Collected Data'!AO215,"NaCl",IF(MAX('2. Collected Data'!AP215:AT215)='2. Collected Data'!AP215,"CaCl2",IF(MAX('2. Collected Data'!AQ215:AT215)='2. Collected Data'!AQ215,"MgCl2",IF(MAX('2. Collected Data'!AR215:AT215)='2. Collected Data'!AR215,"Potassium Acetate",IF('2. Collected Data'!AS215&gt;'2. Collected Data'!AT215,"Enhanced Brine","Ag Byproduct")))))</f>
        <v>NaCl</v>
      </c>
      <c r="U216" s="72">
        <f>IF('2. Collected Data'!BC215&gt;0,'2. Collected Data'!BC215/'2. Collected Data'!$G215,"")</f>
        <v>73.609928571428568</v>
      </c>
      <c r="V216" s="72">
        <f>IF('2. Collected Data'!BD215&gt;0,'2. Collected Data'!BD215/'2. Collected Data'!$G215,"")</f>
        <v>122.90835714285714</v>
      </c>
      <c r="W216" s="72">
        <f>IF('2. Collected Data'!BE215&gt;0,'2. Collected Data'!BE215/'2. Collected Data'!$G215,"")</f>
        <v>101.47464285714285</v>
      </c>
      <c r="X216" s="72">
        <f>IF('2. Collected Data'!BF215&gt;0,'2. Collected Data'!BF215/'2. Collected Data'!$G215,"")</f>
        <v>297.99299999999999</v>
      </c>
      <c r="Y216" s="74">
        <f>IF(AND('2. Collected Data'!BB215&gt;0,'2. Collected Data'!BH215&gt;0),('2. Collected Data'!BH215-'2. Collected Data'!BB215)/'2. Collected Data'!BH215,"")</f>
        <v>0</v>
      </c>
    </row>
    <row r="217" spans="1:51" s="51" customFormat="1" ht="11.25" customHeight="1" x14ac:dyDescent="0.15">
      <c r="A217" s="332" t="s">
        <v>154</v>
      </c>
      <c r="B217" s="46"/>
      <c r="C217" s="46"/>
      <c r="D217" s="46"/>
      <c r="E217" s="46"/>
      <c r="F217" s="46"/>
      <c r="G217" s="146"/>
      <c r="H217" s="45"/>
      <c r="I217" s="45"/>
      <c r="J217" s="45"/>
      <c r="K217" s="66"/>
      <c r="L217" s="73"/>
      <c r="M217" s="73"/>
      <c r="N217" s="66"/>
      <c r="O217" s="66"/>
      <c r="P217" s="66"/>
      <c r="Q217" s="50"/>
      <c r="R217" s="66"/>
      <c r="S217" s="66"/>
      <c r="T217" s="50"/>
      <c r="U217" s="72"/>
      <c r="V217" s="72"/>
      <c r="W217" s="72"/>
      <c r="X217" s="72"/>
      <c r="Y217" s="74"/>
    </row>
    <row r="218" spans="1:51" s="51" customFormat="1" ht="11.25" customHeight="1" x14ac:dyDescent="0.15">
      <c r="A218" s="331" t="s">
        <v>131</v>
      </c>
      <c r="B218" s="46"/>
      <c r="C218" s="46"/>
      <c r="D218" s="46"/>
      <c r="E218" s="46"/>
      <c r="F218" s="46"/>
      <c r="G218" s="146">
        <f>'2. Collected Data'!G217*'2. Collected Data'!AA217</f>
        <v>50679</v>
      </c>
      <c r="H218" s="45">
        <f>'2. Collected Data'!I217/'3. Calculated Stats'!$G218*1000</f>
        <v>21.330334063418775</v>
      </c>
      <c r="I218" s="45">
        <f>'2. Collected Data'!J217/'3. Calculated Stats'!$G218*1000</f>
        <v>3.8082835099350816</v>
      </c>
      <c r="J218" s="45">
        <f>'2. Collected Data'!K217/'3. Calculated Stats'!$G218*1000</f>
        <v>1.5193669961917164</v>
      </c>
      <c r="K218" s="66">
        <f>('2. Collected Data'!Y217+'2. Collected Data'!Z217)/G218*1000</f>
        <v>130.50770536119495</v>
      </c>
      <c r="L218" s="73">
        <f>IF(SUM('2. Collected Data'!Y217:Z217)&gt;0,(ROUND('2. Collected Data'!Y217/SUM('2. Collected Data'!Y217:Z217),2)),"")</f>
        <v>0.91</v>
      </c>
      <c r="M218" s="73">
        <f>IF(SUM('2. Collected Data'!Y217:Z217)&gt;0,1-L218,"")</f>
        <v>8.9999999999999969E-2</v>
      </c>
      <c r="N218" s="66">
        <f>IF('2. Collected Data'!AD217&gt;0,'2. Collected Data'!AE217/'2. Collected Data'!AD217,"")</f>
        <v>50</v>
      </c>
      <c r="O218" s="66">
        <f>IF('2. Collected Data'!AF217&gt;0,'2. Collected Data'!AG217/'2. Collected Data'!AF217,"")</f>
        <v>5000</v>
      </c>
      <c r="P218" s="66">
        <f>SUM('2. Collected Data'!AI217:AK217)/'2. Collected Data'!G217</f>
        <v>0.69062136190532564</v>
      </c>
      <c r="Q218" s="50" t="str">
        <f>IF(MAX('2. Collected Data'!AI217:AK217)='2. Collected Data'!AI217,"NaCl",IF(MAX('2. Collected Data'!AJ217:AK217)='2. Collected Data'!AJ217,"CaCl2","MgCl2"))</f>
        <v>NaCl</v>
      </c>
      <c r="R218" s="66">
        <f>'2. Collected Data'!AL217/'2. Collected Data'!G217</f>
        <v>2.2099883580970423</v>
      </c>
      <c r="S218" s="66">
        <f>SUM('2. Collected Data'!AO217:AU217)/'2. Collected Data'!G217</f>
        <v>26.638252530633991</v>
      </c>
      <c r="T218" s="50" t="str">
        <f>IF(MAX('2. Collected Data'!AO217:AT217)='2. Collected Data'!AO217,"NaCl",IF(MAX('2. Collected Data'!AP217:AT217)='2. Collected Data'!AP217,"CaCl2",IF(MAX('2. Collected Data'!AQ217:AT217)='2. Collected Data'!AQ217,"MgCl2",IF(MAX('2. Collected Data'!AR217:AT217)='2. Collected Data'!AR217,"Potassium Acetate",IF('2. Collected Data'!AS217&gt;'2. Collected Data'!AT217,"Enhanced Brine","Ag Byproduct")))))</f>
        <v>NaCl</v>
      </c>
      <c r="U218" s="72">
        <f>IF('2. Collected Data'!BC217&gt;0,'2. Collected Data'!BC217/'2. Collected Data'!$G217,"")</f>
        <v>972.70658458138485</v>
      </c>
      <c r="V218" s="72">
        <f>IF('2. Collected Data'!BD217&gt;0,'2. Collected Data'!BD217/'2. Collected Data'!$G217,"")</f>
        <v>164.81187474101699</v>
      </c>
      <c r="W218" s="72">
        <f>IF('2. Collected Data'!BE217&gt;0,'2. Collected Data'!BE217/'2. Collected Data'!$G217,"")</f>
        <v>123.11598492472227</v>
      </c>
      <c r="X218" s="72">
        <f>IF('2. Collected Data'!BF217&gt;0,'2. Collected Data'!BF217/'2. Collected Data'!$G217,"")</f>
        <v>658.54774166814661</v>
      </c>
      <c r="Y218" s="74" t="str">
        <f>IF(AND('2. Collected Data'!BB217&gt;0,'2. Collected Data'!BH217&gt;0),('2. Collected Data'!BH217-'2. Collected Data'!BB217)/'2. Collected Data'!BH217,"")</f>
        <v/>
      </c>
    </row>
    <row r="219" spans="1:51" s="51" customFormat="1" ht="11.25" customHeight="1" x14ac:dyDescent="0.15">
      <c r="A219" s="331" t="s">
        <v>132</v>
      </c>
      <c r="B219" s="46"/>
      <c r="C219" s="46"/>
      <c r="D219" s="46"/>
      <c r="E219" s="46"/>
      <c r="F219" s="46"/>
      <c r="G219" s="146">
        <f>'2. Collected Data'!G218*'2. Collected Data'!AA218</f>
        <v>22540</v>
      </c>
      <c r="H219" s="45">
        <f>'2. Collected Data'!I218/'3. Calculated Stats'!$G219*1000</f>
        <v>36.246672582076314</v>
      </c>
      <c r="I219" s="45">
        <f>'2. Collected Data'!J218/'3. Calculated Stats'!$G219*1000</f>
        <v>3.9485359361135761</v>
      </c>
      <c r="J219" s="45">
        <f>'2. Collected Data'!K218/'3. Calculated Stats'!$G219*1000</f>
        <v>1.7746228926353151</v>
      </c>
      <c r="K219" s="66">
        <f>('2. Collected Data'!Y218+'2. Collected Data'!Z218)/G219*1000</f>
        <v>67.213842058562548</v>
      </c>
      <c r="L219" s="73">
        <f>IF(SUM('2. Collected Data'!Y218:Z218)&gt;0,(ROUND('2. Collected Data'!Y218/SUM('2. Collected Data'!Y218:Z218),2)),"")</f>
        <v>0.91</v>
      </c>
      <c r="M219" s="73">
        <f>IF(SUM('2. Collected Data'!Y218:Z218)&gt;0,1-L219,"")</f>
        <v>8.9999999999999969E-2</v>
      </c>
      <c r="N219" s="66">
        <f>IF('2. Collected Data'!AD218&gt;0,'2. Collected Data'!AE218/'2. Collected Data'!AD218,"")</f>
        <v>1076.9230769230769</v>
      </c>
      <c r="O219" s="66">
        <f>IF('2. Collected Data'!AF218&gt;0,'2. Collected Data'!AG218/'2. Collected Data'!AF218,"")</f>
        <v>14150.943396226416</v>
      </c>
      <c r="P219" s="66">
        <f>SUM('2. Collected Data'!AI218:AK218)/'2. Collected Data'!G218</f>
        <v>7.5323043478260869</v>
      </c>
      <c r="Q219" s="50" t="str">
        <f>IF(MAX('2. Collected Data'!AI218:AK218)='2. Collected Data'!AI218,"NaCl",IF(MAX('2. Collected Data'!AJ218:AK218)='2. Collected Data'!AJ218,"CaCl2","MgCl2"))</f>
        <v>NaCl</v>
      </c>
      <c r="R219" s="66">
        <f>'2. Collected Data'!AL218/'2. Collected Data'!G218</f>
        <v>1.4695652173913044E-2</v>
      </c>
      <c r="S219" s="66">
        <f>SUM('2. Collected Data'!AO218:AU218)/'2. Collected Data'!G218</f>
        <v>498.73243478260872</v>
      </c>
      <c r="T219" s="50" t="str">
        <f>IF(MAX('2. Collected Data'!AO218:AT218)='2. Collected Data'!AO218,"NaCl",IF(MAX('2. Collected Data'!AP218:AT218)='2. Collected Data'!AP218,"CaCl2",IF(MAX('2. Collected Data'!AQ218:AT218)='2. Collected Data'!AQ218,"MgCl2",IF(MAX('2. Collected Data'!AR218:AT218)='2. Collected Data'!AR218,"Potassium Acetate",IF('2. Collected Data'!AS218&gt;'2. Collected Data'!AT218,"Enhanced Brine","Ag Byproduct")))))</f>
        <v>MgCl2</v>
      </c>
      <c r="U219" s="72">
        <f>IF('2. Collected Data'!BC218&gt;0,'2. Collected Data'!BC218/'2. Collected Data'!$G218,"")</f>
        <v>672.4957391304348</v>
      </c>
      <c r="V219" s="72">
        <f>IF('2. Collected Data'!BD218&gt;0,'2. Collected Data'!BD218/'2. Collected Data'!$G218,"")</f>
        <v>492.15230434782609</v>
      </c>
      <c r="W219" s="72">
        <f>IF('2. Collected Data'!BE218&gt;0,'2. Collected Data'!BE218/'2. Collected Data'!$G218,"")</f>
        <v>1569.5518260869565</v>
      </c>
      <c r="X219" s="72">
        <f>IF('2. Collected Data'!BF218&gt;0,'2. Collected Data'!BF218/'2. Collected Data'!$G218,"")</f>
        <v>2734.1999130434783</v>
      </c>
      <c r="Y219" s="74">
        <f>IF(AND('2. Collected Data'!BB218&gt;0,'2. Collected Data'!BH218&gt;0),('2. Collected Data'!BH218-'2. Collected Data'!BB218)/'2. Collected Data'!BH218,"")</f>
        <v>-8.9994410285075432E-2</v>
      </c>
    </row>
    <row r="220" spans="1:51" s="51" customFormat="1" ht="11.25" customHeight="1" x14ac:dyDescent="0.15">
      <c r="A220" s="331" t="s">
        <v>133</v>
      </c>
      <c r="B220" s="46"/>
      <c r="C220" s="46"/>
      <c r="D220" s="46"/>
      <c r="E220" s="46"/>
      <c r="F220" s="46"/>
      <c r="G220" s="146">
        <f>'2. Collected Data'!G219*'2. Collected Data'!AA219</f>
        <v>10870</v>
      </c>
      <c r="H220" s="45">
        <f>'2. Collected Data'!I219/'3. Calculated Stats'!$G220*1000</f>
        <v>58.32566697332107</v>
      </c>
      <c r="I220" s="45">
        <f>'2. Collected Data'!J219/'3. Calculated Stats'!$G220*1000</f>
        <v>0.18399264029438822</v>
      </c>
      <c r="J220" s="45">
        <f>'2. Collected Data'!K219/'3. Calculated Stats'!$G220*1000</f>
        <v>1.5639374425022998</v>
      </c>
      <c r="K220" s="66">
        <f>('2. Collected Data'!Y219+'2. Collected Data'!Z219)/G220*1000</f>
        <v>117.75528978840846</v>
      </c>
      <c r="L220" s="73">
        <f>IF(SUM('2. Collected Data'!Y219:Z219)&gt;0,(ROUND('2. Collected Data'!Y219/SUM('2. Collected Data'!Y219:Z219),2)),"")</f>
        <v>1</v>
      </c>
      <c r="M220" s="73">
        <f>IF(SUM('2. Collected Data'!Y219:Z219)&gt;0,1-L220,"")</f>
        <v>0</v>
      </c>
      <c r="N220" s="66">
        <f>IF('2. Collected Data'!AD219&gt;0,'2. Collected Data'!AE219/'2. Collected Data'!AD219,"")</f>
        <v>1515.1515151515152</v>
      </c>
      <c r="O220" s="66">
        <f>IF('2. Collected Data'!AF219&gt;0,'2. Collected Data'!AG219/'2. Collected Data'!AF219,"")</f>
        <v>6761.363636363636</v>
      </c>
      <c r="P220" s="66">
        <f>SUM('2. Collected Data'!AI219:AK219)/'2. Collected Data'!G219</f>
        <v>20.372585096596136</v>
      </c>
      <c r="Q220" s="50" t="str">
        <f>IF(MAX('2. Collected Data'!AI219:AK219)='2. Collected Data'!AI219,"NaCl",IF(MAX('2. Collected Data'!AJ219:AK219)='2. Collected Data'!AJ219,"CaCl2","MgCl2"))</f>
        <v>NaCl</v>
      </c>
      <c r="R220" s="66">
        <f>'2. Collected Data'!AL219/'2. Collected Data'!G219</f>
        <v>0</v>
      </c>
      <c r="S220" s="66">
        <f>SUM('2. Collected Data'!AO219:AU219)/'2. Collected Data'!G219</f>
        <v>141.12695492180313</v>
      </c>
      <c r="T220" s="50" t="str">
        <f>IF(MAX('2. Collected Data'!AO219:AT219)='2. Collected Data'!AO219,"NaCl",IF(MAX('2. Collected Data'!AP219:AT219)='2. Collected Data'!AP219,"CaCl2",IF(MAX('2. Collected Data'!AQ219:AT219)='2. Collected Data'!AQ219,"MgCl2",IF(MAX('2. Collected Data'!AR219:AT219)='2. Collected Data'!AR219,"Potassium Acetate",IF('2. Collected Data'!AS219&gt;'2. Collected Data'!AT219,"Enhanced Brine","Ag Byproduct")))))</f>
        <v>MgCl2</v>
      </c>
      <c r="U220" s="72">
        <f>IF('2. Collected Data'!BC219&gt;0,'2. Collected Data'!BC219/'2. Collected Data'!$G219,"")</f>
        <v>2104.1214351425942</v>
      </c>
      <c r="V220" s="72">
        <f>IF('2. Collected Data'!BD219&gt;0,'2. Collected Data'!BD219/'2. Collected Data'!$G219,"")</f>
        <v>229.18123275068999</v>
      </c>
      <c r="W220" s="72">
        <f>IF('2. Collected Data'!BE219&gt;0,'2. Collected Data'!BE219/'2. Collected Data'!$G219,"")</f>
        <v>1282.9806807727691</v>
      </c>
      <c r="X220" s="72">
        <f>IF('2. Collected Data'!BF219&gt;0,'2. Collected Data'!BF219/'2. Collected Data'!$G219,"")</f>
        <v>3616.2833486660534</v>
      </c>
      <c r="Y220" s="74">
        <f>IF(AND('2. Collected Data'!BB219&gt;0,'2. Collected Data'!BH219&gt;0),('2. Collected Data'!BH219-'2. Collected Data'!BB219)/'2. Collected Data'!BH219,"")</f>
        <v>0</v>
      </c>
    </row>
    <row r="221" spans="1:51" s="51" customFormat="1" ht="11.25" customHeight="1" x14ac:dyDescent="0.15">
      <c r="A221" s="331" t="s">
        <v>134</v>
      </c>
      <c r="B221" s="46"/>
      <c r="C221" s="46"/>
      <c r="D221" s="46"/>
      <c r="E221" s="46"/>
      <c r="F221" s="46"/>
      <c r="G221" s="146">
        <f>'2. Collected Data'!G220*'2. Collected Data'!AA220</f>
        <v>13472</v>
      </c>
      <c r="H221" s="45">
        <f>'2. Collected Data'!I220/'3. Calculated Stats'!$G221*1000</f>
        <v>25.682897862232778</v>
      </c>
      <c r="I221" s="45">
        <f>'2. Collected Data'!J220/'3. Calculated Stats'!$G221*1000</f>
        <v>0.8165083135391924</v>
      </c>
      <c r="J221" s="45">
        <f>'2. Collected Data'!K220/'3. Calculated Stats'!$G221*1000</f>
        <v>0</v>
      </c>
      <c r="K221" s="66">
        <f>('2. Collected Data'!Y220+'2. Collected Data'!Z220)/G221*1000</f>
        <v>0</v>
      </c>
      <c r="L221" s="73" t="str">
        <f>IF(SUM('2. Collected Data'!Y220:Z220)&gt;0,(ROUND('2. Collected Data'!Y220/SUM('2. Collected Data'!Y220:Z220),2)),"")</f>
        <v/>
      </c>
      <c r="M221" s="73" t="str">
        <f>IF(SUM('2. Collected Data'!Y220:Z220)&gt;0,1-L221,"")</f>
        <v/>
      </c>
      <c r="N221" s="66">
        <f>IF('2. Collected Data'!AD220&gt;0,'2. Collected Data'!AE220/'2. Collected Data'!AD220,"")</f>
        <v>2300</v>
      </c>
      <c r="O221" s="66">
        <f>IF('2. Collected Data'!AF220&gt;0,'2. Collected Data'!AG220/'2. Collected Data'!AF220,"")</f>
        <v>23000</v>
      </c>
      <c r="P221" s="66">
        <f>SUM('2. Collected Data'!AI220:AK220)/'2. Collected Data'!G220</f>
        <v>8.0166270783847988</v>
      </c>
      <c r="Q221" s="50" t="str">
        <f>IF(MAX('2. Collected Data'!AI220:AK220)='2. Collected Data'!AI220,"NaCl",IF(MAX('2. Collected Data'!AJ220:AK220)='2. Collected Data'!AJ220,"CaCl2","MgCl2"))</f>
        <v>NaCl</v>
      </c>
      <c r="R221" s="66">
        <f>'2. Collected Data'!AL220/'2. Collected Data'!G220</f>
        <v>0</v>
      </c>
      <c r="S221" s="66">
        <f>SUM('2. Collected Data'!AO220:AU220)/'2. Collected Data'!G220</f>
        <v>188.46496437054631</v>
      </c>
      <c r="T221" s="50" t="str">
        <f>IF(MAX('2. Collected Data'!AO220:AT220)='2. Collected Data'!AO220,"NaCl",IF(MAX('2. Collected Data'!AP220:AT220)='2. Collected Data'!AP220,"CaCl2",IF(MAX('2. Collected Data'!AQ220:AT220)='2. Collected Data'!AQ220,"MgCl2",IF(MAX('2. Collected Data'!AR220:AT220)='2. Collected Data'!AR220,"Potassium Acetate",IF('2. Collected Data'!AS220&gt;'2. Collected Data'!AT220,"Enhanced Brine","Ag Byproduct")))))</f>
        <v>NaCl</v>
      </c>
      <c r="U221" s="72">
        <f>IF('2. Collected Data'!BC220&gt;0,'2. Collected Data'!BC220/'2. Collected Data'!$G220,"")</f>
        <v>337.41478622327793</v>
      </c>
      <c r="V221" s="72">
        <f>IF('2. Collected Data'!BD220&gt;0,'2. Collected Data'!BD220/'2. Collected Data'!$G220,"")</f>
        <v>396.58098277909738</v>
      </c>
      <c r="W221" s="72">
        <f>IF('2. Collected Data'!BE220&gt;0,'2. Collected Data'!BE220/'2. Collected Data'!$G220,"")</f>
        <v>276.05270190023754</v>
      </c>
      <c r="X221" s="72">
        <f>IF('2. Collected Data'!BF220&gt;0,'2. Collected Data'!BF220/'2. Collected Data'!$G220,"")</f>
        <v>1074.1419239904988</v>
      </c>
      <c r="Y221" s="74">
        <f>IF(AND('2. Collected Data'!BB220&gt;0,'2. Collected Data'!BH220&gt;0),('2. Collected Data'!BH220-'2. Collected Data'!BB220)/'2. Collected Data'!BH220,"")</f>
        <v>0</v>
      </c>
    </row>
    <row r="222" spans="1:51" s="51" customFormat="1" ht="11.25" customHeight="1" x14ac:dyDescent="0.15">
      <c r="A222" s="332" t="s">
        <v>347</v>
      </c>
      <c r="B222" s="46"/>
      <c r="C222" s="46"/>
      <c r="D222" s="46"/>
      <c r="E222" s="46"/>
      <c r="F222" s="46"/>
      <c r="G222" s="146"/>
      <c r="H222" s="45"/>
      <c r="I222" s="45"/>
      <c r="J222" s="45"/>
      <c r="K222" s="66"/>
      <c r="L222" s="73"/>
      <c r="M222" s="73"/>
      <c r="N222" s="66"/>
      <c r="O222" s="66"/>
      <c r="P222" s="66"/>
      <c r="Q222" s="50"/>
      <c r="R222" s="66"/>
      <c r="S222" s="66"/>
      <c r="T222" s="50"/>
      <c r="U222" s="72"/>
      <c r="V222" s="72"/>
      <c r="W222" s="72"/>
      <c r="X222" s="72"/>
      <c r="Y222" s="74"/>
    </row>
    <row r="223" spans="1:51" s="51" customFormat="1" ht="11.25" customHeight="1" x14ac:dyDescent="0.15">
      <c r="A223" s="332" t="s">
        <v>348</v>
      </c>
      <c r="B223" s="46"/>
      <c r="C223" s="46"/>
      <c r="D223" s="46"/>
      <c r="E223" s="46"/>
      <c r="F223" s="46"/>
      <c r="G223" s="146"/>
      <c r="H223" s="45"/>
      <c r="I223" s="45"/>
      <c r="J223" s="45"/>
      <c r="K223" s="66"/>
      <c r="L223" s="73"/>
      <c r="M223" s="73"/>
      <c r="N223" s="66"/>
      <c r="O223" s="66"/>
      <c r="P223" s="66"/>
      <c r="Q223" s="50"/>
      <c r="R223" s="66"/>
      <c r="S223" s="66"/>
      <c r="T223" s="50"/>
      <c r="U223" s="72"/>
      <c r="V223" s="72"/>
      <c r="W223" s="72"/>
      <c r="X223" s="72"/>
      <c r="Y223" s="74"/>
    </row>
    <row r="224" spans="1:51" s="51" customFormat="1" ht="11.25" customHeight="1" x14ac:dyDescent="0.15">
      <c r="A224" s="334" t="s">
        <v>349</v>
      </c>
      <c r="B224" s="46"/>
      <c r="C224" s="46"/>
      <c r="D224" s="46"/>
      <c r="E224" s="46"/>
      <c r="F224" s="46"/>
      <c r="G224" s="146">
        <f>'2. Collected Data'!G223*'2. Collected Data'!AA223</f>
        <v>39919</v>
      </c>
      <c r="H224" s="45">
        <f>'2. Collected Data'!I223/'3. Calculated Stats'!$G224*1000</f>
        <v>9.6695809013251832</v>
      </c>
      <c r="I224" s="45">
        <f>'2. Collected Data'!J223/'3. Calculated Stats'!$G224*1000</f>
        <v>2.3297176782985547</v>
      </c>
      <c r="J224" s="45">
        <f>'2. Collected Data'!K223/'3. Calculated Stats'!$G224*1000</f>
        <v>0</v>
      </c>
      <c r="K224" s="66">
        <f>('2. Collected Data'!Y223+'2. Collected Data'!Z223)/G224*1000</f>
        <v>48.548310328415042</v>
      </c>
      <c r="L224" s="73">
        <f>IF(SUM('2. Collected Data'!Y223:Z223)&gt;0,(ROUND('2. Collected Data'!Y223/SUM('2. Collected Data'!Y223:Z223),2)),"")</f>
        <v>1</v>
      </c>
      <c r="M224" s="73">
        <f>IF(SUM('2. Collected Data'!Y223:Z223)&gt;0,1-L224,"")</f>
        <v>0</v>
      </c>
      <c r="N224" s="66">
        <f>IF('2. Collected Data'!AD223&gt;0,'2. Collected Data'!AE223/'2. Collected Data'!AD223,"")</f>
        <v>436.50793650793651</v>
      </c>
      <c r="O224" s="66">
        <f>IF('2. Collected Data'!AF223&gt;0,'2. Collected Data'!AG223/'2. Collected Data'!AF223,"")</f>
        <v>7638.8888888888887</v>
      </c>
      <c r="P224" s="66">
        <f>SUM('2. Collected Data'!AI223:AK223)/'2. Collected Data'!G223</f>
        <v>0.52263333249830912</v>
      </c>
      <c r="Q224" s="50" t="str">
        <f>IF(MAX('2. Collected Data'!AI223:AK223)='2. Collected Data'!AI223,"NaCl",IF(MAX('2. Collected Data'!AJ223:AK223)='2. Collected Data'!AJ223,"CaCl2","MgCl2"))</f>
        <v>NaCl</v>
      </c>
      <c r="R224" s="66">
        <f>'2. Collected Data'!AL223/'2. Collected Data'!G223</f>
        <v>1.5030436634184223</v>
      </c>
      <c r="S224" s="66">
        <f>SUM('2. Collected Data'!AO223:AU223)/'2. Collected Data'!G223</f>
        <v>20.040582178912299</v>
      </c>
      <c r="T224" s="50" t="str">
        <f>IF(MAX('2. Collected Data'!AO223:AT223)='2. Collected Data'!AO223,"NaCl",IF(MAX('2. Collected Data'!AP223:AT223)='2. Collected Data'!AP223,"CaCl2",IF(MAX('2. Collected Data'!AQ223:AT223)='2. Collected Data'!AQ223,"MgCl2",IF(MAX('2. Collected Data'!AR223:AT223)='2. Collected Data'!AR223,"Potassium Acetate",IF('2. Collected Data'!AS223&gt;'2. Collected Data'!AT223,"Enhanced Brine","Ag Byproduct")))))</f>
        <v>NaCl</v>
      </c>
      <c r="U224" s="72">
        <f>IF('2. Collected Data'!BC223&gt;0,'2. Collected Data'!BC223/'2. Collected Data'!$G223,"")</f>
        <v>72.566371903103786</v>
      </c>
      <c r="V224" s="72">
        <f>IF('2. Collected Data'!BD223&gt;0,'2. Collected Data'!BD223/'2. Collected Data'!$G223,"")</f>
        <v>71.595430747263208</v>
      </c>
      <c r="W224" s="72">
        <f>IF('2. Collected Data'!BE223&gt;0,'2. Collected Data'!BE223/'2. Collected Data'!$G223,"")</f>
        <v>70.513214258874214</v>
      </c>
      <c r="X224" s="72">
        <f>IF('2. Collected Data'!BF223&gt;0,'2. Collected Data'!BF223/'2. Collected Data'!$G223,"")</f>
        <v>214.67504195996895</v>
      </c>
      <c r="Y224" s="74" t="str">
        <f>IF(AND('2. Collected Data'!BB223&gt;0,'2. Collected Data'!BH223&gt;0),('2. Collected Data'!BH223-'2. Collected Data'!BB223)/'2. Collected Data'!BH223,"")</f>
        <v/>
      </c>
    </row>
    <row r="225" spans="1:25" s="51" customFormat="1" ht="11.25" customHeight="1" x14ac:dyDescent="0.15">
      <c r="A225" s="332" t="s">
        <v>350</v>
      </c>
      <c r="B225" s="46"/>
      <c r="C225" s="46"/>
      <c r="D225" s="46"/>
      <c r="E225" s="46"/>
      <c r="F225" s="46"/>
      <c r="G225" s="146"/>
      <c r="H225" s="45"/>
      <c r="I225" s="45"/>
      <c r="J225" s="45"/>
      <c r="K225" s="66"/>
      <c r="L225" s="73"/>
      <c r="M225" s="73"/>
      <c r="N225" s="66"/>
      <c r="O225" s="66"/>
      <c r="P225" s="66"/>
      <c r="Q225" s="50"/>
      <c r="R225" s="66"/>
      <c r="S225" s="66"/>
      <c r="T225" s="50"/>
      <c r="U225" s="72"/>
      <c r="V225" s="72"/>
      <c r="W225" s="72"/>
      <c r="X225" s="72"/>
      <c r="Y225" s="74"/>
    </row>
    <row r="226" spans="1:25" s="51" customFormat="1" ht="11.25" customHeight="1" x14ac:dyDescent="0.15">
      <c r="A226" s="334" t="s">
        <v>351</v>
      </c>
      <c r="B226" s="46"/>
      <c r="C226" s="46"/>
      <c r="D226" s="46"/>
      <c r="E226" s="46"/>
      <c r="F226" s="46"/>
      <c r="G226" s="146">
        <f>'2. Collected Data'!G225*'2. Collected Data'!AA225</f>
        <v>12320</v>
      </c>
      <c r="H226" s="45">
        <f>'2. Collected Data'!I225/'3. Calculated Stats'!$G226*1000</f>
        <v>32.873376623376622</v>
      </c>
      <c r="I226" s="45">
        <f>'2. Collected Data'!J225/'3. Calculated Stats'!$G226*1000</f>
        <v>2.8409090909090908</v>
      </c>
      <c r="J226" s="45">
        <f>'2. Collected Data'!K225/'3. Calculated Stats'!$G226*1000</f>
        <v>1.8668831168831168</v>
      </c>
      <c r="K226" s="66">
        <f>('2. Collected Data'!Y225+'2. Collected Data'!Z225)/G226*1000</f>
        <v>40.259740259740262</v>
      </c>
      <c r="L226" s="73">
        <f>IF(SUM('2. Collected Data'!Y225:Z225)&gt;0,(ROUND('2. Collected Data'!Y225/SUM('2. Collected Data'!Y225:Z225),2)),"")</f>
        <v>0.98</v>
      </c>
      <c r="M226" s="73">
        <f>IF(SUM('2. Collected Data'!Y225:Z225)&gt;0,1-L226,"")</f>
        <v>2.0000000000000018E-2</v>
      </c>
      <c r="N226" s="66">
        <f>IF('2. Collected Data'!AD225&gt;0,'2. Collected Data'!AE225/'2. Collected Data'!AD225,"")</f>
        <v>1550.3875968992247</v>
      </c>
      <c r="O226" s="66">
        <f>IF('2. Collected Data'!AF225&gt;0,'2. Collected Data'!AG225/'2. Collected Data'!AF225,"")</f>
        <v>15000</v>
      </c>
      <c r="P226" s="66">
        <f>SUM('2. Collected Data'!AI225:AK225)/'2. Collected Data'!G225</f>
        <v>9.4827922077922082</v>
      </c>
      <c r="Q226" s="50" t="str">
        <f>IF(MAX('2. Collected Data'!AI225:AK225)='2. Collected Data'!AI225,"NaCl",IF(MAX('2. Collected Data'!AJ225:AK225)='2. Collected Data'!AJ225,"CaCl2","MgCl2"))</f>
        <v>NaCl</v>
      </c>
      <c r="R226" s="66">
        <f>'2. Collected Data'!AL225/'2. Collected Data'!G225</f>
        <v>0.17702922077922079</v>
      </c>
      <c r="S226" s="66">
        <f>SUM('2. Collected Data'!AO225:AU225)/'2. Collected Data'!G225</f>
        <v>758.59139610389616</v>
      </c>
      <c r="T226" s="50" t="str">
        <f>IF(MAX('2. Collected Data'!AO225:AT225)='2. Collected Data'!AO225,"NaCl",IF(MAX('2. Collected Data'!AP225:AT225)='2. Collected Data'!AP225,"CaCl2",IF(MAX('2. Collected Data'!AQ225:AT225)='2. Collected Data'!AQ225,"MgCl2",IF(MAX('2. Collected Data'!AR225:AT225)='2. Collected Data'!AR225,"Potassium Acetate",IF('2. Collected Data'!AS225&gt;'2. Collected Data'!AT225,"Enhanced Brine","Ag Byproduct")))))</f>
        <v>NaCl</v>
      </c>
      <c r="U226" s="72">
        <f>IF('2. Collected Data'!BC225&gt;0,'2. Collected Data'!BC225/'2. Collected Data'!$G225,"")</f>
        <v>291.49293831168831</v>
      </c>
      <c r="V226" s="72">
        <f>IF('2. Collected Data'!BD225&gt;0,'2. Collected Data'!BD225/'2. Collected Data'!$G225,"")</f>
        <v>564.00592532467533</v>
      </c>
      <c r="W226" s="72">
        <f>IF('2. Collected Data'!BE225&gt;0,'2. Collected Data'!BE225/'2. Collected Data'!$G225,"")</f>
        <v>892.3</v>
      </c>
      <c r="X226" s="72">
        <f>IF('2. Collected Data'!BF225&gt;0,'2. Collected Data'!BF225/'2. Collected Data'!$G225,"")</f>
        <v>1747.7988636363636</v>
      </c>
      <c r="Y226" s="74">
        <f>IF(AND('2. Collected Data'!BB225&gt;0,'2. Collected Data'!BH225&gt;0),('2. Collected Data'!BH225-'2. Collected Data'!BB225)/'2. Collected Data'!BH225,"")</f>
        <v>4.3026954629164581E-2</v>
      </c>
    </row>
    <row r="227" spans="1:25" s="51" customFormat="1" ht="11.25" customHeight="1" x14ac:dyDescent="0.15">
      <c r="A227" s="377" t="s">
        <v>135</v>
      </c>
      <c r="B227" s="46"/>
      <c r="C227" s="46"/>
      <c r="D227" s="46"/>
      <c r="E227" s="46"/>
      <c r="F227" s="46"/>
      <c r="G227" s="146"/>
      <c r="H227" s="45"/>
      <c r="I227" s="45"/>
      <c r="J227" s="45"/>
      <c r="K227" s="66"/>
      <c r="L227" s="73"/>
      <c r="M227" s="73"/>
      <c r="N227" s="66"/>
      <c r="O227" s="66"/>
      <c r="P227" s="66"/>
      <c r="Q227" s="50"/>
      <c r="R227" s="66"/>
      <c r="S227" s="66"/>
      <c r="T227" s="50"/>
      <c r="U227" s="72"/>
      <c r="V227" s="72"/>
      <c r="W227" s="72"/>
      <c r="X227" s="72"/>
      <c r="Y227" s="74"/>
    </row>
    <row r="228" spans="1:25" s="51" customFormat="1" ht="11.25" customHeight="1" x14ac:dyDescent="0.15">
      <c r="A228" s="332" t="s">
        <v>155</v>
      </c>
      <c r="B228" s="46"/>
      <c r="C228" s="46"/>
      <c r="D228" s="46"/>
      <c r="E228" s="46"/>
      <c r="F228" s="46"/>
      <c r="G228" s="146"/>
      <c r="H228" s="45"/>
      <c r="I228" s="45"/>
      <c r="J228" s="45"/>
      <c r="K228" s="66"/>
      <c r="L228" s="73"/>
      <c r="M228" s="73"/>
      <c r="N228" s="66"/>
      <c r="O228" s="66"/>
      <c r="P228" s="66"/>
      <c r="Q228" s="50"/>
      <c r="R228" s="66"/>
      <c r="S228" s="66"/>
      <c r="T228" s="50"/>
      <c r="U228" s="72"/>
      <c r="V228" s="72"/>
      <c r="W228" s="72"/>
      <c r="X228" s="72"/>
      <c r="Y228" s="74"/>
    </row>
    <row r="229" spans="1:25" s="51" customFormat="1" ht="11.25" customHeight="1" x14ac:dyDescent="0.15">
      <c r="A229" s="331" t="s">
        <v>136</v>
      </c>
      <c r="B229" s="46"/>
      <c r="C229" s="46"/>
      <c r="D229" s="46"/>
      <c r="E229" s="46"/>
      <c r="F229" s="46"/>
      <c r="G229" s="146">
        <f>'2. Collected Data'!G228*'2. Collected Data'!AA228</f>
        <v>24237.18</v>
      </c>
      <c r="H229" s="45">
        <f>'2. Collected Data'!I228/'3. Calculated Stats'!$G229*1000</f>
        <v>37.215550653995223</v>
      </c>
      <c r="I229" s="45">
        <f>'2. Collected Data'!J228/'3. Calculated Stats'!$G229*1000</f>
        <v>1.8153927148290354</v>
      </c>
      <c r="J229" s="45">
        <f>'2. Collected Data'!K228/'3. Calculated Stats'!$G229*1000</f>
        <v>0.45384817870725885</v>
      </c>
      <c r="K229" s="66">
        <f>('2. Collected Data'!Y228+'2. Collected Data'!Z228)/G229*1000</f>
        <v>65.519173435193366</v>
      </c>
      <c r="L229" s="73">
        <f>IF(SUM('2. Collected Data'!Y228:Z228)&gt;0,(ROUND('2. Collected Data'!Y228/SUM('2. Collected Data'!Y228:Z228),2)),"")</f>
        <v>0.65</v>
      </c>
      <c r="M229" s="73">
        <f>IF(SUM('2. Collected Data'!Y228:Z228)&gt;0,1-L229,"")</f>
        <v>0.35</v>
      </c>
      <c r="N229" s="66">
        <f>IF('2. Collected Data'!AD228&gt;0,'2. Collected Data'!AE228/'2. Collected Data'!AD228,"")</f>
        <v>1922.4137931034484</v>
      </c>
      <c r="O229" s="66">
        <f>IF('2. Collected Data'!AF228&gt;0,'2. Collected Data'!AG228/'2. Collected Data'!AF228,"")</f>
        <v>28217.821782178216</v>
      </c>
      <c r="P229" s="66">
        <f>SUM('2. Collected Data'!AI228:AK228)/'2. Collected Data'!G228</f>
        <v>7.2399722244914635</v>
      </c>
      <c r="Q229" s="50" t="str">
        <f>IF(MAX('2. Collected Data'!AI228:AK228)='2. Collected Data'!AI228,"NaCl",IF(MAX('2. Collected Data'!AJ228:AK228)='2. Collected Data'!AJ228,"CaCl2","MgCl2"))</f>
        <v>NaCl</v>
      </c>
      <c r="R229" s="66">
        <f>'2. Collected Data'!AL228/'2. Collected Data'!G228</f>
        <v>1.7158728862021078</v>
      </c>
      <c r="S229" s="66">
        <f>SUM('2. Collected Data'!AO228:AU228)/'2. Collected Data'!G228</f>
        <v>1324.1966342619066</v>
      </c>
      <c r="T229" s="50" t="str">
        <f>IF(MAX('2. Collected Data'!AO228:AT228)='2. Collected Data'!AO228,"NaCl",IF(MAX('2. Collected Data'!AP228:AT228)='2. Collected Data'!AP228,"CaCl2",IF(MAX('2. Collected Data'!AQ228:AT228)='2. Collected Data'!AQ228,"MgCl2",IF(MAX('2. Collected Data'!AR228:AT228)='2. Collected Data'!AR228,"Potassium Acetate",IF('2. Collected Data'!AS228&gt;'2. Collected Data'!AT228,"Enhanced Brine","Ag Byproduct")))))</f>
        <v>NaCl</v>
      </c>
      <c r="U229" s="72">
        <f>IF('2. Collected Data'!BC228&gt;0,'2. Collected Data'!BC228/'2. Collected Data'!$G228,"")</f>
        <v>551.42553712931954</v>
      </c>
      <c r="V229" s="72">
        <f>IF('2. Collected Data'!BD228&gt;0,'2. Collected Data'!BD228/'2. Collected Data'!$G228,"")</f>
        <v>245.07801650191979</v>
      </c>
      <c r="W229" s="72">
        <f>IF('2. Collected Data'!BE228&gt;0,'2. Collected Data'!BE228/'2. Collected Data'!$G228,"")</f>
        <v>616.77967486316481</v>
      </c>
      <c r="X229" s="72">
        <f>IF('2. Collected Data'!BF228&gt;0,'2. Collected Data'!BF228/'2. Collected Data'!$G228,"")</f>
        <v>1413.2832284944041</v>
      </c>
      <c r="Y229" s="74">
        <f>IF(AND('2. Collected Data'!BB228&gt;0,'2. Collected Data'!BH228&gt;0),('2. Collected Data'!BH228-'2. Collected Data'!BB228)/'2. Collected Data'!BH228,"")</f>
        <v>5.5142231947483605E-2</v>
      </c>
    </row>
    <row r="230" spans="1:25" s="51" customFormat="1" ht="11.25" customHeight="1" x14ac:dyDescent="0.15">
      <c r="A230" s="378" t="s">
        <v>109</v>
      </c>
      <c r="B230" s="46"/>
      <c r="C230" s="46"/>
      <c r="D230" s="46"/>
      <c r="E230" s="46"/>
      <c r="F230" s="46"/>
      <c r="G230" s="146">
        <f>'2. Collected Data'!G229*'2. Collected Data'!AA229</f>
        <v>25300</v>
      </c>
      <c r="H230" s="45">
        <f>'2. Collected Data'!I229/'3. Calculated Stats'!$G230*1000</f>
        <v>23.359683794466402</v>
      </c>
      <c r="I230" s="45">
        <f>'2. Collected Data'!J229/'3. Calculated Stats'!$G230*1000</f>
        <v>4.308300395256917</v>
      </c>
      <c r="J230" s="45">
        <f>'2. Collected Data'!K229/'3. Calculated Stats'!$G230*1000</f>
        <v>0.15810276679841898</v>
      </c>
      <c r="K230" s="66">
        <f>('2. Collected Data'!Y229+'2. Collected Data'!Z229)/G230*1000</f>
        <v>47.826086956521742</v>
      </c>
      <c r="L230" s="73">
        <f>IF(SUM('2. Collected Data'!Y229:Z229)&gt;0,(ROUND('2. Collected Data'!Y229/SUM('2. Collected Data'!Y229:Z229),2)),"")</f>
        <v>0.99</v>
      </c>
      <c r="M230" s="73">
        <f>IF(SUM('2. Collected Data'!Y229:Z229)&gt;0,1-L230,"")</f>
        <v>1.0000000000000009E-2</v>
      </c>
      <c r="N230" s="66">
        <f>IF('2. Collected Data'!AD229&gt;0,'2. Collected Data'!AE229/'2. Collected Data'!AD229,"")</f>
        <v>125</v>
      </c>
      <c r="O230" s="66">
        <f>IF('2. Collected Data'!AF229&gt;0,'2. Collected Data'!AG229/'2. Collected Data'!AF229,"")</f>
        <v>15000</v>
      </c>
      <c r="P230" s="66">
        <f>SUM('2. Collected Data'!AI229:AK229)/'2. Collected Data'!G229</f>
        <v>3.7944664031620552</v>
      </c>
      <c r="Q230" s="50" t="str">
        <f>IF(MAX('2. Collected Data'!AI229:AK229)='2. Collected Data'!AI229,"NaCl",IF(MAX('2. Collected Data'!AJ229:AK229)='2. Collected Data'!AJ229,"CaCl2","MgCl2"))</f>
        <v>NaCl</v>
      </c>
      <c r="R230" s="66">
        <f>'2. Collected Data'!AL229/'2. Collected Data'!G229</f>
        <v>0.83003952569169959</v>
      </c>
      <c r="S230" s="66">
        <f>SUM('2. Collected Data'!AO229:AU229)/'2. Collected Data'!G229</f>
        <v>155.88932806324109</v>
      </c>
      <c r="T230" s="50" t="str">
        <f>IF(MAX('2. Collected Data'!AO229:AT229)='2. Collected Data'!AO229,"NaCl",IF(MAX('2. Collected Data'!AP229:AT229)='2. Collected Data'!AP229,"CaCl2",IF(MAX('2. Collected Data'!AQ229:AT229)='2. Collected Data'!AQ229,"MgCl2",IF(MAX('2. Collected Data'!AR229:AT229)='2. Collected Data'!AR229,"Potassium Acetate",IF('2. Collected Data'!AS229&gt;'2. Collected Data'!AT229,"Enhanced Brine","Ag Byproduct")))))</f>
        <v>NaCl</v>
      </c>
      <c r="U230" s="72">
        <f>IF('2. Collected Data'!BC229&gt;0,'2. Collected Data'!BC229/'2. Collected Data'!$G229,"")</f>
        <v>214.901185770751</v>
      </c>
      <c r="V230" s="72">
        <f>IF('2. Collected Data'!BD229&gt;0,'2. Collected Data'!BD229/'2. Collected Data'!$G229,"")</f>
        <v>174.901185770751</v>
      </c>
      <c r="W230" s="72">
        <f>IF('2. Collected Data'!BE229&gt;0,'2. Collected Data'!BE229/'2. Collected Data'!$G229,"")</f>
        <v>185.81027667984191</v>
      </c>
      <c r="X230" s="72">
        <f>IF('2. Collected Data'!BF229&gt;0,'2. Collected Data'!BF229/'2. Collected Data'!$G229,"")</f>
        <v>576.0474308300395</v>
      </c>
      <c r="Y230" s="74" t="str">
        <f>IF(AND('2. Collected Data'!BB229&gt;0,'2. Collected Data'!BH229&gt;0),('2. Collected Data'!BH229-'2. Collected Data'!BB229)/'2. Collected Data'!BH229,"")</f>
        <v/>
      </c>
    </row>
    <row r="231" spans="1:25" s="51" customFormat="1" ht="11.25" customHeight="1" x14ac:dyDescent="0.15">
      <c r="A231" s="378" t="s">
        <v>352</v>
      </c>
      <c r="B231" s="46"/>
      <c r="C231" s="46"/>
      <c r="D231" s="46"/>
      <c r="E231" s="46"/>
      <c r="F231" s="46"/>
      <c r="G231" s="146">
        <f>'2. Collected Data'!G230*'2. Collected Data'!AA230</f>
        <v>57150</v>
      </c>
      <c r="H231" s="45">
        <f>'2. Collected Data'!I230/'3. Calculated Stats'!$G231*1000</f>
        <v>17.235345581802274</v>
      </c>
      <c r="I231" s="45">
        <f>'2. Collected Data'!J230/'3. Calculated Stats'!$G231*1000</f>
        <v>0.26246719160104987</v>
      </c>
      <c r="J231" s="45">
        <f>'2. Collected Data'!K230/'3. Calculated Stats'!$G231*1000</f>
        <v>0</v>
      </c>
      <c r="K231" s="66">
        <f>('2. Collected Data'!Y230+'2. Collected Data'!Z230)/G231*1000</f>
        <v>50.043744531933505</v>
      </c>
      <c r="L231" s="73">
        <f>IF(SUM('2. Collected Data'!Y230:Z230)&gt;0,(ROUND('2. Collected Data'!Y230/SUM('2. Collected Data'!Y230:Z230),2)),"")</f>
        <v>0.7</v>
      </c>
      <c r="M231" s="73">
        <f>IF(SUM('2. Collected Data'!Y230:Z230)&gt;0,1-L231,"")</f>
        <v>0.30000000000000004</v>
      </c>
      <c r="N231" s="66">
        <f>IF('2. Collected Data'!AD230&gt;0,'2. Collected Data'!AE230/'2. Collected Data'!AD230,"")</f>
        <v>2642.8571428571427</v>
      </c>
      <c r="O231" s="66">
        <f>IF('2. Collected Data'!AF230&gt;0,'2. Collected Data'!AG230/'2. Collected Data'!AF230,"")</f>
        <v>16129.032258064517</v>
      </c>
      <c r="P231" s="66">
        <f>SUM('2. Collected Data'!AI230:AK230)/'2. Collected Data'!G230</f>
        <v>3.795275590551181</v>
      </c>
      <c r="Q231" s="50" t="str">
        <f>IF(MAX('2. Collected Data'!AI230:AK230)='2. Collected Data'!AI230,"NaCl",IF(MAX('2. Collected Data'!AJ230:AK230)='2. Collected Data'!AJ230,"CaCl2","MgCl2"))</f>
        <v>NaCl</v>
      </c>
      <c r="R231" s="66">
        <f>'2. Collected Data'!AL230/'2. Collected Data'!G230</f>
        <v>0</v>
      </c>
      <c r="S231" s="66">
        <f>SUM('2. Collected Data'!AO230:AU230)/'2. Collected Data'!G230</f>
        <v>23.54015748031496</v>
      </c>
      <c r="T231" s="50" t="str">
        <f>IF(MAX('2. Collected Data'!AO230:AT230)='2. Collected Data'!AO230,"NaCl",IF(MAX('2. Collected Data'!AP230:AT230)='2. Collected Data'!AP230,"CaCl2",IF(MAX('2. Collected Data'!AQ230:AT230)='2. Collected Data'!AQ230,"MgCl2",IF(MAX('2. Collected Data'!AR230:AT230)='2. Collected Data'!AR230,"Potassium Acetate",IF('2. Collected Data'!AS230&gt;'2. Collected Data'!AT230,"Enhanced Brine","Ag Byproduct")))))</f>
        <v>CaCl2</v>
      </c>
      <c r="U231" s="72">
        <f>IF('2. Collected Data'!BC230&gt;0,'2. Collected Data'!BC230/'2. Collected Data'!$G230,"")</f>
        <v>217.3228346456693</v>
      </c>
      <c r="V231" s="72">
        <f>IF('2. Collected Data'!BD230&gt;0,'2. Collected Data'!BD230/'2. Collected Data'!$G230,"")</f>
        <v>316.53543307086613</v>
      </c>
      <c r="W231" s="72">
        <f>IF('2. Collected Data'!BE230&gt;0,'2. Collected Data'!BE230/'2. Collected Data'!$G230,"")</f>
        <v>338.58267716535431</v>
      </c>
      <c r="X231" s="72">
        <f>IF('2. Collected Data'!BF230&gt;0,'2. Collected Data'!BF230/'2. Collected Data'!$G230,"")</f>
        <v>881.88976377952758</v>
      </c>
      <c r="Y231" s="74">
        <f>IF(AND('2. Collected Data'!BB230&gt;0,'2. Collected Data'!BH230&gt;0),('2. Collected Data'!BH230-'2. Collected Data'!BB230)/'2. Collected Data'!BH230,"")</f>
        <v>0.25609756097560976</v>
      </c>
    </row>
    <row r="232" spans="1:25" s="51" customFormat="1" ht="11.25" customHeight="1" x14ac:dyDescent="0.15">
      <c r="A232" s="379" t="s">
        <v>53</v>
      </c>
      <c r="B232" s="46"/>
      <c r="C232" s="46"/>
      <c r="D232" s="46"/>
      <c r="E232" s="46"/>
      <c r="F232" s="46"/>
      <c r="G232" s="146"/>
      <c r="H232" s="45"/>
      <c r="I232" s="45"/>
      <c r="J232" s="45"/>
      <c r="K232" s="66"/>
      <c r="L232" s="73"/>
      <c r="M232" s="73"/>
      <c r="N232" s="66"/>
      <c r="O232" s="66"/>
      <c r="P232" s="66"/>
      <c r="Q232" s="50"/>
      <c r="R232" s="66"/>
      <c r="S232" s="66"/>
      <c r="T232" s="50"/>
      <c r="U232" s="72"/>
      <c r="V232" s="72"/>
      <c r="W232" s="72"/>
      <c r="X232" s="72"/>
      <c r="Y232" s="74"/>
    </row>
    <row r="233" spans="1:25" s="51" customFormat="1" ht="11.25" customHeight="1" x14ac:dyDescent="0.15">
      <c r="A233" s="380" t="s">
        <v>137</v>
      </c>
      <c r="B233" s="46"/>
      <c r="C233" s="46"/>
      <c r="D233" s="46"/>
      <c r="E233" s="46"/>
      <c r="F233" s="46"/>
      <c r="G233" s="146">
        <f>'2. Collected Data'!G232*'2. Collected Data'!AA232</f>
        <v>7719</v>
      </c>
      <c r="H233" s="45">
        <f>'2. Collected Data'!I232/'3. Calculated Stats'!$G233*1000</f>
        <v>51.820183961653065</v>
      </c>
      <c r="I233" s="45">
        <f>'2. Collected Data'!J232/'3. Calculated Stats'!$G233*1000</f>
        <v>2.8501101178909187</v>
      </c>
      <c r="J233" s="45">
        <f>'2. Collected Data'!K232/'3. Calculated Stats'!$G233*1000</f>
        <v>1.554605518849592</v>
      </c>
      <c r="K233" s="66">
        <f>('2. Collected Data'!Y232+'2. Collected Data'!Z232)/G233*1000</f>
        <v>126.31169840652933</v>
      </c>
      <c r="L233" s="73">
        <f>IF(SUM('2. Collected Data'!Y232:Z232)&gt;0,(ROUND('2. Collected Data'!Y232/SUM('2. Collected Data'!Y232:Z232),2)),"")</f>
        <v>1</v>
      </c>
      <c r="M233" s="73">
        <f>IF(SUM('2. Collected Data'!Y232:Z232)&gt;0,1-L233,"")</f>
        <v>0</v>
      </c>
      <c r="N233" s="66">
        <f>IF('2. Collected Data'!AD232&gt;0,'2. Collected Data'!AE232/'2. Collected Data'!AD232,"")</f>
        <v>900</v>
      </c>
      <c r="O233" s="66">
        <f>IF('2. Collected Data'!AF232&gt;0,'2. Collected Data'!AG232/'2. Collected Data'!AF232,"")</f>
        <v>8250</v>
      </c>
      <c r="P233" s="66">
        <f>SUM('2. Collected Data'!AI232:AK232)/'2. Collected Data'!G232</f>
        <v>19.805301204819276</v>
      </c>
      <c r="Q233" s="50" t="str">
        <f>IF(MAX('2. Collected Data'!AI232:AK232)='2. Collected Data'!AI232,"NaCl",IF(MAX('2. Collected Data'!AJ232:AK232)='2. Collected Data'!AJ232,"CaCl2","MgCl2"))</f>
        <v>NaCl</v>
      </c>
      <c r="R233" s="66">
        <f>'2. Collected Data'!AL232/'2. Collected Data'!G232</f>
        <v>1.4206024096385541</v>
      </c>
      <c r="S233" s="66">
        <f>SUM('2. Collected Data'!AO232:AU232)/'2. Collected Data'!G232</f>
        <v>150.1810843373494</v>
      </c>
      <c r="T233" s="50" t="str">
        <f>IF(MAX('2. Collected Data'!AO232:AT232)='2. Collected Data'!AO232,"NaCl",IF(MAX('2. Collected Data'!AP232:AT232)='2. Collected Data'!AP232,"CaCl2",IF(MAX('2. Collected Data'!AQ232:AT232)='2. Collected Data'!AQ232,"MgCl2",IF(MAX('2. Collected Data'!AR232:AT232)='2. Collected Data'!AR232,"Potassium Acetate",IF('2. Collected Data'!AS232&gt;'2. Collected Data'!AT232,"Enhanced Brine","Ag Byproduct")))))</f>
        <v>MgCl2</v>
      </c>
      <c r="U233" s="72">
        <f>IF('2. Collected Data'!BC232&gt;0,'2. Collected Data'!BC232/'2. Collected Data'!$G232,"")</f>
        <v>1824.3373493975903</v>
      </c>
      <c r="V233" s="72">
        <f>IF('2. Collected Data'!BD232&gt;0,'2. Collected Data'!BD232/'2. Collected Data'!$G232,"")</f>
        <v>1860.8433734939758</v>
      </c>
      <c r="W233" s="72">
        <f>IF('2. Collected Data'!BE232&gt;0,'2. Collected Data'!BE232/'2. Collected Data'!$G232,"")</f>
        <v>1665.0602409638554</v>
      </c>
      <c r="X233" s="72">
        <f>IF('2. Collected Data'!BF232&gt;0,'2. Collected Data'!BF232/'2. Collected Data'!$G232,"")</f>
        <v>5350.2409638554218</v>
      </c>
      <c r="Y233" s="74">
        <f>IF(AND('2. Collected Data'!BB232&gt;0,'2. Collected Data'!BH232&gt;0),('2. Collected Data'!BH232-'2. Collected Data'!BB232)/'2. Collected Data'!BH232,"")</f>
        <v>-9.181540440585316E-2</v>
      </c>
    </row>
    <row r="234" spans="1:25" s="51" customFormat="1" ht="11.25" customHeight="1" x14ac:dyDescent="0.15">
      <c r="A234" s="381" t="s">
        <v>353</v>
      </c>
      <c r="B234" s="46"/>
      <c r="C234" s="46"/>
      <c r="D234" s="46"/>
      <c r="E234" s="46"/>
      <c r="F234" s="46"/>
      <c r="G234" s="146">
        <f>'2. Collected Data'!G233*'2. Collected Data'!AA233</f>
        <v>4457.18</v>
      </c>
      <c r="H234" s="45">
        <f>'2. Collected Data'!I233/'3. Calculated Stats'!$G234*1000</f>
        <v>159.51790145338532</v>
      </c>
      <c r="I234" s="45">
        <f>'2. Collected Data'!J233/'3. Calculated Stats'!$G234*1000</f>
        <v>3.8140707801793958</v>
      </c>
      <c r="J234" s="45">
        <f>'2. Collected Data'!K233/'3. Calculated Stats'!$G234*1000</f>
        <v>0.4487142094328701</v>
      </c>
      <c r="K234" s="66">
        <f>('2. Collected Data'!Y233+'2. Collected Data'!Z233)/G234*1000</f>
        <v>181.72925482031238</v>
      </c>
      <c r="L234" s="73">
        <f>IF(SUM('2. Collected Data'!Y233:Z233)&gt;0,(ROUND('2. Collected Data'!Y233/SUM('2. Collected Data'!Y233:Z233),2)),"")</f>
        <v>0.95</v>
      </c>
      <c r="M234" s="73">
        <f>IF(SUM('2. Collected Data'!Y233:Z233)&gt;0,1-L234,"")</f>
        <v>5.0000000000000044E-2</v>
      </c>
      <c r="N234" s="66">
        <f>IF('2. Collected Data'!AD233&gt;0,'2. Collected Data'!AE233/'2. Collected Data'!AD233,"")</f>
        <v>4210.5263157894733</v>
      </c>
      <c r="O234" s="66">
        <f>IF('2. Collected Data'!AF233&gt;0,'2. Collected Data'!AG233/'2. Collected Data'!AF233,"")</f>
        <v>18250</v>
      </c>
      <c r="P234" s="66">
        <f>SUM('2. Collected Data'!AI233:AK233)/'2. Collected Data'!G233</f>
        <v>10.784401796651695</v>
      </c>
      <c r="Q234" s="50" t="str">
        <f>IF(MAX('2. Collected Data'!AI233:AK233)='2. Collected Data'!AI233,"NaCl",IF(MAX('2. Collected Data'!AJ233:AK233)='2. Collected Data'!AJ233,"CaCl2","MgCl2"))</f>
        <v>NaCl</v>
      </c>
      <c r="R234" s="66">
        <f>'2. Collected Data'!AL233/'2. Collected Data'!G233</f>
        <v>1.1400571661902819</v>
      </c>
      <c r="S234" s="66">
        <f>SUM('2. Collected Data'!AO233:AU233)/'2. Collected Data'!G233</f>
        <v>176.04094965875285</v>
      </c>
      <c r="T234" s="50" t="str">
        <f>IF(MAX('2. Collected Data'!AO233:AT233)='2. Collected Data'!AO233,"NaCl",IF(MAX('2. Collected Data'!AP233:AT233)='2. Collected Data'!AP233,"CaCl2",IF(MAX('2. Collected Data'!AQ233:AT233)='2. Collected Data'!AQ233,"MgCl2",IF(MAX('2. Collected Data'!AR233:AT233)='2. Collected Data'!AR233,"Potassium Acetate",IF('2. Collected Data'!AS233&gt;'2. Collected Data'!AT233,"Enhanced Brine","Ag Byproduct")))))</f>
        <v>NaCl</v>
      </c>
      <c r="U234" s="72">
        <f>IF('2. Collected Data'!BC233&gt;0,'2. Collected Data'!BC233/'2. Collected Data'!$G233,"")</f>
        <v>1522.4873126057282</v>
      </c>
      <c r="V234" s="72">
        <f>IF('2. Collected Data'!BD233&gt;0,'2. Collected Data'!BD233/'2. Collected Data'!$G233,"")</f>
        <v>2677.477687685936</v>
      </c>
      <c r="W234" s="72">
        <f>IF('2. Collected Data'!BE233&gt;0,'2. Collected Data'!BE233/'2. Collected Data'!$G233,"")</f>
        <v>857.49285422621483</v>
      </c>
      <c r="X234" s="72">
        <f>IF('2. Collected Data'!BF233&gt;0,'2. Collected Data'!BF233/'2. Collected Data'!$G233,"")</f>
        <v>5057.4578545178792</v>
      </c>
      <c r="Y234" s="74">
        <f>IF(AND('2. Collected Data'!BB233&gt;0,'2. Collected Data'!BH233&gt;0),('2. Collected Data'!BH233-'2. Collected Data'!BB233)/'2. Collected Data'!BH233,"")</f>
        <v>-1.9947637451690663E-3</v>
      </c>
    </row>
    <row r="235" spans="1:25" s="51" customFormat="1" ht="11.25" customHeight="1" x14ac:dyDescent="0.15">
      <c r="A235" s="331" t="s">
        <v>138</v>
      </c>
      <c r="B235" s="46"/>
      <c r="C235" s="46"/>
      <c r="D235" s="46"/>
      <c r="E235" s="46"/>
      <c r="F235" s="46"/>
      <c r="G235" s="146">
        <f>'2. Collected Data'!G234*'2. Collected Data'!AA234</f>
        <v>1080.5200000000002</v>
      </c>
      <c r="H235" s="45">
        <f>'2. Collected Data'!I234/'3. Calculated Stats'!$G235*1000</f>
        <v>0</v>
      </c>
      <c r="I235" s="45">
        <f>'2. Collected Data'!J234/'3. Calculated Stats'!$G235*1000</f>
        <v>0</v>
      </c>
      <c r="J235" s="45">
        <f>'2. Collected Data'!K234/'3. Calculated Stats'!$G235*1000</f>
        <v>0</v>
      </c>
      <c r="K235" s="66">
        <f>('2. Collected Data'!Y234+'2. Collected Data'!Z234)/G235*1000</f>
        <v>740.38425943064431</v>
      </c>
      <c r="L235" s="73">
        <f>IF(SUM('2. Collected Data'!Y234:Z234)&gt;0,(ROUND('2. Collected Data'!Y234/SUM('2. Collected Data'!Y234:Z234),2)),"")</f>
        <v>0.5</v>
      </c>
      <c r="M235" s="73">
        <f>IF(SUM('2. Collected Data'!Y234:Z234)&gt;0,1-L235,"")</f>
        <v>0.5</v>
      </c>
      <c r="N235" s="66">
        <f>IF('2. Collected Data'!AD234&gt;0,'2. Collected Data'!AE234/'2. Collected Data'!AD234,"")</f>
        <v>2510.6382978723404</v>
      </c>
      <c r="O235" s="66">
        <f>IF('2. Collected Data'!AF234&gt;0,'2. Collected Data'!AG234/'2. Collected Data'!AF234,"")</f>
        <v>8281.25</v>
      </c>
      <c r="P235" s="66">
        <f>SUM('2. Collected Data'!AI234:AK234)/'2. Collected Data'!G234</f>
        <v>29.533881834672194</v>
      </c>
      <c r="Q235" s="50" t="str">
        <f>IF(MAX('2. Collected Data'!AI234:AK234)='2. Collected Data'!AI234,"NaCl",IF(MAX('2. Collected Data'!AJ234:AK234)='2. Collected Data'!AJ234,"CaCl2","MgCl2"))</f>
        <v>NaCl</v>
      </c>
      <c r="R235" s="66">
        <f>'2. Collected Data'!AL234/'2. Collected Data'!G234</f>
        <v>1.1337133972531743</v>
      </c>
      <c r="S235" s="66">
        <f>SUM('2. Collected Data'!AO234:AU234)/'2. Collected Data'!G234</f>
        <v>114.80953614926146</v>
      </c>
      <c r="T235" s="50" t="str">
        <f>IF(MAX('2. Collected Data'!AO234:AT234)='2. Collected Data'!AO234,"NaCl",IF(MAX('2. Collected Data'!AP234:AT234)='2. Collected Data'!AP234,"CaCl2",IF(MAX('2. Collected Data'!AQ234:AT234)='2. Collected Data'!AQ234,"MgCl2",IF(MAX('2. Collected Data'!AR234:AT234)='2. Collected Data'!AR234,"Potassium Acetate",IF('2. Collected Data'!AS234&gt;'2. Collected Data'!AT234,"Enhanced Brine","Ag Byproduct")))))</f>
        <v>MgCl2</v>
      </c>
      <c r="U235" s="72">
        <f>IF('2. Collected Data'!BC234&gt;0,'2. Collected Data'!BC234/'2. Collected Data'!$G234,"")</f>
        <v>797.96093547551175</v>
      </c>
      <c r="V235" s="72">
        <f>IF('2. Collected Data'!BD234&gt;0,'2. Collected Data'!BD234/'2. Collected Data'!$G234,"")</f>
        <v>4719.2820678932367</v>
      </c>
      <c r="W235" s="72">
        <f>IF('2. Collected Data'!BE234&gt;0,'2. Collected Data'!BE234/'2. Collected Data'!$G234,"")</f>
        <v>2032.2622441046904</v>
      </c>
      <c r="X235" s="72">
        <f>IF('2. Collected Data'!BF234&gt;0,'2. Collected Data'!BF234/'2. Collected Data'!$G234,"")</f>
        <v>7536.9942342575796</v>
      </c>
      <c r="Y235" s="74">
        <f>IF(AND('2. Collected Data'!BB234&gt;0,'2. Collected Data'!BH234&gt;0),('2. Collected Data'!BH234-'2. Collected Data'!BB234)/'2. Collected Data'!BH234,"")</f>
        <v>-0.3007804682809686</v>
      </c>
    </row>
    <row r="236" spans="1:25" s="51" customFormat="1" ht="11.25" customHeight="1" x14ac:dyDescent="0.15">
      <c r="A236" s="189" t="s">
        <v>139</v>
      </c>
      <c r="B236" s="46"/>
      <c r="C236" s="46"/>
      <c r="D236" s="46"/>
      <c r="E236" s="46"/>
      <c r="F236" s="46"/>
      <c r="G236" s="146">
        <f>'2. Collected Data'!G235*'2. Collected Data'!AA235</f>
        <v>8011.25</v>
      </c>
      <c r="H236" s="45">
        <f>'2. Collected Data'!I235/'3. Calculated Stats'!$G236*1000</f>
        <v>41.816195974410981</v>
      </c>
      <c r="I236" s="45">
        <f>'2. Collected Data'!J235/'3. Calculated Stats'!$G236*1000</f>
        <v>2.7461382430956469</v>
      </c>
      <c r="J236" s="45">
        <f>'2. Collected Data'!K235/'3. Calculated Stats'!$G236*1000</f>
        <v>0.12482446559525669</v>
      </c>
      <c r="K236" s="66">
        <f>('2. Collected Data'!Y235+'2. Collected Data'!Z235)/G236*1000</f>
        <v>62.287408332033074</v>
      </c>
      <c r="L236" s="73">
        <f>IF(SUM('2. Collected Data'!Y235:Z235)&gt;0,(ROUND('2. Collected Data'!Y235/SUM('2. Collected Data'!Y235:Z235),2)),"")</f>
        <v>0.72</v>
      </c>
      <c r="M236" s="73">
        <f>IF(SUM('2. Collected Data'!Y235:Z235)&gt;0,1-L236,"")</f>
        <v>0.28000000000000003</v>
      </c>
      <c r="N236" s="66">
        <f>IF('2. Collected Data'!AD235&gt;0,'2. Collected Data'!AE235/'2. Collected Data'!AD235,"")</f>
        <v>0</v>
      </c>
      <c r="O236" s="66" t="str">
        <f>IF('2. Collected Data'!AF235&gt;0,'2. Collected Data'!AG235/'2. Collected Data'!AF235,"")</f>
        <v/>
      </c>
      <c r="P236" s="66">
        <f>SUM('2. Collected Data'!AI235:AK235)/'2. Collected Data'!G235</f>
        <v>19.31792791387112</v>
      </c>
      <c r="Q236" s="50" t="str">
        <f>IF(MAX('2. Collected Data'!AI235:AK235)='2. Collected Data'!AI235,"NaCl",IF(MAX('2. Collected Data'!AJ235:AK235)='2. Collected Data'!AJ235,"CaCl2","MgCl2"))</f>
        <v>NaCl</v>
      </c>
      <c r="R236" s="66">
        <f>'2. Collected Data'!AL235/'2. Collected Data'!G235</f>
        <v>3.4382899048213451</v>
      </c>
      <c r="S236" s="66">
        <f>SUM('2. Collected Data'!AO235:AU235)/'2. Collected Data'!G235</f>
        <v>73.699204244031833</v>
      </c>
      <c r="T236" s="50" t="str">
        <f>IF(MAX('2. Collected Data'!AO235:AT235)='2. Collected Data'!AO235,"NaCl",IF(MAX('2. Collected Data'!AP235:AT235)='2. Collected Data'!AP235,"CaCl2",IF(MAX('2. Collected Data'!AQ235:AT235)='2. Collected Data'!AQ235,"MgCl2",IF(MAX('2. Collected Data'!AR235:AT235)='2. Collected Data'!AR235,"Potassium Acetate",IF('2. Collected Data'!AS235&gt;'2. Collected Data'!AT235,"Enhanced Brine","Ag Byproduct")))))</f>
        <v>NaCl</v>
      </c>
      <c r="U236" s="72" t="str">
        <f>IF('2. Collected Data'!BC235&gt;0,'2. Collected Data'!BC235/'2. Collected Data'!$G235,"")</f>
        <v/>
      </c>
      <c r="V236" s="72" t="str">
        <f>IF('2. Collected Data'!BD235&gt;0,'2. Collected Data'!BD235/'2. Collected Data'!$G235,"")</f>
        <v/>
      </c>
      <c r="W236" s="72" t="str">
        <f>IF('2. Collected Data'!BE235&gt;0,'2. Collected Data'!BE235/'2. Collected Data'!$G235,"")</f>
        <v/>
      </c>
      <c r="X236" s="72" t="str">
        <f>IF('2. Collected Data'!BF235&gt;0,'2. Collected Data'!BF235/'2. Collected Data'!$G235,"")</f>
        <v/>
      </c>
      <c r="Y236" s="74">
        <f>IF(AND('2. Collected Data'!BB235&gt;0,'2. Collected Data'!BH235&gt;0),('2. Collected Data'!BH235-'2. Collected Data'!BB235)/'2. Collected Data'!BH235,"")</f>
        <v>0.35642602784072519</v>
      </c>
    </row>
    <row r="237" spans="1:25" s="51" customFormat="1" ht="11.25" customHeight="1" x14ac:dyDescent="0.15">
      <c r="A237" s="185" t="s">
        <v>140</v>
      </c>
      <c r="B237" s="46"/>
      <c r="C237" s="46"/>
      <c r="D237" s="46"/>
      <c r="E237" s="46"/>
      <c r="F237" s="46"/>
      <c r="G237" s="146">
        <f>'2. Collected Data'!G236*'2. Collected Data'!AA236</f>
        <v>30585</v>
      </c>
      <c r="H237" s="45">
        <f>'2. Collected Data'!I236/'3. Calculated Stats'!$G237*1000</f>
        <v>27.46444335458558</v>
      </c>
      <c r="I237" s="45">
        <f>'2. Collected Data'!J236/'3. Calculated Stats'!$G237*1000</f>
        <v>0</v>
      </c>
      <c r="J237" s="45">
        <f>'2. Collected Data'!K236/'3. Calculated Stats'!$G237*1000</f>
        <v>0</v>
      </c>
      <c r="K237" s="66">
        <f>('2. Collected Data'!Y236+'2. Collected Data'!Z236)/G237*1000</f>
        <v>59.277423573647219</v>
      </c>
      <c r="L237" s="73">
        <f>IF(SUM('2. Collected Data'!Y236:Z236)&gt;0,(ROUND('2. Collected Data'!Y236/SUM('2. Collected Data'!Y236:Z236),2)),"")</f>
        <v>1</v>
      </c>
      <c r="M237" s="73">
        <f>IF(SUM('2. Collected Data'!Y236:Z236)&gt;0,1-L237,"")</f>
        <v>0</v>
      </c>
      <c r="N237" s="66" t="str">
        <f>IF('2. Collected Data'!AD236&gt;0,'2. Collected Data'!AE236/'2. Collected Data'!AD236,"")</f>
        <v/>
      </c>
      <c r="O237" s="66" t="str">
        <f>IF('2. Collected Data'!AF236&gt;0,'2. Collected Data'!AG236/'2. Collected Data'!AF236,"")</f>
        <v/>
      </c>
      <c r="P237" s="66">
        <f>SUM('2. Collected Data'!AI236:AK236)/'2. Collected Data'!G236</f>
        <v>14.438711786823607</v>
      </c>
      <c r="Q237" s="50" t="str">
        <f>IF(MAX('2. Collected Data'!AI236:AK236)='2. Collected Data'!AI236,"NaCl",IF(MAX('2. Collected Data'!AJ236:AK236)='2. Collected Data'!AJ236,"CaCl2","MgCl2"))</f>
        <v>NaCl</v>
      </c>
      <c r="R237" s="66">
        <f>'2. Collected Data'!AL236/'2. Collected Data'!G236</f>
        <v>1.2754291319274154</v>
      </c>
      <c r="S237" s="66">
        <f>SUM('2. Collected Data'!AO236:AU236)/'2. Collected Data'!G236</f>
        <v>141.35249305214975</v>
      </c>
      <c r="T237" s="50" t="str">
        <f>IF(MAX('2. Collected Data'!AO236:AT236)='2. Collected Data'!AO236,"NaCl",IF(MAX('2. Collected Data'!AP236:AT236)='2. Collected Data'!AP236,"CaCl2",IF(MAX('2. Collected Data'!AQ236:AT236)='2. Collected Data'!AQ236,"MgCl2",IF(MAX('2. Collected Data'!AR236:AT236)='2. Collected Data'!AR236,"Potassium Acetate",IF('2. Collected Data'!AS236&gt;'2. Collected Data'!AT236,"Enhanced Brine","Ag Byproduct")))))</f>
        <v>NaCl</v>
      </c>
      <c r="U237" s="72">
        <f>IF('2. Collected Data'!BC236&gt;0,'2. Collected Data'!BC236/'2. Collected Data'!$G236,"")</f>
        <v>21.541866928232793</v>
      </c>
      <c r="V237" s="72">
        <f>IF('2. Collected Data'!BD236&gt;0,'2. Collected Data'!BD236/'2. Collected Data'!$G236,"")</f>
        <v>1540.6244891286578</v>
      </c>
      <c r="W237" s="72">
        <f>IF('2. Collected Data'!BE236&gt;0,'2. Collected Data'!BE236/'2. Collected Data'!$G236,"")</f>
        <v>1135.1969919895373</v>
      </c>
      <c r="X237" s="72">
        <f>IF('2. Collected Data'!BF236&gt;0,'2. Collected Data'!BF236/'2. Collected Data'!$G236,"")</f>
        <v>4054.2749713912049</v>
      </c>
      <c r="Y237" s="74">
        <f>IF(AND('2. Collected Data'!BB236&gt;0,'2. Collected Data'!BH236&gt;0),('2. Collected Data'!BH236-'2. Collected Data'!BB236)/'2. Collected Data'!BH236,"")</f>
        <v>0.12214512864989895</v>
      </c>
    </row>
    <row r="238" spans="1:25" s="51" customFormat="1" ht="11.25" customHeight="1" x14ac:dyDescent="0.15">
      <c r="A238" s="186" t="s">
        <v>354</v>
      </c>
      <c r="B238" s="46"/>
      <c r="C238" s="46"/>
      <c r="D238" s="46"/>
      <c r="E238" s="46"/>
      <c r="F238" s="46"/>
      <c r="G238" s="146"/>
      <c r="H238" s="45"/>
      <c r="I238" s="45"/>
      <c r="J238" s="45"/>
      <c r="K238" s="66"/>
      <c r="L238" s="73"/>
      <c r="M238" s="73"/>
      <c r="N238" s="66"/>
      <c r="O238" s="66"/>
      <c r="P238" s="66"/>
      <c r="Q238" s="50"/>
      <c r="R238" s="66"/>
      <c r="S238" s="66"/>
      <c r="T238" s="50"/>
      <c r="U238" s="72"/>
      <c r="V238" s="72"/>
      <c r="W238" s="72"/>
      <c r="X238" s="72"/>
      <c r="Y238" s="74"/>
    </row>
    <row r="239" spans="1:25" s="51" customFormat="1" ht="11.25" customHeight="1" x14ac:dyDescent="0.15">
      <c r="A239" s="185" t="s">
        <v>141</v>
      </c>
      <c r="B239" s="46"/>
      <c r="C239" s="46"/>
      <c r="D239" s="46"/>
      <c r="E239" s="46"/>
      <c r="F239" s="46"/>
      <c r="G239" s="146">
        <f>'2. Collected Data'!G238*'2. Collected Data'!AA238</f>
        <v>77570</v>
      </c>
      <c r="H239" s="45">
        <f>'2. Collected Data'!I238/'3. Calculated Stats'!$G239*1000</f>
        <v>19.337372695629753</v>
      </c>
      <c r="I239" s="45">
        <f>'2. Collected Data'!J238/'3. Calculated Stats'!$G239*1000</f>
        <v>0.28361479953590307</v>
      </c>
      <c r="J239" s="45">
        <f>'2. Collected Data'!K238/'3. Calculated Stats'!$G239*1000</f>
        <v>2.5783163594173004E-2</v>
      </c>
      <c r="K239" s="66">
        <f>('2. Collected Data'!Y238+'2. Collected Data'!Z238)/G239*1000</f>
        <v>38.57161273688282</v>
      </c>
      <c r="L239" s="73">
        <f>IF(SUM('2. Collected Data'!Y238:Z238)&gt;0,(ROUND('2. Collected Data'!Y238/SUM('2. Collected Data'!Y238:Z238),2)),"")</f>
        <v>0.81</v>
      </c>
      <c r="M239" s="73">
        <f>IF(SUM('2. Collected Data'!Y238:Z238)&gt;0,1-L239,"")</f>
        <v>0.18999999999999995</v>
      </c>
      <c r="N239" s="66">
        <f>IF('2. Collected Data'!AD238&gt;0,'2. Collected Data'!AE238/'2. Collected Data'!AD238,"")</f>
        <v>1466.6666666666667</v>
      </c>
      <c r="O239" s="66">
        <f>IF('2. Collected Data'!AF238&gt;0,'2. Collected Data'!AG238/'2. Collected Data'!AF238,"")</f>
        <v>90909.090909090912</v>
      </c>
      <c r="P239" s="66">
        <f>SUM('2. Collected Data'!AI238:AK238)/'2. Collected Data'!G238</f>
        <v>1.8692793605775428</v>
      </c>
      <c r="Q239" s="50" t="str">
        <f>IF(MAX('2. Collected Data'!AI238:AK238)='2. Collected Data'!AI238,"NaCl",IF(MAX('2. Collected Data'!AJ238:AK238)='2. Collected Data'!AJ238,"CaCl2","MgCl2"))</f>
        <v>NaCl</v>
      </c>
      <c r="R239" s="66">
        <f>'2. Collected Data'!AL238/'2. Collected Data'!G238</f>
        <v>1.1473507799406988</v>
      </c>
      <c r="S239" s="66">
        <f>SUM('2. Collected Data'!AO238:AU238)/'2. Collected Data'!G238</f>
        <v>58.966095139873666</v>
      </c>
      <c r="T239" s="50" t="str">
        <f>IF(MAX('2. Collected Data'!AO238:AT238)='2. Collected Data'!AO238,"NaCl",IF(MAX('2. Collected Data'!AP238:AT238)='2. Collected Data'!AP238,"CaCl2",IF(MAX('2. Collected Data'!AQ238:AT238)='2. Collected Data'!AQ238,"MgCl2",IF(MAX('2. Collected Data'!AR238:AT238)='2. Collected Data'!AR238,"Potassium Acetate",IF('2. Collected Data'!AS238&gt;'2. Collected Data'!AT238,"Enhanced Brine","Ag Byproduct")))))</f>
        <v>NaCl</v>
      </c>
      <c r="U239" s="72">
        <f>IF('2. Collected Data'!BC238&gt;0,'2. Collected Data'!BC238/'2. Collected Data'!$G238,"")</f>
        <v>226.3632847750419</v>
      </c>
      <c r="V239" s="72">
        <f>IF('2. Collected Data'!BD238&gt;0,'2. Collected Data'!BD238/'2. Collected Data'!$G238,"")</f>
        <v>112.71109965192728</v>
      </c>
      <c r="W239" s="72">
        <f>IF('2. Collected Data'!BE238&gt;0,'2. Collected Data'!BE238/'2. Collected Data'!$G238,"")</f>
        <v>194.43083666365862</v>
      </c>
      <c r="X239" s="72">
        <f>IF('2. Collected Data'!BF238&gt;0,'2. Collected Data'!BF238/'2. Collected Data'!$G238,"")</f>
        <v>533.50522109062786</v>
      </c>
      <c r="Y239" s="74">
        <f>IF(AND('2. Collected Data'!BB238&gt;0,'2. Collected Data'!BH238&gt;0),('2. Collected Data'!BH238-'2. Collected Data'!BB238)/'2. Collected Data'!BH238,"")</f>
        <v>7.1428571428571425E-2</v>
      </c>
    </row>
    <row r="240" spans="1:25" s="51" customFormat="1" ht="11.25" customHeight="1" x14ac:dyDescent="0.15">
      <c r="A240" s="185" t="s">
        <v>142</v>
      </c>
      <c r="B240" s="46"/>
      <c r="C240" s="46"/>
      <c r="D240" s="46"/>
      <c r="E240" s="46"/>
      <c r="F240" s="46"/>
      <c r="G240" s="146">
        <f>'2. Collected Data'!G239*'2. Collected Data'!AA239</f>
        <v>24750</v>
      </c>
      <c r="H240" s="45">
        <f>'2. Collected Data'!I239/'3. Calculated Stats'!$G240*1000</f>
        <v>23.030303030303031</v>
      </c>
      <c r="I240" s="45">
        <f>'2. Collected Data'!J239/'3. Calculated Stats'!$G240*1000</f>
        <v>2.4242424242424243</v>
      </c>
      <c r="J240" s="45">
        <f>'2. Collected Data'!K239/'3. Calculated Stats'!$G240*1000</f>
        <v>1.4545454545454544</v>
      </c>
      <c r="K240" s="66">
        <f>('2. Collected Data'!Y239+'2. Collected Data'!Z239)/G240*1000</f>
        <v>28.606060606060606</v>
      </c>
      <c r="L240" s="73">
        <f>IF(SUM('2. Collected Data'!Y239:Z239)&gt;0,(ROUND('2. Collected Data'!Y239/SUM('2. Collected Data'!Y239:Z239),2)),"")</f>
        <v>0.8</v>
      </c>
      <c r="M240" s="73">
        <f>IF(SUM('2. Collected Data'!Y239:Z239)&gt;0,1-L240,"")</f>
        <v>0.19999999999999996</v>
      </c>
      <c r="N240" s="66">
        <f>IF('2. Collected Data'!AD239&gt;0,'2. Collected Data'!AE239/'2. Collected Data'!AD239,"")</f>
        <v>279.16666666666669</v>
      </c>
      <c r="O240" s="66">
        <f>IF('2. Collected Data'!AF239&gt;0,'2. Collected Data'!AG239/'2. Collected Data'!AF239,"")</f>
        <v>10000</v>
      </c>
      <c r="P240" s="66">
        <f>SUM('2. Collected Data'!AI239:AK239)/'2. Collected Data'!G239</f>
        <v>7.4319999999999997E-2</v>
      </c>
      <c r="Q240" s="50" t="str">
        <f>IF(MAX('2. Collected Data'!AI239:AK239)='2. Collected Data'!AI239,"NaCl",IF(MAX('2. Collected Data'!AJ239:AK239)='2. Collected Data'!AJ239,"CaCl2","MgCl2"))</f>
        <v>NaCl</v>
      </c>
      <c r="R240" s="66">
        <f>'2. Collected Data'!AL239/'2. Collected Data'!G239</f>
        <v>11.311999999999999</v>
      </c>
      <c r="S240" s="66">
        <f>SUM('2. Collected Data'!AO239:AU239)/'2. Collected Data'!G239</f>
        <v>407.11540000000002</v>
      </c>
      <c r="T240" s="50" t="str">
        <f>IF(MAX('2. Collected Data'!AO239:AT239)='2. Collected Data'!AO239,"NaCl",IF(MAX('2. Collected Data'!AP239:AT239)='2. Collected Data'!AP239,"CaCl2",IF(MAX('2. Collected Data'!AQ239:AT239)='2. Collected Data'!AQ239,"MgCl2",IF(MAX('2. Collected Data'!AR239:AT239)='2. Collected Data'!AR239,"Potassium Acetate",IF('2. Collected Data'!AS239&gt;'2. Collected Data'!AT239,"Enhanced Brine","Ag Byproduct")))))</f>
        <v>NaCl</v>
      </c>
      <c r="U240" s="72">
        <f>IF('2. Collected Data'!BC239&gt;0,'2. Collected Data'!BC239/'2. Collected Data'!$G239,"")</f>
        <v>497.53068000000002</v>
      </c>
      <c r="V240" s="72">
        <f>IF('2. Collected Data'!BD239&gt;0,'2. Collected Data'!BD239/'2. Collected Data'!$G239,"")</f>
        <v>288.64756</v>
      </c>
      <c r="W240" s="72">
        <f>IF('2. Collected Data'!BE239&gt;0,'2. Collected Data'!BE239/'2. Collected Data'!$G239,"")</f>
        <v>466.33139999999997</v>
      </c>
      <c r="X240" s="72">
        <f>IF('2. Collected Data'!BF239&gt;0,'2. Collected Data'!BF239/'2. Collected Data'!$G239,"")</f>
        <v>1254.7394400000001</v>
      </c>
      <c r="Y240" s="74">
        <f>IF(AND('2. Collected Data'!BB239&gt;0,'2. Collected Data'!BH239&gt;0),('2. Collected Data'!BH239-'2. Collected Data'!BB239)/'2. Collected Data'!BH239,"")</f>
        <v>0</v>
      </c>
    </row>
    <row r="241" spans="1:25" s="51" customFormat="1" ht="11.25" customHeight="1" x14ac:dyDescent="0.15">
      <c r="A241" s="185" t="s">
        <v>64</v>
      </c>
      <c r="B241" s="46"/>
      <c r="C241" s="46"/>
      <c r="D241" s="46"/>
      <c r="E241" s="46"/>
      <c r="F241" s="46"/>
      <c r="G241" s="146">
        <f>'2. Collected Data'!G240*'2. Collected Data'!AA240</f>
        <v>22241.279999999999</v>
      </c>
      <c r="H241" s="45">
        <f>'2. Collected Data'!I240/'3. Calculated Stats'!$G241*1000</f>
        <v>31.338124424493554</v>
      </c>
      <c r="I241" s="45">
        <f>'2. Collected Data'!J240/'3. Calculated Stats'!$G241*1000</f>
        <v>5.8899487799263355</v>
      </c>
      <c r="J241" s="45">
        <f>'2. Collected Data'!K240/'3. Calculated Stats'!$G241*1000</f>
        <v>1.168997467771639</v>
      </c>
      <c r="K241" s="66">
        <f>('2. Collected Data'!Y240+'2. Collected Data'!Z240)/G241*1000</f>
        <v>44.871518186003684</v>
      </c>
      <c r="L241" s="73">
        <f>IF(SUM('2. Collected Data'!Y240:Z240)&gt;0,(ROUND('2. Collected Data'!Y240/SUM('2. Collected Data'!Y240:Z240),2)),"")</f>
        <v>0</v>
      </c>
      <c r="M241" s="73">
        <f>IF(SUM('2. Collected Data'!Y240:Z240)&gt;0,1-L241,"")</f>
        <v>1</v>
      </c>
      <c r="N241" s="66">
        <f>IF('2. Collected Data'!AD240&gt;0,'2. Collected Data'!AE240/'2. Collected Data'!AD240,"")</f>
        <v>1537.295081967213</v>
      </c>
      <c r="O241" s="66">
        <f>IF('2. Collected Data'!AF240&gt;0,'2. Collected Data'!AG240/'2. Collected Data'!AF240,"")</f>
        <v>74806.122448979586</v>
      </c>
      <c r="P241" s="66">
        <f>SUM('2. Collected Data'!AI240:AK240)/'2. Collected Data'!G240</f>
        <v>4.5204160911602207</v>
      </c>
      <c r="Q241" s="50" t="str">
        <f>IF(MAX('2. Collected Data'!AI240:AK240)='2. Collected Data'!AI240,"NaCl",IF(MAX('2. Collected Data'!AJ240:AK240)='2. Collected Data'!AJ240,"CaCl2","MgCl2"))</f>
        <v>NaCl</v>
      </c>
      <c r="R241" s="66">
        <f>'2. Collected Data'!AL240/'2. Collected Data'!G240</f>
        <v>0</v>
      </c>
      <c r="S241" s="66">
        <f>SUM('2. Collected Data'!AO240:AU240)/'2. Collected Data'!G240</f>
        <v>66.701873273480658</v>
      </c>
      <c r="T241" s="50" t="str">
        <f>IF(MAX('2. Collected Data'!AO240:AT240)='2. Collected Data'!AO240,"NaCl",IF(MAX('2. Collected Data'!AP240:AT240)='2. Collected Data'!AP240,"CaCl2",IF(MAX('2. Collected Data'!AQ240:AT240)='2. Collected Data'!AQ240,"MgCl2",IF(MAX('2. Collected Data'!AR240:AT240)='2. Collected Data'!AR240,"Potassium Acetate",IF('2. Collected Data'!AS240&gt;'2. Collected Data'!AT240,"Enhanced Brine","Ag Byproduct")))))</f>
        <v>MgCl2</v>
      </c>
      <c r="U241" s="72">
        <f>IF('2. Collected Data'!BC240&gt;0,'2. Collected Data'!BC240/'2. Collected Data'!$G240,"")</f>
        <v>214.87176277624309</v>
      </c>
      <c r="V241" s="72">
        <f>IF('2. Collected Data'!BD240&gt;0,'2. Collected Data'!BD240/'2. Collected Data'!$G240,"")</f>
        <v>572.93301104972375</v>
      </c>
      <c r="W241" s="72">
        <f>IF('2. Collected Data'!BE240&gt;0,'2. Collected Data'!BE240/'2. Collected Data'!$G240,"")</f>
        <v>494.04955110497235</v>
      </c>
      <c r="X241" s="72">
        <f>IF('2. Collected Data'!BF240&gt;0,'2. Collected Data'!BF240/'2. Collected Data'!$G240,"")</f>
        <v>1281.8543680939226</v>
      </c>
      <c r="Y241" s="74">
        <f>IF(AND('2. Collected Data'!BB240&gt;0,'2. Collected Data'!BH240&gt;0),('2. Collected Data'!BH240-'2. Collected Data'!BB240)/'2. Collected Data'!BH240,"")</f>
        <v>0</v>
      </c>
    </row>
    <row r="242" spans="1:25" s="51" customFormat="1" ht="11.25" customHeight="1" x14ac:dyDescent="0.15">
      <c r="A242" s="186" t="s">
        <v>156</v>
      </c>
      <c r="B242" s="46"/>
      <c r="C242" s="46"/>
      <c r="D242" s="46"/>
      <c r="E242" s="46"/>
      <c r="F242" s="46"/>
      <c r="G242" s="146"/>
      <c r="H242" s="45"/>
      <c r="I242" s="45"/>
      <c r="J242" s="45"/>
      <c r="K242" s="66"/>
      <c r="L242" s="73"/>
      <c r="M242" s="73"/>
      <c r="N242" s="66"/>
      <c r="O242" s="66"/>
      <c r="P242" s="66"/>
      <c r="Q242" s="50"/>
      <c r="R242" s="66"/>
      <c r="S242" s="66"/>
      <c r="T242" s="50"/>
      <c r="U242" s="72"/>
      <c r="V242" s="72"/>
      <c r="W242" s="72"/>
      <c r="X242" s="72"/>
      <c r="Y242" s="74"/>
    </row>
    <row r="243" spans="1:25" s="51" customFormat="1" ht="11.25" customHeight="1" x14ac:dyDescent="0.15">
      <c r="A243" s="185" t="s">
        <v>334</v>
      </c>
      <c r="B243" s="46"/>
      <c r="C243" s="46"/>
      <c r="D243" s="46"/>
      <c r="E243" s="46"/>
      <c r="F243" s="46"/>
      <c r="G243" s="146">
        <f>'2. Collected Data'!G242*'2. Collected Data'!AA242</f>
        <v>4308.3600000000006</v>
      </c>
      <c r="H243" s="45">
        <f>'2. Collected Data'!I242/'3. Calculated Stats'!$G243*1000</f>
        <v>82.397942604610563</v>
      </c>
      <c r="I243" s="45">
        <f>'2. Collected Data'!J242/'3. Calculated Stats'!$G243*1000</f>
        <v>5.1063513726800913</v>
      </c>
      <c r="J243" s="45">
        <f>'2. Collected Data'!K242/'3. Calculated Stats'!$G243*1000</f>
        <v>0.46421376115273555</v>
      </c>
      <c r="K243" s="66">
        <f>('2. Collected Data'!Y242+'2. Collected Data'!Z242)/G243*1000</f>
        <v>154.1189687027082</v>
      </c>
      <c r="L243" s="73">
        <f>IF(SUM('2. Collected Data'!Y242:Z242)&gt;0,(ROUND('2. Collected Data'!Y242/SUM('2. Collected Data'!Y242:Z242),2)),"")</f>
        <v>1</v>
      </c>
      <c r="M243" s="73">
        <f>IF(SUM('2. Collected Data'!Y242:Z242)&gt;0,1-L243,"")</f>
        <v>0</v>
      </c>
      <c r="N243" s="66">
        <f>IF('2. Collected Data'!AD242&gt;0,'2. Collected Data'!AE242/'2. Collected Data'!AD242,"")</f>
        <v>1959.1588785046729</v>
      </c>
      <c r="O243" s="66">
        <f>IF('2. Collected Data'!AF242&gt;0,'2. Collected Data'!AG242/'2. Collected Data'!AF242,"")</f>
        <v>5272.727272727273</v>
      </c>
      <c r="P243" s="66">
        <f>SUM('2. Collected Data'!AI242:AK242)/'2. Collected Data'!G242</f>
        <v>24.691116805466581</v>
      </c>
      <c r="Q243" s="50" t="str">
        <f>IF(MAX('2. Collected Data'!AI242:AK242)='2. Collected Data'!AI242,"NaCl",IF(MAX('2. Collected Data'!AJ242:AK242)='2. Collected Data'!AJ242,"CaCl2","MgCl2"))</f>
        <v>NaCl</v>
      </c>
      <c r="R243" s="66">
        <f>'2. Collected Data'!AL242/'2. Collected Data'!G242</f>
        <v>3.4875080076873797</v>
      </c>
      <c r="S243" s="66">
        <f>SUM('2. Collected Data'!AO242:AU242)/'2. Collected Data'!G242</f>
        <v>41.214072175955586</v>
      </c>
      <c r="T243" s="50" t="str">
        <f>IF(MAX('2. Collected Data'!AO242:AT242)='2. Collected Data'!AO242,"NaCl",IF(MAX('2. Collected Data'!AP242:AT242)='2. Collected Data'!AP242,"CaCl2",IF(MAX('2. Collected Data'!AQ242:AT242)='2. Collected Data'!AQ242,"MgCl2",IF(MAX('2. Collected Data'!AR242:AT242)='2. Collected Data'!AR242,"Potassium Acetate",IF('2. Collected Data'!AS242&gt;'2. Collected Data'!AT242,"Enhanced Brine","Ag Byproduct")))))</f>
        <v>NaCl</v>
      </c>
      <c r="U243" s="72">
        <f>IF('2. Collected Data'!BC242&gt;0,'2. Collected Data'!BC242/'2. Collected Data'!$G242,"")</f>
        <v>1768.1617552850737</v>
      </c>
      <c r="V243" s="72">
        <f>IF('2. Collected Data'!BD242&gt;0,'2. Collected Data'!BD242/'2. Collected Data'!$G242,"")</f>
        <v>468.23959000640616</v>
      </c>
      <c r="W243" s="72">
        <f>IF('2. Collected Data'!BE242&gt;0,'2. Collected Data'!BE242/'2. Collected Data'!$G242,"")</f>
        <v>1768.1617552850737</v>
      </c>
      <c r="X243" s="72">
        <f>IF('2. Collected Data'!BF242&gt;0,'2. Collected Data'!BF242/'2. Collected Data'!$G242,"")</f>
        <v>6135.256352765321</v>
      </c>
      <c r="Y243" s="74">
        <f>IF(AND('2. Collected Data'!BB242&gt;0,'2. Collected Data'!BH242&gt;0),('2. Collected Data'!BH242-'2. Collected Data'!BB242)/'2. Collected Data'!BH242,"")</f>
        <v>-4.88440813488615E-2</v>
      </c>
    </row>
    <row r="244" spans="1:25" s="51" customFormat="1" ht="11.25" customHeight="1" x14ac:dyDescent="0.15">
      <c r="A244" s="186" t="s">
        <v>157</v>
      </c>
      <c r="B244" s="46"/>
      <c r="C244" s="46"/>
      <c r="D244" s="46"/>
      <c r="E244" s="46"/>
      <c r="F244" s="46"/>
      <c r="G244" s="146"/>
      <c r="H244" s="45"/>
      <c r="I244" s="45"/>
      <c r="J244" s="45"/>
      <c r="K244" s="66"/>
      <c r="L244" s="73"/>
      <c r="M244" s="73"/>
      <c r="N244" s="66"/>
      <c r="O244" s="66"/>
      <c r="P244" s="66"/>
      <c r="Q244" s="50"/>
      <c r="R244" s="66"/>
      <c r="S244" s="66"/>
      <c r="T244" s="50"/>
      <c r="U244" s="72"/>
      <c r="V244" s="72"/>
      <c r="W244" s="72"/>
      <c r="X244" s="72"/>
      <c r="Y244" s="74"/>
    </row>
    <row r="245" spans="1:25" s="51" customFormat="1" ht="11.25" customHeight="1" x14ac:dyDescent="0.15">
      <c r="A245" s="385" t="s">
        <v>355</v>
      </c>
      <c r="B245" s="46"/>
      <c r="C245" s="46"/>
      <c r="D245" s="46"/>
      <c r="E245" s="46"/>
      <c r="F245" s="46"/>
      <c r="G245" s="146">
        <f>'2. Collected Data'!G244*'2. Collected Data'!AA244</f>
        <v>30942</v>
      </c>
      <c r="H245" s="45">
        <f>'2. Collected Data'!I244/'3. Calculated Stats'!$G245*1000</f>
        <v>13.896968521750372</v>
      </c>
      <c r="I245" s="45">
        <f>'2. Collected Data'!J244/'3. Calculated Stats'!$G245*1000</f>
        <v>3.7489496477280073</v>
      </c>
      <c r="J245" s="45">
        <f>'2. Collected Data'!K244/'3. Calculated Stats'!$G245*1000</f>
        <v>6.463706289186219E-2</v>
      </c>
      <c r="K245" s="66">
        <f>('2. Collected Data'!Y244+'2. Collected Data'!Z244)/G245*1000</f>
        <v>27.535388791933293</v>
      </c>
      <c r="L245" s="73">
        <f>IF(SUM('2. Collected Data'!Y244:Z244)&gt;0,(ROUND('2. Collected Data'!Y244/SUM('2. Collected Data'!Y244:Z244),2)),"")</f>
        <v>1</v>
      </c>
      <c r="M245" s="73">
        <f>IF(SUM('2. Collected Data'!Y244:Z244)&gt;0,1-L245,"")</f>
        <v>0</v>
      </c>
      <c r="N245" s="66">
        <f>IF('2. Collected Data'!AD244&gt;0,'2. Collected Data'!AE244/'2. Collected Data'!AD244,"")</f>
        <v>0</v>
      </c>
      <c r="O245" s="66" t="str">
        <f>IF('2. Collected Data'!AF244&gt;0,'2. Collected Data'!AG244/'2. Collected Data'!AF244,"")</f>
        <v/>
      </c>
      <c r="P245" s="66">
        <f>SUM('2. Collected Data'!AI244:AK244)/'2. Collected Data'!G244</f>
        <v>0</v>
      </c>
      <c r="Q245" s="50" t="str">
        <f>IF(MAX('2. Collected Data'!AI244:AK244)='2. Collected Data'!AI244,"NaCl",IF(MAX('2. Collected Data'!AJ244:AK244)='2. Collected Data'!AJ244,"CaCl2","MgCl2"))</f>
        <v>NaCl</v>
      </c>
      <c r="R245" s="66">
        <f>'2. Collected Data'!AL244/'2. Collected Data'!G244</f>
        <v>0</v>
      </c>
      <c r="S245" s="66">
        <f>SUM('2. Collected Data'!AO244:AU244)/'2. Collected Data'!G244</f>
        <v>0</v>
      </c>
      <c r="T245" s="50" t="str">
        <f>IF(MAX('2. Collected Data'!AO244:AT244)='2. Collected Data'!AO244,"NaCl",IF(MAX('2. Collected Data'!AP244:AT244)='2. Collected Data'!AP244,"CaCl2",IF(MAX('2. Collected Data'!AQ244:AT244)='2. Collected Data'!AQ244,"MgCl2",IF(MAX('2. Collected Data'!AR244:AT244)='2. Collected Data'!AR244,"Potassium Acetate",IF('2. Collected Data'!AS244&gt;'2. Collected Data'!AT244,"Enhanced Brine","Ag Byproduct")))))</f>
        <v>CaCl2</v>
      </c>
      <c r="U245" s="72" t="str">
        <f>IF('2. Collected Data'!BC244&gt;0,'2. Collected Data'!BC244/'2. Collected Data'!$G244,"")</f>
        <v/>
      </c>
      <c r="V245" s="72" t="str">
        <f>IF('2. Collected Data'!BD244&gt;0,'2. Collected Data'!BD244/'2. Collected Data'!$G244,"")</f>
        <v/>
      </c>
      <c r="W245" s="72" t="str">
        <f>IF('2. Collected Data'!BE244&gt;0,'2. Collected Data'!BE244/'2. Collected Data'!$G244,"")</f>
        <v/>
      </c>
      <c r="X245" s="72">
        <f>IF('2. Collected Data'!BF244&gt;0,'2. Collected Data'!BF244/'2. Collected Data'!$G244,"")</f>
        <v>177.75192295262104</v>
      </c>
      <c r="Y245" s="74">
        <f>IF(AND('2. Collected Data'!BB244&gt;0,'2. Collected Data'!BH244&gt;0),('2. Collected Data'!BH244-'2. Collected Data'!BB244)/'2. Collected Data'!BH244,"")</f>
        <v>6.25E-2</v>
      </c>
    </row>
    <row r="246" spans="1:25" s="51" customFormat="1" ht="11.25" customHeight="1" x14ac:dyDescent="0.15">
      <c r="A246" s="185" t="s">
        <v>100</v>
      </c>
      <c r="B246" s="46"/>
      <c r="C246" s="46"/>
      <c r="D246" s="46"/>
      <c r="E246" s="46"/>
      <c r="F246" s="46"/>
      <c r="G246" s="146">
        <f>'2. Collected Data'!G245*'2. Collected Data'!AA245</f>
        <v>36911.759999999995</v>
      </c>
      <c r="H246" s="45">
        <f>'2. Collected Data'!I245/'3. Calculated Stats'!$G246*1000</f>
        <v>39.933072820152717</v>
      </c>
      <c r="I246" s="45">
        <f>'2. Collected Data'!J245/'3. Calculated Stats'!$G246*1000</f>
        <v>0</v>
      </c>
      <c r="J246" s="45">
        <f>'2. Collected Data'!K245/'3. Calculated Stats'!$G246*1000</f>
        <v>1.1107571137220227</v>
      </c>
      <c r="K246" s="66">
        <f>('2. Collected Data'!Y245+'2. Collected Data'!Z245)/G246*1000</f>
        <v>106.76814110191442</v>
      </c>
      <c r="L246" s="73">
        <f>IF(SUM('2. Collected Data'!Y245:Z245)&gt;0,(ROUND('2. Collected Data'!Y245/SUM('2. Collected Data'!Y245:Z245),2)),"")</f>
        <v>0.91</v>
      </c>
      <c r="M246" s="73">
        <f>IF(SUM('2. Collected Data'!Y245:Z245)&gt;0,1-L246,"")</f>
        <v>8.9999999999999969E-2</v>
      </c>
      <c r="N246" s="66">
        <f>IF('2. Collected Data'!AD245&gt;0,'2. Collected Data'!AE245/'2. Collected Data'!AD245,"")</f>
        <v>1945.5252918287938</v>
      </c>
      <c r="O246" s="66">
        <f>IF('2. Collected Data'!AF245&gt;0,'2. Collected Data'!AG245/'2. Collected Data'!AF245,"")</f>
        <v>0</v>
      </c>
      <c r="P246" s="66">
        <f>SUM('2. Collected Data'!AI245:AK245)/'2. Collected Data'!G245</f>
        <v>28.782155063860408</v>
      </c>
      <c r="Q246" s="50" t="str">
        <f>IF(MAX('2. Collected Data'!AI245:AK245)='2. Collected Data'!AI245,"NaCl",IF(MAX('2. Collected Data'!AJ245:AK245)='2. Collected Data'!AJ245,"CaCl2","MgCl2"))</f>
        <v>NaCl</v>
      </c>
      <c r="R246" s="66">
        <f>'2. Collected Data'!AL245/'2. Collected Data'!G245</f>
        <v>0.40913383702104694</v>
      </c>
      <c r="S246" s="66">
        <f>SUM('2. Collected Data'!AO245:AU245)/'2. Collected Data'!G245</f>
        <v>25.08005036877136</v>
      </c>
      <c r="T246" s="50" t="str">
        <f>IF(MAX('2. Collected Data'!AO245:AT245)='2. Collected Data'!AO245,"NaCl",IF(MAX('2. Collected Data'!AP245:AT245)='2. Collected Data'!AP245,"CaCl2",IF(MAX('2. Collected Data'!AQ245:AT245)='2. Collected Data'!AQ245,"MgCl2",IF(MAX('2. Collected Data'!AR245:AT245)='2. Collected Data'!AR245,"Potassium Acetate",IF('2. Collected Data'!AS245&gt;'2. Collected Data'!AT245,"Enhanced Brine","Ag Byproduct")))))</f>
        <v>NaCl</v>
      </c>
      <c r="U246" s="72" t="str">
        <f>IF('2. Collected Data'!BC245&gt;0,'2. Collected Data'!BC245/'2. Collected Data'!$G245,"")</f>
        <v/>
      </c>
      <c r="V246" s="72" t="str">
        <f>IF('2. Collected Data'!BD245&gt;0,'2. Collected Data'!BD245/'2. Collected Data'!$G245,"")</f>
        <v/>
      </c>
      <c r="W246" s="72" t="str">
        <f>IF('2. Collected Data'!BE245&gt;0,'2. Collected Data'!BE245/'2. Collected Data'!$G245,"")</f>
        <v/>
      </c>
      <c r="X246" s="72" t="str">
        <f>IF('2. Collected Data'!BF245&gt;0,'2. Collected Data'!BF245/'2. Collected Data'!$G245,"")</f>
        <v/>
      </c>
      <c r="Y246" s="74">
        <f>IF(AND('2. Collected Data'!BB245&gt;0,'2. Collected Data'!BH245&gt;0),('2. Collected Data'!BH245-'2. Collected Data'!BB245)/'2. Collected Data'!BH245,"")</f>
        <v>5.5494763170236001E-2</v>
      </c>
    </row>
    <row r="247" spans="1:25" s="51" customFormat="1" ht="11.25" customHeight="1" x14ac:dyDescent="0.15">
      <c r="A247" s="186" t="s">
        <v>356</v>
      </c>
      <c r="B247" s="46"/>
      <c r="C247" s="46"/>
      <c r="D247" s="46"/>
      <c r="E247" s="46"/>
      <c r="F247" s="46"/>
      <c r="G247" s="146"/>
      <c r="H247" s="45"/>
      <c r="I247" s="45"/>
      <c r="J247" s="45"/>
      <c r="K247" s="66"/>
      <c r="L247" s="73"/>
      <c r="M247" s="73"/>
      <c r="N247" s="66"/>
      <c r="O247" s="66"/>
      <c r="P247" s="66"/>
      <c r="Q247" s="50"/>
      <c r="R247" s="66"/>
      <c r="S247" s="66"/>
      <c r="T247" s="50"/>
      <c r="U247" s="72"/>
      <c r="V247" s="72"/>
      <c r="W247" s="72"/>
      <c r="X247" s="72"/>
      <c r="Y247" s="74"/>
    </row>
    <row r="248" spans="1:25" s="51" customFormat="1" ht="11.25" customHeight="1" x14ac:dyDescent="0.15">
      <c r="A248" s="185" t="s">
        <v>143</v>
      </c>
      <c r="B248" s="46"/>
      <c r="C248" s="46"/>
      <c r="D248" s="46"/>
      <c r="E248" s="46"/>
      <c r="F248" s="46"/>
      <c r="G248" s="146">
        <f>'2. Collected Data'!G247*'2. Collected Data'!AA247</f>
        <v>16910.88</v>
      </c>
      <c r="H248" s="45">
        <f>'2. Collected Data'!I247/'3. Calculated Stats'!$G248*1000</f>
        <v>20.933268996054608</v>
      </c>
      <c r="I248" s="45">
        <f>'2. Collected Data'!J247/'3. Calculated Stats'!$G248*1000</f>
        <v>1.2418040929862904</v>
      </c>
      <c r="J248" s="45">
        <f>'2. Collected Data'!K247/'3. Calculated Stats'!$G248*1000</f>
        <v>0.88700292356163601</v>
      </c>
      <c r="K248" s="66">
        <f>('2. Collected Data'!Y247+'2. Collected Data'!Z247)/G248*1000</f>
        <v>21.642871334903919</v>
      </c>
      <c r="L248" s="73">
        <f>IF(SUM('2. Collected Data'!Y247:Z247)&gt;0,(ROUND('2. Collected Data'!Y247/SUM('2. Collected Data'!Y247:Z247),2)),"")</f>
        <v>1</v>
      </c>
      <c r="M248" s="73">
        <f>IF(SUM('2. Collected Data'!Y247:Z247)&gt;0,1-L248,"")</f>
        <v>0</v>
      </c>
      <c r="N248" s="66">
        <f>IF('2. Collected Data'!AD247&gt;0,'2. Collected Data'!AE247/'2. Collected Data'!AD247,"")</f>
        <v>1405.2238805970148</v>
      </c>
      <c r="O248" s="66">
        <f>IF('2. Collected Data'!AF247&gt;0,'2. Collected Data'!AG247/'2. Collected Data'!AF247,"")</f>
        <v>20914.772727272728</v>
      </c>
      <c r="P248" s="66">
        <f>SUM('2. Collected Data'!AI247:AK247)/'2. Collected Data'!G247</f>
        <v>2.5420143718127028</v>
      </c>
      <c r="Q248" s="50" t="str">
        <f>IF(MAX('2. Collected Data'!AI247:AK247)='2. Collected Data'!AI247,"NaCl",IF(MAX('2. Collected Data'!AJ247:AK247)='2. Collected Data'!AJ247,"CaCl2","MgCl2"))</f>
        <v>NaCl</v>
      </c>
      <c r="R248" s="66">
        <f>'2. Collected Data'!AL247/'2. Collected Data'!G247</f>
        <v>1.1843416782568381</v>
      </c>
      <c r="S248" s="66">
        <f>SUM('2. Collected Data'!AO247:AU247)/'2. Collected Data'!G247</f>
        <v>187.3336230876217</v>
      </c>
      <c r="T248" s="50" t="str">
        <f>IF(MAX('2. Collected Data'!AO247:AT247)='2. Collected Data'!AO247,"NaCl",IF(MAX('2. Collected Data'!AP247:AT247)='2. Collected Data'!AP247,"CaCl2",IF(MAX('2. Collected Data'!AQ247:AT247)='2. Collected Data'!AQ247,"MgCl2",IF(MAX('2. Collected Data'!AR247:AT247)='2. Collected Data'!AR247,"Potassium Acetate",IF('2. Collected Data'!AS247&gt;'2. Collected Data'!AT247,"Enhanced Brine","Ag Byproduct")))))</f>
        <v>NaCl</v>
      </c>
      <c r="U248" s="72">
        <f>IF('2. Collected Data'!BC247&gt;0,'2. Collected Data'!BC247/'2. Collected Data'!$G247,"")</f>
        <v>592.93949930458973</v>
      </c>
      <c r="V248" s="72">
        <f>IF('2. Collected Data'!BD247&gt;0,'2. Collected Data'!BD247/'2. Collected Data'!$G247,"")</f>
        <v>519.48678720445059</v>
      </c>
      <c r="W248" s="72">
        <f>IF('2. Collected Data'!BE247&gt;0,'2. Collected Data'!BE247/'2. Collected Data'!$G247,"")</f>
        <v>289.46088317107092</v>
      </c>
      <c r="X248" s="72">
        <f>IF('2. Collected Data'!BF247&gt;0,'2. Collected Data'!BF247/'2. Collected Data'!$G247,"")</f>
        <v>1359.9816875289755</v>
      </c>
      <c r="Y248" s="74">
        <f>IF(AND('2. Collected Data'!BB247&gt;0,'2. Collected Data'!BH247&gt;0),('2. Collected Data'!BH247-'2. Collected Data'!BB247)/'2. Collected Data'!BH247,"")</f>
        <v>4.3575550582970239E-2</v>
      </c>
    </row>
    <row r="249" spans="1:25" s="51" customFormat="1" ht="11.25" customHeight="1" x14ac:dyDescent="0.15">
      <c r="A249" s="185" t="s">
        <v>116</v>
      </c>
      <c r="B249" s="46"/>
      <c r="C249" s="46"/>
      <c r="D249" s="46"/>
      <c r="E249" s="46"/>
      <c r="F249" s="46"/>
      <c r="G249" s="146">
        <f>'2. Collected Data'!G248*'2. Collected Data'!AA248</f>
        <v>38107.519999999997</v>
      </c>
      <c r="H249" s="45">
        <f>'2. Collected Data'!I248/'3. Calculated Stats'!$G249*1000</f>
        <v>42.590018977881535</v>
      </c>
      <c r="I249" s="45">
        <f>'2. Collected Data'!J248/'3. Calculated Stats'!$G249*1000</f>
        <v>1.0759031288312648</v>
      </c>
      <c r="J249" s="45">
        <f>'2. Collected Data'!K248/'3. Calculated Stats'!$G249*1000</f>
        <v>0.23617385754832643</v>
      </c>
      <c r="K249" s="66">
        <f>('2. Collected Data'!Y248+'2. Collected Data'!Z248)/G249*1000</f>
        <v>80.692734662344861</v>
      </c>
      <c r="L249" s="73">
        <f>IF(SUM('2. Collected Data'!Y248:Z248)&gt;0,(ROUND('2. Collected Data'!Y248/SUM('2. Collected Data'!Y248:Z248),2)),"")</f>
        <v>0.87</v>
      </c>
      <c r="M249" s="73">
        <f>IF(SUM('2. Collected Data'!Y248:Z248)&gt;0,1-L249,"")</f>
        <v>0.13</v>
      </c>
      <c r="N249" s="66">
        <f>IF('2. Collected Data'!AD248&gt;0,'2. Collected Data'!AE248/'2. Collected Data'!AD248,"")</f>
        <v>3364.7056277056276</v>
      </c>
      <c r="O249" s="66">
        <f>IF('2. Collected Data'!AF248&gt;0,'2. Collected Data'!AG248/'2. Collected Data'!AF248,"")</f>
        <v>16647</v>
      </c>
      <c r="P249" s="66">
        <f>SUM('2. Collected Data'!AI248:AK248)/'2. Collected Data'!G248</f>
        <v>22.056461296877888</v>
      </c>
      <c r="Q249" s="50" t="str">
        <f>IF(MAX('2. Collected Data'!AI248:AK248)='2. Collected Data'!AI248,"NaCl",IF(MAX('2. Collected Data'!AJ248:AK248)='2. Collected Data'!AJ248,"CaCl2","MgCl2"))</f>
        <v>NaCl</v>
      </c>
      <c r="R249" s="66">
        <f>'2. Collected Data'!AL248/'2. Collected Data'!G248</f>
        <v>8.4056900055422129E-2</v>
      </c>
      <c r="S249" s="66">
        <f>SUM('2. Collected Data'!AO248:AU248)/'2. Collected Data'!G248</f>
        <v>300.48053297616849</v>
      </c>
      <c r="T249" s="50" t="str">
        <f>IF(MAX('2. Collected Data'!AO248:AT248)='2. Collected Data'!AO248,"NaCl",IF(MAX('2. Collected Data'!AP248:AT248)='2. Collected Data'!AP248,"CaCl2",IF(MAX('2. Collected Data'!AQ248:AT248)='2. Collected Data'!AQ248,"MgCl2",IF(MAX('2. Collected Data'!AR248:AT248)='2. Collected Data'!AR248,"Potassium Acetate",IF('2. Collected Data'!AS248&gt;'2. Collected Data'!AT248,"Enhanced Brine","Ag Byproduct")))))</f>
        <v>NaCl</v>
      </c>
      <c r="U249" s="72">
        <f>IF('2. Collected Data'!BC248&gt;0,'2. Collected Data'!BC248/'2. Collected Data'!$G248,"")</f>
        <v>630.42675041566599</v>
      </c>
      <c r="V249" s="72">
        <f>IF('2. Collected Data'!BD248&gt;0,'2. Collected Data'!BD248/'2. Collected Data'!$G248,"")</f>
        <v>882.13559948272678</v>
      </c>
      <c r="W249" s="72">
        <f>IF('2. Collected Data'!BE248&gt;0,'2. Collected Data'!BE248/'2. Collected Data'!$G248,"")</f>
        <v>1150.0092370219841</v>
      </c>
      <c r="X249" s="72">
        <f>IF('2. Collected Data'!BF248&gt;0,'2. Collected Data'!BF248/'2. Collected Data'!$G248,"")</f>
        <v>2668.6557130980973</v>
      </c>
      <c r="Y249" s="74">
        <f>IF(AND('2. Collected Data'!BB248&gt;0,'2. Collected Data'!BH248&gt;0),('2. Collected Data'!BH248-'2. Collected Data'!BB248)/'2. Collected Data'!BH248,"")</f>
        <v>0.39822476305100046</v>
      </c>
    </row>
    <row r="250" spans="1:25" s="51" customFormat="1" ht="11.25" customHeight="1" x14ac:dyDescent="0.15">
      <c r="A250" s="186" t="s">
        <v>357</v>
      </c>
      <c r="B250" s="46"/>
      <c r="C250" s="46"/>
      <c r="D250" s="46"/>
      <c r="E250" s="46"/>
      <c r="F250" s="46"/>
      <c r="G250" s="146"/>
      <c r="H250" s="45"/>
      <c r="I250" s="45"/>
      <c r="J250" s="45"/>
      <c r="K250" s="66"/>
      <c r="L250" s="73"/>
      <c r="M250" s="73"/>
      <c r="N250" s="66"/>
      <c r="O250" s="66"/>
      <c r="P250" s="66"/>
      <c r="Q250" s="50"/>
      <c r="R250" s="66"/>
      <c r="S250" s="66"/>
      <c r="T250" s="50"/>
      <c r="U250" s="72"/>
      <c r="V250" s="72"/>
      <c r="W250" s="72"/>
      <c r="X250" s="72"/>
      <c r="Y250" s="74"/>
    </row>
    <row r="251" spans="1:25" s="51" customFormat="1" ht="11.25" customHeight="1" x14ac:dyDescent="0.15">
      <c r="A251" s="185" t="s">
        <v>144</v>
      </c>
      <c r="B251" s="46"/>
      <c r="C251" s="46"/>
      <c r="D251" s="46"/>
      <c r="E251" s="46"/>
      <c r="F251" s="46"/>
      <c r="G251" s="146">
        <f>'2. Collected Data'!G250*'2. Collected Data'!AA250</f>
        <v>19090</v>
      </c>
      <c r="H251" s="45">
        <f>'2. Collected Data'!I250/'3. Calculated Stats'!$G251*1000</f>
        <v>26.715557883708751</v>
      </c>
      <c r="I251" s="45">
        <f>'2. Collected Data'!J250/'3. Calculated Stats'!$G251*1000</f>
        <v>3.0906233630172868</v>
      </c>
      <c r="J251" s="45">
        <f>'2. Collected Data'!K250/'3. Calculated Stats'!$G251*1000</f>
        <v>1.5191199580932426</v>
      </c>
      <c r="K251" s="66">
        <f>('2. Collected Data'!Y250+'2. Collected Data'!Z250)/G251*1000</f>
        <v>54.216867469879517</v>
      </c>
      <c r="L251" s="73">
        <f>IF(SUM('2. Collected Data'!Y250:Z250)&gt;0,(ROUND('2. Collected Data'!Y250/SUM('2. Collected Data'!Y250:Z250),2)),"")</f>
        <v>0.92</v>
      </c>
      <c r="M251" s="73">
        <f>IF(SUM('2. Collected Data'!Y250:Z250)&gt;0,1-L251,"")</f>
        <v>7.999999999999996E-2</v>
      </c>
      <c r="N251" s="66">
        <f>IF('2. Collected Data'!AD250&gt;0,'2. Collected Data'!AE250/'2. Collected Data'!AD250,"")</f>
        <v>1511.1111111111111</v>
      </c>
      <c r="O251" s="66">
        <f>IF('2. Collected Data'!AF250&gt;0,'2. Collected Data'!AG250/'2. Collected Data'!AF250,"")</f>
        <v>19273.584905660377</v>
      </c>
      <c r="P251" s="66">
        <f>SUM('2. Collected Data'!AI250:AK250)/'2. Collected Data'!G250</f>
        <v>0.23876375065479308</v>
      </c>
      <c r="Q251" s="50" t="str">
        <f>IF(MAX('2. Collected Data'!AI250:AK250)='2. Collected Data'!AI250,"NaCl",IF(MAX('2. Collected Data'!AJ250:AK250)='2. Collected Data'!AJ250,"CaCl2","MgCl2"))</f>
        <v>NaCl</v>
      </c>
      <c r="R251" s="66">
        <f>'2. Collected Data'!AL250/'2. Collected Data'!G250</f>
        <v>0</v>
      </c>
      <c r="S251" s="66">
        <f>SUM('2. Collected Data'!AO250:AU250)/'2. Collected Data'!G250</f>
        <v>398.11419591409117</v>
      </c>
      <c r="T251" s="50" t="str">
        <f>IF(MAX('2. Collected Data'!AO250:AT250)='2. Collected Data'!AO250,"NaCl",IF(MAX('2. Collected Data'!AP250:AT250)='2. Collected Data'!AP250,"CaCl2",IF(MAX('2. Collected Data'!AQ250:AT250)='2. Collected Data'!AQ250,"MgCl2",IF(MAX('2. Collected Data'!AR250:AT250)='2. Collected Data'!AR250,"Potassium Acetate",IF('2. Collected Data'!AS250&gt;'2. Collected Data'!AT250,"Enhanced Brine","Ag Byproduct")))))</f>
        <v>MgCl2</v>
      </c>
      <c r="U251" s="72">
        <f>IF('2. Collected Data'!BC250&gt;0,'2. Collected Data'!BC250/'2. Collected Data'!$G250,"")</f>
        <v>689.3517548454688</v>
      </c>
      <c r="V251" s="72">
        <f>IF('2. Collected Data'!BD250&gt;0,'2. Collected Data'!BD250/'2. Collected Data'!$G250,"")</f>
        <v>222.31136720796229</v>
      </c>
      <c r="W251" s="72">
        <f>IF('2. Collected Data'!BE250&gt;0,'2. Collected Data'!BE250/'2. Collected Data'!$G250,"")</f>
        <v>418.39423782084862</v>
      </c>
      <c r="X251" s="72">
        <f>IF('2. Collected Data'!BF250&gt;0,'2. Collected Data'!BF250/'2. Collected Data'!$G250,"")</f>
        <v>1330.0573598742797</v>
      </c>
      <c r="Y251" s="74">
        <f>IF(AND('2. Collected Data'!BB250&gt;0,'2. Collected Data'!BH250&gt;0),('2. Collected Data'!BH250-'2. Collected Data'!BB250)/'2. Collected Data'!BH250,"")</f>
        <v>0</v>
      </c>
    </row>
    <row r="252" spans="1:25" s="51" customFormat="1" ht="11.25" customHeight="1" x14ac:dyDescent="0.15">
      <c r="A252" s="386" t="s">
        <v>145</v>
      </c>
      <c r="B252" s="46"/>
      <c r="C252" s="46"/>
      <c r="D252" s="46"/>
      <c r="E252" s="46"/>
      <c r="F252" s="46"/>
      <c r="G252" s="146">
        <f>'2. Collected Data'!G251*'2. Collected Data'!AA251</f>
        <v>92160</v>
      </c>
      <c r="H252" s="45">
        <f>'2. Collected Data'!I251/'3. Calculated Stats'!$G252*1000</f>
        <v>24.956597222222225</v>
      </c>
      <c r="I252" s="45">
        <f>'2. Collected Data'!J251/'3. Calculated Stats'!$G252*1000</f>
        <v>1.3888888888888888</v>
      </c>
      <c r="J252" s="45">
        <f>'2. Collected Data'!K251/'3. Calculated Stats'!$G252*1000</f>
        <v>0.50998263888888895</v>
      </c>
      <c r="K252" s="66">
        <f>('2. Collected Data'!Y251+'2. Collected Data'!Z251)/G252*1000</f>
        <v>48.567708333333336</v>
      </c>
      <c r="L252" s="73">
        <f>IF(SUM('2. Collected Data'!Y251:Z251)&gt;0,(ROUND('2. Collected Data'!Y251/SUM('2. Collected Data'!Y251:Z251),2)),"")</f>
        <v>0.86</v>
      </c>
      <c r="M252" s="73">
        <f>IF(SUM('2. Collected Data'!Y251:Z251)&gt;0,1-L252,"")</f>
        <v>0.14000000000000001</v>
      </c>
      <c r="N252" s="66">
        <f>IF('2. Collected Data'!AD251&gt;0,'2. Collected Data'!AE251/'2. Collected Data'!AD251,"")</f>
        <v>1861.8120805369128</v>
      </c>
      <c r="O252" s="66">
        <f>IF('2. Collected Data'!AF251&gt;0,'2. Collected Data'!AG251/'2. Collected Data'!AF251,"")</f>
        <v>50793.650793650791</v>
      </c>
      <c r="P252" s="66">
        <f>SUM('2. Collected Data'!AI251:AK251)/'2. Collected Data'!G251</f>
        <v>10.416666666666666</v>
      </c>
      <c r="Q252" s="50" t="str">
        <f>IF(MAX('2. Collected Data'!AI251:AK251)='2. Collected Data'!AI251,"NaCl",IF(MAX('2. Collected Data'!AJ251:AK251)='2. Collected Data'!AJ251,"CaCl2","MgCl2"))</f>
        <v>NaCl</v>
      </c>
      <c r="R252" s="66">
        <f>'2. Collected Data'!AL251/'2. Collected Data'!G251</f>
        <v>6.5625</v>
      </c>
      <c r="S252" s="66">
        <f>SUM('2. Collected Data'!AO251:AU251)/'2. Collected Data'!G251</f>
        <v>122.91666666666667</v>
      </c>
      <c r="T252" s="50" t="str">
        <f>IF(MAX('2. Collected Data'!AO251:AT251)='2. Collected Data'!AO251,"NaCl",IF(MAX('2. Collected Data'!AP251:AT251)='2. Collected Data'!AP251,"CaCl2",IF(MAX('2. Collected Data'!AQ251:AT251)='2. Collected Data'!AQ251,"MgCl2",IF(MAX('2. Collected Data'!AR251:AT251)='2. Collected Data'!AR251,"Potassium Acetate",IF('2. Collected Data'!AS251&gt;'2. Collected Data'!AT251,"Enhanced Brine","Ag Byproduct")))))</f>
        <v>NaCl</v>
      </c>
      <c r="U252" s="72">
        <f>IF('2. Collected Data'!BC251&gt;0,'2. Collected Data'!BC251/'2. Collected Data'!$G251,"")</f>
        <v>1333.3333333333333</v>
      </c>
      <c r="V252" s="72">
        <f>IF('2. Collected Data'!BD251&gt;0,'2. Collected Data'!BD251/'2. Collected Data'!$G251,"")</f>
        <v>718.75</v>
      </c>
      <c r="W252" s="72">
        <f>IF('2. Collected Data'!BE251&gt;0,'2. Collected Data'!BE251/'2. Collected Data'!$G251,"")</f>
        <v>802.08333333333337</v>
      </c>
      <c r="X252" s="72">
        <f>IF('2. Collected Data'!BF251&gt;0,'2. Collected Data'!BF251/'2. Collected Data'!$G251,"")</f>
        <v>3156.25</v>
      </c>
      <c r="Y252" s="74">
        <f>IF(AND('2. Collected Data'!BB251&gt;0,'2. Collected Data'!BH251&gt;0),('2. Collected Data'!BH251-'2. Collected Data'!BB251)/'2. Collected Data'!BH251,"")</f>
        <v>7.3356079404466562E-2</v>
      </c>
    </row>
    <row r="253" spans="1:25" s="51" customFormat="1" ht="11.25" customHeight="1" x14ac:dyDescent="0.15">
      <c r="A253" s="275" t="s">
        <v>322</v>
      </c>
      <c r="B253" s="46"/>
      <c r="C253" s="46"/>
      <c r="D253" s="46"/>
      <c r="E253" s="46"/>
      <c r="F253" s="46"/>
      <c r="G253" s="146">
        <f>'2. Collected Data'!G252*'2. Collected Data'!AA252</f>
        <v>3185</v>
      </c>
      <c r="H253" s="45">
        <f>'2. Collected Data'!I252/'3. Calculated Stats'!$G253*1000</f>
        <v>42.3861852433281</v>
      </c>
      <c r="I253" s="45">
        <f>'2. Collected Data'!J252/'3. Calculated Stats'!$G253*1000</f>
        <v>0</v>
      </c>
      <c r="J253" s="45">
        <f>'2. Collected Data'!K252/'3. Calculated Stats'!$G253*1000</f>
        <v>1.5698587127158556</v>
      </c>
      <c r="K253" s="66">
        <f>('2. Collected Data'!Y252+'2. Collected Data'!Z252)/G253*1000</f>
        <v>72.213500784929352</v>
      </c>
      <c r="L253" s="73">
        <f>IF(SUM('2. Collected Data'!Y252:Z252)&gt;0,(ROUND('2. Collected Data'!Y252/SUM('2. Collected Data'!Y252:Z252),2)),"")</f>
        <v>1</v>
      </c>
      <c r="M253" s="73">
        <f>IF(SUM('2. Collected Data'!Y252:Z252)&gt;0,1-L253,"")</f>
        <v>0</v>
      </c>
      <c r="N253" s="66">
        <f>IF('2. Collected Data'!AD252&gt;0,'2. Collected Data'!AE252/'2. Collected Data'!AD252,"")</f>
        <v>2500</v>
      </c>
      <c r="O253" s="66">
        <f>IF('2. Collected Data'!AF252&gt;0,'2. Collected Data'!AG252/'2. Collected Data'!AF252,"")</f>
        <v>5333.333333333333</v>
      </c>
      <c r="P253" s="66">
        <f>SUM('2. Collected Data'!AI252:AK252)/'2. Collected Data'!G252</f>
        <v>48.35164835164835</v>
      </c>
      <c r="Q253" s="50" t="str">
        <f>IF(MAX('2. Collected Data'!AI252:AK252)='2. Collected Data'!AI252,"NaCl",IF(MAX('2. Collected Data'!AJ252:AK252)='2. Collected Data'!AJ252,"CaCl2","MgCl2"))</f>
        <v>NaCl</v>
      </c>
      <c r="R253" s="66">
        <f>'2. Collected Data'!AL252/'2. Collected Data'!G252</f>
        <v>5.0235478806907379</v>
      </c>
      <c r="S253" s="66">
        <f>SUM('2. Collected Data'!AO252:AU252)/'2. Collected Data'!G252</f>
        <v>4.6467817896389327</v>
      </c>
      <c r="T253" s="50" t="str">
        <f>IF(MAX('2. Collected Data'!AO252:AT252)='2. Collected Data'!AO252,"NaCl",IF(MAX('2. Collected Data'!AP252:AT252)='2. Collected Data'!AP252,"CaCl2",IF(MAX('2. Collected Data'!AQ252:AT252)='2. Collected Data'!AQ252,"MgCl2",IF(MAX('2. Collected Data'!AR252:AT252)='2. Collected Data'!AR252,"Potassium Acetate",IF('2. Collected Data'!AS252&gt;'2. Collected Data'!AT252,"Enhanced Brine","Ag Byproduct")))))</f>
        <v>NaCl</v>
      </c>
      <c r="U253" s="72">
        <f>IF('2. Collected Data'!BC252&gt;0,'2. Collected Data'!BC252/'2. Collected Data'!$G252,"")</f>
        <v>555.72998430141286</v>
      </c>
      <c r="V253" s="72">
        <f>IF('2. Collected Data'!BD252&gt;0,'2. Collected Data'!BD252/'2. Collected Data'!$G252,"")</f>
        <v>1883.8304552590266</v>
      </c>
      <c r="W253" s="72">
        <f>IF('2. Collected Data'!BE252&gt;0,'2. Collected Data'!BE252/'2. Collected Data'!$G252,"")</f>
        <v>3045.52590266876</v>
      </c>
      <c r="X253" s="72">
        <f>IF('2. Collected Data'!BF252&gt;0,'2. Collected Data'!BF252/'2. Collected Data'!$G252,"")</f>
        <v>5494.5054945054944</v>
      </c>
      <c r="Y253" s="74">
        <f>IF(AND('2. Collected Data'!BB252&gt;0,'2. Collected Data'!BH252&gt;0),('2. Collected Data'!BH252-'2. Collected Data'!BB252)/'2. Collected Data'!BH252,"")</f>
        <v>-2.2727272727272728E-2</v>
      </c>
    </row>
    <row r="254" spans="1:25" s="51" customFormat="1" ht="11.25" customHeight="1" x14ac:dyDescent="0.15">
      <c r="A254" s="289" t="s">
        <v>70</v>
      </c>
      <c r="B254" s="46"/>
      <c r="C254" s="46"/>
      <c r="D254" s="46"/>
      <c r="E254" s="46"/>
      <c r="F254" s="46"/>
      <c r="G254" s="146"/>
      <c r="H254" s="45"/>
      <c r="I254" s="45"/>
      <c r="J254" s="45"/>
      <c r="K254" s="66"/>
      <c r="L254" s="73"/>
      <c r="M254" s="73"/>
      <c r="N254" s="66"/>
      <c r="O254" s="66"/>
      <c r="P254" s="66"/>
      <c r="Q254" s="50"/>
      <c r="R254" s="66"/>
      <c r="S254" s="66"/>
      <c r="T254" s="50"/>
      <c r="U254" s="72"/>
      <c r="V254" s="72"/>
      <c r="W254" s="72"/>
      <c r="X254" s="72"/>
      <c r="Y254" s="74"/>
    </row>
    <row r="255" spans="1:25" s="51" customFormat="1" ht="11.25" customHeight="1" x14ac:dyDescent="0.15">
      <c r="A255" s="185" t="s">
        <v>146</v>
      </c>
      <c r="B255" s="46"/>
      <c r="C255" s="46"/>
      <c r="D255" s="46"/>
      <c r="E255" s="46"/>
      <c r="F255" s="46"/>
      <c r="G255" s="146">
        <f>'2. Collected Data'!G254*'2. Collected Data'!AA254</f>
        <v>18239.759999999998</v>
      </c>
      <c r="H255" s="45">
        <f>'2. Collected Data'!I254/'3. Calculated Stats'!$G255*1000</f>
        <v>26.48061158699457</v>
      </c>
      <c r="I255" s="45">
        <f>'2. Collected Data'!J254/'3. Calculated Stats'!$G255*1000</f>
        <v>1.2609815041425985</v>
      </c>
      <c r="J255" s="45">
        <f>'2. Collected Data'!K254/'3. Calculated Stats'!$G255*1000</f>
        <v>0.7675539590433208</v>
      </c>
      <c r="K255" s="66">
        <f>('2. Collected Data'!Y254+'2. Collected Data'!Z254)/G255*1000</f>
        <v>21.655986701579408</v>
      </c>
      <c r="L255" s="73">
        <f>IF(SUM('2. Collected Data'!Y254:Z254)&gt;0,(ROUND('2. Collected Data'!Y254/SUM('2. Collected Data'!Y254:Z254),2)),"")</f>
        <v>0.85</v>
      </c>
      <c r="M255" s="73">
        <f>IF(SUM('2. Collected Data'!Y254:Z254)&gt;0,1-L255,"")</f>
        <v>0.15000000000000002</v>
      </c>
      <c r="N255" s="66">
        <f>IF('2. Collected Data'!AD254&gt;0,'2. Collected Data'!AE254/'2. Collected Data'!AD254,"")</f>
        <v>1300</v>
      </c>
      <c r="O255" s="66">
        <f>IF('2. Collected Data'!AF254&gt;0,'2. Collected Data'!AG254/'2. Collected Data'!AF254,"")</f>
        <v>6919.0298507462685</v>
      </c>
      <c r="P255" s="66">
        <f>SUM('2. Collected Data'!AI254:AK254)/'2. Collected Data'!G254</f>
        <v>3.4148936170212765</v>
      </c>
      <c r="Q255" s="50" t="str">
        <f>IF(MAX('2. Collected Data'!AI254:AK254)='2. Collected Data'!AI254,"NaCl",IF(MAX('2. Collected Data'!AJ254:AK254)='2. Collected Data'!AJ254,"CaCl2","MgCl2"))</f>
        <v>NaCl</v>
      </c>
      <c r="R255" s="66">
        <f>'2. Collected Data'!AL254/'2. Collected Data'!G254</f>
        <v>0.39898989898989901</v>
      </c>
      <c r="S255" s="66">
        <f>SUM('2. Collected Data'!AO254:AU254)/'2. Collected Data'!G254</f>
        <v>107.02987320008597</v>
      </c>
      <c r="T255" s="50" t="str">
        <f>IF(MAX('2. Collected Data'!AO254:AT254)='2. Collected Data'!AO254,"NaCl",IF(MAX('2. Collected Data'!AP254:AT254)='2. Collected Data'!AP254,"CaCl2",IF(MAX('2. Collected Data'!AQ254:AT254)='2. Collected Data'!AQ254,"MgCl2",IF(MAX('2. Collected Data'!AR254:AT254)='2. Collected Data'!AR254,"Potassium Acetate",IF('2. Collected Data'!AS254&gt;'2. Collected Data'!AT254,"Enhanced Brine","Ag Byproduct")))))</f>
        <v>NaCl</v>
      </c>
      <c r="U255" s="72">
        <f>IF('2. Collected Data'!BC254&gt;0,'2. Collected Data'!BC254/'2. Collected Data'!$G254,"")</f>
        <v>211.68989737803568</v>
      </c>
      <c r="V255" s="72">
        <f>IF('2. Collected Data'!BD254&gt;0,'2. Collected Data'!BD254/'2. Collected Data'!$G254,"")</f>
        <v>517.8777525252525</v>
      </c>
      <c r="W255" s="72">
        <f>IF('2. Collected Data'!BE254&gt;0,'2. Collected Data'!BE254/'2. Collected Data'!$G254,"")</f>
        <v>328.74657264130667</v>
      </c>
      <c r="X255" s="72">
        <f>IF('2. Collected Data'!BF254&gt;0,'2. Collected Data'!BF254/'2. Collected Data'!$G254,"")</f>
        <v>1033.0971416290565</v>
      </c>
      <c r="Y255" s="74">
        <f>IF(AND('2. Collected Data'!BB254&gt;0,'2. Collected Data'!BH254&gt;0),('2. Collected Data'!BH254-'2. Collected Data'!BB254)/'2. Collected Data'!BH254,"")</f>
        <v>5.3571428571428568E-2</v>
      </c>
    </row>
    <row r="256" spans="1:25" s="51" customFormat="1" ht="11.25" customHeight="1" x14ac:dyDescent="0.15">
      <c r="A256" s="289" t="s">
        <v>158</v>
      </c>
      <c r="B256" s="46"/>
      <c r="C256" s="46"/>
      <c r="D256" s="46"/>
      <c r="E256" s="46"/>
      <c r="F256" s="46"/>
      <c r="G256" s="146"/>
      <c r="H256" s="45"/>
      <c r="I256" s="45"/>
      <c r="J256" s="45"/>
      <c r="K256" s="66"/>
      <c r="L256" s="73"/>
      <c r="M256" s="73"/>
      <c r="N256" s="66"/>
      <c r="O256" s="66"/>
      <c r="P256" s="66"/>
      <c r="Q256" s="50"/>
      <c r="R256" s="66"/>
      <c r="S256" s="66"/>
      <c r="T256" s="50"/>
      <c r="U256" s="72"/>
      <c r="V256" s="72"/>
      <c r="W256" s="72"/>
      <c r="X256" s="72"/>
      <c r="Y256" s="74"/>
    </row>
    <row r="257" spans="1:51" s="51" customFormat="1" ht="11.25" customHeight="1" x14ac:dyDescent="0.15">
      <c r="A257" s="185" t="s">
        <v>358</v>
      </c>
      <c r="B257" s="46"/>
      <c r="C257" s="46"/>
      <c r="D257" s="46"/>
      <c r="E257" s="46"/>
      <c r="F257" s="46"/>
      <c r="G257" s="146">
        <f>'2. Collected Data'!G256*'2. Collected Data'!AA256</f>
        <v>180602.88</v>
      </c>
      <c r="H257" s="45">
        <f>'2. Collected Data'!I256/'3. Calculated Stats'!$G257*1000</f>
        <v>3.4606314140726879</v>
      </c>
      <c r="I257" s="45">
        <f>'2. Collected Data'!J256/'3. Calculated Stats'!$G257*1000</f>
        <v>2.1705080229063896</v>
      </c>
      <c r="J257" s="45">
        <f>'2. Collected Data'!K256/'3. Calculated Stats'!$G257*1000</f>
        <v>2.2148041050065206E-2</v>
      </c>
      <c r="K257" s="66">
        <f>('2. Collected Data'!Y256+'2. Collected Data'!Z256)/G257*1000</f>
        <v>0</v>
      </c>
      <c r="L257" s="73" t="str">
        <f>IF(SUM('2. Collected Data'!Y256:Z256)&gt;0,(ROUND('2. Collected Data'!Y256/SUM('2. Collected Data'!Y256:Z256),2)),"")</f>
        <v/>
      </c>
      <c r="M257" s="73" t="str">
        <f>IF(SUM('2. Collected Data'!Y256:Z256)&gt;0,1-L257,"")</f>
        <v/>
      </c>
      <c r="N257" s="66">
        <f>IF('2. Collected Data'!AD256&gt;0,'2. Collected Data'!AE256/'2. Collected Data'!AD256,"")</f>
        <v>0</v>
      </c>
      <c r="O257" s="66">
        <f>IF('2. Collected Data'!AF256&gt;0,'2. Collected Data'!AG256/'2. Collected Data'!AF256,"")</f>
        <v>7619.0476190476193</v>
      </c>
      <c r="P257" s="66">
        <f>SUM('2. Collected Data'!AI256:AK256)/'2. Collected Data'!G256</f>
        <v>0.11816422861030787</v>
      </c>
      <c r="Q257" s="50" t="str">
        <f>IF(MAX('2. Collected Data'!AI256:AK256)='2. Collected Data'!AI256,"NaCl",IF(MAX('2. Collected Data'!AJ256:AK256)='2. Collected Data'!AJ256,"CaCl2","MgCl2"))</f>
        <v>NaCl</v>
      </c>
      <c r="R257" s="66">
        <f>'2. Collected Data'!AL256/'2. Collected Data'!G256</f>
        <v>0</v>
      </c>
      <c r="S257" s="66">
        <f>SUM('2. Collected Data'!AO256:AU256)/'2. Collected Data'!G256</f>
        <v>30.912219340023814</v>
      </c>
      <c r="T257" s="50" t="str">
        <f>IF(MAX('2. Collected Data'!AO256:AT256)='2. Collected Data'!AO256,"NaCl",IF(MAX('2. Collected Data'!AP256:AT256)='2. Collected Data'!AP256,"CaCl2",IF(MAX('2. Collected Data'!AQ256:AT256)='2. Collected Data'!AQ256,"MgCl2",IF(MAX('2. Collected Data'!AR256:AT256)='2. Collected Data'!AR256,"Potassium Acetate",IF('2. Collected Data'!AS256&gt;'2. Collected Data'!AT256,"Enhanced Brine","Ag Byproduct")))))</f>
        <v>NaCl</v>
      </c>
      <c r="U257" s="72">
        <f>IF('2. Collected Data'!BC256&gt;0,'2. Collected Data'!BC256/'2. Collected Data'!$G256,"")</f>
        <v>32.929284742303118</v>
      </c>
      <c r="V257" s="72">
        <f>IF('2. Collected Data'!BD256&gt;0,'2. Collected Data'!BD256/'2. Collected Data'!$G256,"")</f>
        <v>17.605103121279129</v>
      </c>
      <c r="W257" s="72">
        <f>IF('2. Collected Data'!BE256&gt;0,'2. Collected Data'!BE256/'2. Collected Data'!$G256,"")</f>
        <v>30.500290334240518</v>
      </c>
      <c r="X257" s="72">
        <f>IF('2. Collected Data'!BF256&gt;0,'2. Collected Data'!BF256/'2. Collected Data'!$G256,"")</f>
        <v>91.166488082582077</v>
      </c>
      <c r="Y257" s="74">
        <f>IF(AND('2. Collected Data'!BB256&gt;0,'2. Collected Data'!BH256&gt;0),('2. Collected Data'!BH256-'2. Collected Data'!BB256)/'2. Collected Data'!BH256,"")</f>
        <v>8.5154639175257785E-2</v>
      </c>
    </row>
    <row r="258" spans="1:51" s="51" customFormat="1" ht="11.25" customHeight="1" x14ac:dyDescent="0.15">
      <c r="A258" s="185" t="s">
        <v>359</v>
      </c>
      <c r="B258" s="46"/>
      <c r="C258" s="46"/>
      <c r="D258" s="46"/>
      <c r="E258" s="46"/>
      <c r="F258" s="46"/>
      <c r="G258" s="146">
        <f>'2. Collected Data'!G257*'2. Collected Data'!AA257</f>
        <v>24500</v>
      </c>
      <c r="H258" s="45">
        <f>'2. Collected Data'!I257/'3. Calculated Stats'!$G258*1000</f>
        <v>21.836734693877553</v>
      </c>
      <c r="I258" s="45">
        <f>'2. Collected Data'!J257/'3. Calculated Stats'!$G258*1000</f>
        <v>1.4693877551020407</v>
      </c>
      <c r="J258" s="45">
        <f>'2. Collected Data'!K257/'3. Calculated Stats'!$G258*1000</f>
        <v>0.16326530612244897</v>
      </c>
      <c r="K258" s="66">
        <f>('2. Collected Data'!Y257+'2. Collected Data'!Z257)/G258*1000</f>
        <v>29.428571428571431</v>
      </c>
      <c r="L258" s="73">
        <f>IF(SUM('2. Collected Data'!Y257:Z257)&gt;0,(ROUND('2. Collected Data'!Y257/SUM('2. Collected Data'!Y257:Z257),2)),"")</f>
        <v>0.89</v>
      </c>
      <c r="M258" s="73">
        <f>IF(SUM('2. Collected Data'!Y257:Z257)&gt;0,1-L258,"")</f>
        <v>0.10999999999999999</v>
      </c>
      <c r="N258" s="66">
        <f>IF('2. Collected Data'!AD257&gt;0,'2. Collected Data'!AE257/'2. Collected Data'!AD257,"")</f>
        <v>1687.5</v>
      </c>
      <c r="O258" s="66">
        <f>IF('2. Collected Data'!AF257&gt;0,'2. Collected Data'!AG257/'2. Collected Data'!AF257,"")</f>
        <v>15000</v>
      </c>
      <c r="P258" s="66">
        <f>SUM('2. Collected Data'!AI257:AK257)/'2. Collected Data'!G257</f>
        <v>10.616530612244897</v>
      </c>
      <c r="Q258" s="50" t="str">
        <f>IF(MAX('2. Collected Data'!AI257:AK257)='2. Collected Data'!AI257,"NaCl",IF(MAX('2. Collected Data'!AJ257:AK257)='2. Collected Data'!AJ257,"CaCl2","MgCl2"))</f>
        <v>NaCl</v>
      </c>
      <c r="R258" s="66">
        <f>'2. Collected Data'!AL257/'2. Collected Data'!G257</f>
        <v>1.0755510204081633</v>
      </c>
      <c r="S258" s="66">
        <f>SUM('2. Collected Data'!AO257:AU257)/'2. Collected Data'!G257</f>
        <v>11.513346938775511</v>
      </c>
      <c r="T258" s="50" t="str">
        <f>IF(MAX('2. Collected Data'!AO257:AT257)='2. Collected Data'!AO257,"NaCl",IF(MAX('2. Collected Data'!AP257:AT257)='2. Collected Data'!AP257,"CaCl2",IF(MAX('2. Collected Data'!AQ257:AT257)='2. Collected Data'!AQ257,"MgCl2",IF(MAX('2. Collected Data'!AR257:AT257)='2. Collected Data'!AR257,"Potassium Acetate",IF('2. Collected Data'!AS257&gt;'2. Collected Data'!AT257,"Enhanced Brine","Ag Byproduct")))))</f>
        <v>MgCl2</v>
      </c>
      <c r="U258" s="72">
        <f>IF('2. Collected Data'!BC257&gt;0,'2. Collected Data'!BC257/'2. Collected Data'!$G257,"")</f>
        <v>396.46551020408162</v>
      </c>
      <c r="V258" s="72">
        <f>IF('2. Collected Data'!BD257&gt;0,'2. Collected Data'!BD257/'2. Collected Data'!$G257,"")</f>
        <v>344.72212244897958</v>
      </c>
      <c r="W258" s="72">
        <f>IF('2. Collected Data'!BE257&gt;0,'2. Collected Data'!BE257/'2. Collected Data'!$G257,"")</f>
        <v>386.03559183673468</v>
      </c>
      <c r="X258" s="72">
        <f>IF('2. Collected Data'!BF257&gt;0,'2. Collected Data'!BF257/'2. Collected Data'!$G257,"")</f>
        <v>1127.2232244897959</v>
      </c>
      <c r="Y258" s="74" t="str">
        <f>IF(AND('2. Collected Data'!BB257&gt;0,'2. Collected Data'!BH257&gt;0),('2. Collected Data'!BH257-'2. Collected Data'!BB257)/'2. Collected Data'!BH257,"")</f>
        <v/>
      </c>
    </row>
    <row r="259" spans="1:51" s="51" customFormat="1" ht="11.25" customHeight="1" x14ac:dyDescent="0.15">
      <c r="A259" s="185" t="s">
        <v>147</v>
      </c>
      <c r="B259" s="46"/>
      <c r="C259" s="46"/>
      <c r="D259" s="46"/>
      <c r="E259" s="46"/>
      <c r="F259" s="46"/>
      <c r="G259" s="146">
        <f>'2. Collected Data'!G258*'2. Collected Data'!AA258</f>
        <v>6445.89</v>
      </c>
      <c r="H259" s="45">
        <f>'2. Collected Data'!I258/'3. Calculated Stats'!$G259*1000</f>
        <v>42.662844075837469</v>
      </c>
      <c r="I259" s="45">
        <f>'2. Collected Data'!J258/'3. Calculated Stats'!$G259*1000</f>
        <v>1.2411009185698172</v>
      </c>
      <c r="J259" s="45">
        <f>'2. Collected Data'!K258/'3. Calculated Stats'!$G259*1000</f>
        <v>0</v>
      </c>
      <c r="K259" s="66">
        <f>('2. Collected Data'!Y258+'2. Collected Data'!Z258)/G259*1000</f>
        <v>54.298165187429504</v>
      </c>
      <c r="L259" s="73">
        <f>IF(SUM('2. Collected Data'!Y258:Z258)&gt;0,(ROUND('2. Collected Data'!Y258/SUM('2. Collected Data'!Y258:Z258),2)),"")</f>
        <v>0.86</v>
      </c>
      <c r="M259" s="73">
        <f>IF(SUM('2. Collected Data'!Y258:Z258)&gt;0,1-L259,"")</f>
        <v>0.14000000000000001</v>
      </c>
      <c r="N259" s="66">
        <f>IF('2. Collected Data'!AD258&gt;0,'2. Collected Data'!AE258/'2. Collected Data'!AD258,"")</f>
        <v>2000</v>
      </c>
      <c r="O259" s="66">
        <f>IF('2. Collected Data'!AF258&gt;0,'2. Collected Data'!AG258/'2. Collected Data'!AF258,"")</f>
        <v>2857.1428571428573</v>
      </c>
      <c r="P259" s="66">
        <f>SUM('2. Collected Data'!AI258:AK258)/'2. Collected Data'!G258</f>
        <v>26.626478267547228</v>
      </c>
      <c r="Q259" s="50" t="str">
        <f>IF(MAX('2. Collected Data'!AI258:AK258)='2. Collected Data'!AI258,"NaCl",IF(MAX('2. Collected Data'!AJ258:AK258)='2. Collected Data'!AJ258,"CaCl2","MgCl2"))</f>
        <v>NaCl</v>
      </c>
      <c r="R259" s="66">
        <f>'2. Collected Data'!AL258/'2. Collected Data'!G258</f>
        <v>1.3154661342343725</v>
      </c>
      <c r="S259" s="66">
        <f>SUM('2. Collected Data'!AO258:AU258)/'2. Collected Data'!G258</f>
        <v>438.33113193057903</v>
      </c>
      <c r="T259" s="50" t="str">
        <f>IF(MAX('2. Collected Data'!AO258:AT258)='2. Collected Data'!AO258,"NaCl",IF(MAX('2. Collected Data'!AP258:AT258)='2. Collected Data'!AP258,"CaCl2",IF(MAX('2. Collected Data'!AQ258:AT258)='2. Collected Data'!AQ258,"MgCl2",IF(MAX('2. Collected Data'!AR258:AT258)='2. Collected Data'!AR258,"Potassium Acetate",IF('2. Collected Data'!AS258&gt;'2. Collected Data'!AT258,"Enhanced Brine","Ag Byproduct")))))</f>
        <v>NaCl</v>
      </c>
      <c r="U259" s="72">
        <f>IF('2. Collected Data'!BC258&gt;0,'2. Collected Data'!BC258/'2. Collected Data'!$G258,"")</f>
        <v>1738.7779142988788</v>
      </c>
      <c r="V259" s="72">
        <f>IF('2. Collected Data'!BD258&gt;0,'2. Collected Data'!BD258/'2. Collected Data'!$G258,"")</f>
        <v>2366.3951773921058</v>
      </c>
      <c r="W259" s="72">
        <f>IF('2. Collected Data'!BE258&gt;0,'2. Collected Data'!BE258/'2. Collected Data'!$G258,"")</f>
        <v>2122.4592228536321</v>
      </c>
      <c r="X259" s="72">
        <f>IF('2. Collected Data'!BF258&gt;0,'2. Collected Data'!BF258/'2. Collected Data'!$G258,"")</f>
        <v>6227.6323145446167</v>
      </c>
      <c r="Y259" s="74">
        <f>IF(AND('2. Collected Data'!BB258&gt;0,'2. Collected Data'!BH258&gt;0),('2. Collected Data'!BH258-'2. Collected Data'!BB258)/'2. Collected Data'!BH258,"")</f>
        <v>0.12105330435894156</v>
      </c>
    </row>
    <row r="260" spans="1:51" s="51" customFormat="1" ht="11.25" customHeight="1" x14ac:dyDescent="0.15">
      <c r="A260" s="289" t="s">
        <v>360</v>
      </c>
      <c r="B260" s="46"/>
      <c r="C260" s="46"/>
      <c r="D260" s="46"/>
      <c r="E260" s="46"/>
      <c r="F260" s="46"/>
      <c r="G260" s="146"/>
      <c r="H260" s="45"/>
      <c r="I260" s="45"/>
      <c r="J260" s="45"/>
      <c r="K260" s="66"/>
      <c r="L260" s="73"/>
      <c r="M260" s="73"/>
      <c r="N260" s="66"/>
      <c r="O260" s="66"/>
      <c r="P260" s="66"/>
      <c r="Q260" s="50"/>
      <c r="R260" s="66"/>
      <c r="S260" s="66"/>
      <c r="T260" s="50"/>
      <c r="U260" s="72"/>
      <c r="V260" s="72"/>
      <c r="W260" s="72"/>
      <c r="X260" s="72"/>
      <c r="Y260" s="74"/>
    </row>
    <row r="261" spans="1:51" s="51" customFormat="1" ht="11.25" customHeight="1" x14ac:dyDescent="0.15">
      <c r="A261" s="185" t="s">
        <v>148</v>
      </c>
      <c r="B261" s="46"/>
      <c r="C261" s="46"/>
      <c r="D261" s="46"/>
      <c r="E261" s="46"/>
      <c r="F261" s="46"/>
      <c r="G261" s="146">
        <f>'2. Collected Data'!G260*'2. Collected Data'!AA260</f>
        <v>18900</v>
      </c>
      <c r="H261" s="45">
        <f>'2. Collected Data'!I260/'3. Calculated Stats'!$G261*1000</f>
        <v>26.455026455026452</v>
      </c>
      <c r="I261" s="45">
        <f>'2. Collected Data'!J260/'3. Calculated Stats'!$G261*1000</f>
        <v>1.8518518518518519</v>
      </c>
      <c r="J261" s="45">
        <f>'2. Collected Data'!K260/'3. Calculated Stats'!$G261*1000</f>
        <v>1.0582010582010584</v>
      </c>
      <c r="K261" s="66">
        <f>('2. Collected Data'!Y260+'2. Collected Data'!Z260)/G261*1000</f>
        <v>67.513227513227505</v>
      </c>
      <c r="L261" s="73">
        <f>IF(SUM('2. Collected Data'!Y260:Z260)&gt;0,(ROUND('2. Collected Data'!Y260/SUM('2. Collected Data'!Y260:Z260),2)),"")</f>
        <v>0.87</v>
      </c>
      <c r="M261" s="73">
        <f>IF(SUM('2. Collected Data'!Y260:Z260)&gt;0,1-L261,"")</f>
        <v>0.13</v>
      </c>
      <c r="N261" s="66">
        <f>IF('2. Collected Data'!AD260&gt;0,'2. Collected Data'!AE260/'2. Collected Data'!AD260,"")</f>
        <v>653.23741007194246</v>
      </c>
      <c r="O261" s="66">
        <f>IF('2. Collected Data'!AF260&gt;0,'2. Collected Data'!AG260/'2. Collected Data'!AF260,"")</f>
        <v>14629.92125984252</v>
      </c>
      <c r="P261" s="66">
        <f>SUM('2. Collected Data'!AI260:AK260)/'2. Collected Data'!G260</f>
        <v>3.64021164021164</v>
      </c>
      <c r="Q261" s="50" t="str">
        <f>IF(MAX('2. Collected Data'!AI260:AK260)='2. Collected Data'!AI260,"NaCl",IF(MAX('2. Collected Data'!AJ260:AK260)='2. Collected Data'!AJ260,"CaCl2","MgCl2"))</f>
        <v>NaCl</v>
      </c>
      <c r="R261" s="66">
        <f>'2. Collected Data'!AL260/'2. Collected Data'!G260</f>
        <v>0</v>
      </c>
      <c r="S261" s="66">
        <f>SUM('2. Collected Data'!AO260:AU260)/'2. Collected Data'!G260</f>
        <v>92.423280423280417</v>
      </c>
      <c r="T261" s="50" t="str">
        <f>IF(MAX('2. Collected Data'!AO260:AT260)='2. Collected Data'!AO260,"NaCl",IF(MAX('2. Collected Data'!AP260:AT260)='2. Collected Data'!AP260,"CaCl2",IF(MAX('2. Collected Data'!AQ260:AT260)='2. Collected Data'!AQ260,"MgCl2",IF(MAX('2. Collected Data'!AR260:AT260)='2. Collected Data'!AR260,"Potassium Acetate",IF('2. Collected Data'!AS260&gt;'2. Collected Data'!AT260,"Enhanced Brine","Ag Byproduct")))))</f>
        <v>CaCl2</v>
      </c>
      <c r="U261" s="72">
        <f>IF('2. Collected Data'!BC260&gt;0,'2. Collected Data'!BC260/'2. Collected Data'!$G260,"")</f>
        <v>1037.037037037037</v>
      </c>
      <c r="V261" s="72">
        <f>IF('2. Collected Data'!BD260&gt;0,'2. Collected Data'!BD260/'2. Collected Data'!$G260,"")</f>
        <v>708.99470899470896</v>
      </c>
      <c r="W261" s="72">
        <f>IF('2. Collected Data'!BE260&gt;0,'2. Collected Data'!BE260/'2. Collected Data'!$G260,"")</f>
        <v>724.86772486772486</v>
      </c>
      <c r="X261" s="72">
        <f>IF('2. Collected Data'!BF260&gt;0,'2. Collected Data'!BF260/'2. Collected Data'!$G260,"")</f>
        <v>2576.7195767195767</v>
      </c>
      <c r="Y261" s="74">
        <f>IF(AND('2. Collected Data'!BB260&gt;0,'2. Collected Data'!BH260&gt;0),('2. Collected Data'!BH260-'2. Collected Data'!BB260)/'2. Collected Data'!BH260,"")</f>
        <v>0</v>
      </c>
    </row>
    <row r="262" spans="1:51" s="51" customFormat="1" ht="11.25" customHeight="1" x14ac:dyDescent="0.15">
      <c r="A262" s="185" t="s">
        <v>149</v>
      </c>
      <c r="B262" s="46"/>
      <c r="C262" s="46"/>
      <c r="D262" s="46"/>
      <c r="E262" s="46"/>
      <c r="F262" s="46"/>
      <c r="G262" s="146">
        <f>'2. Collected Data'!G261*'2. Collected Data'!AA261</f>
        <v>75000</v>
      </c>
      <c r="H262" s="45">
        <f>'2. Collected Data'!I261/'3. Calculated Stats'!$G262*1000</f>
        <v>19.52</v>
      </c>
      <c r="I262" s="45">
        <f>'2. Collected Data'!J261/'3. Calculated Stats'!$G262*1000</f>
        <v>2.9066666666666667</v>
      </c>
      <c r="J262" s="45">
        <f>'2. Collected Data'!K261/'3. Calculated Stats'!$G262*1000</f>
        <v>0.38666666666666666</v>
      </c>
      <c r="K262" s="66">
        <f>('2. Collected Data'!Y261+'2. Collected Data'!Z261)/G262*1000</f>
        <v>62</v>
      </c>
      <c r="L262" s="73">
        <f>IF(SUM('2. Collected Data'!Y261:Z261)&gt;0,(ROUND('2. Collected Data'!Y261/SUM('2. Collected Data'!Y261:Z261),2)),"")</f>
        <v>0.97</v>
      </c>
      <c r="M262" s="73">
        <f>IF(SUM('2. Collected Data'!Y261:Z261)&gt;0,1-L262,"")</f>
        <v>3.0000000000000027E-2</v>
      </c>
      <c r="N262" s="66">
        <f>IF('2. Collected Data'!AD261&gt;0,'2. Collected Data'!AE261/'2. Collected Data'!AD261,"")</f>
        <v>1120.253164556962</v>
      </c>
      <c r="O262" s="66">
        <f>IF('2. Collected Data'!AF261&gt;0,'2. Collected Data'!AG261/'2. Collected Data'!AF261,"")</f>
        <v>8666.6666666666661</v>
      </c>
      <c r="P262" s="66">
        <f>SUM('2. Collected Data'!AI261:AK261)/'2. Collected Data'!G261</f>
        <v>3.7512266666666667</v>
      </c>
      <c r="Q262" s="50" t="str">
        <f>IF(MAX('2. Collected Data'!AI261:AK261)='2. Collected Data'!AI261,"NaCl",IF(MAX('2. Collected Data'!AJ261:AK261)='2. Collected Data'!AJ261,"CaCl2","MgCl2"))</f>
        <v>NaCl</v>
      </c>
      <c r="R262" s="66">
        <f>'2. Collected Data'!AL261/'2. Collected Data'!G261</f>
        <v>1.08728</v>
      </c>
      <c r="S262" s="66">
        <f>SUM('2. Collected Data'!AO261:AU261)/'2. Collected Data'!G261</f>
        <v>14.575346666666666</v>
      </c>
      <c r="T262" s="50" t="str">
        <f>IF(MAX('2. Collected Data'!AO261:AT261)='2. Collected Data'!AO261,"NaCl",IF(MAX('2. Collected Data'!AP261:AT261)='2. Collected Data'!AP261,"CaCl2",IF(MAX('2. Collected Data'!AQ261:AT261)='2. Collected Data'!AQ261,"MgCl2",IF(MAX('2. Collected Data'!AR261:AT261)='2. Collected Data'!AR261,"Potassium Acetate",IF('2. Collected Data'!AS261&gt;'2. Collected Data'!AT261,"Enhanced Brine","Ag Byproduct")))))</f>
        <v>NaCl</v>
      </c>
      <c r="U262" s="72">
        <f>IF('2. Collected Data'!BC261&gt;0,'2. Collected Data'!BC261/'2. Collected Data'!$G261,"")</f>
        <v>324.81720000000001</v>
      </c>
      <c r="V262" s="72">
        <f>IF('2. Collected Data'!BD261&gt;0,'2. Collected Data'!BD261/'2. Collected Data'!$G261,"")</f>
        <v>96.670973333333336</v>
      </c>
      <c r="W262" s="72">
        <f>IF('2. Collected Data'!BE261&gt;0,'2. Collected Data'!BE261/'2. Collected Data'!$G261,"")</f>
        <v>324.81720000000001</v>
      </c>
      <c r="X262" s="72">
        <f>IF('2. Collected Data'!BF261&gt;0,'2. Collected Data'!BF261/'2. Collected Data'!$G261,"")</f>
        <v>741.73757333333333</v>
      </c>
      <c r="Y262" s="74">
        <f>IF(AND('2. Collected Data'!BB261&gt;0,'2. Collected Data'!BH261&gt;0),('2. Collected Data'!BH261-'2. Collected Data'!BB261)/'2. Collected Data'!BH261,"")</f>
        <v>0.26124802170472533</v>
      </c>
    </row>
    <row r="263" spans="1:51" s="51" customFormat="1" ht="11.25" customHeight="1" x14ac:dyDescent="0.15">
      <c r="A263" s="185" t="s">
        <v>75</v>
      </c>
      <c r="B263" s="46"/>
      <c r="C263" s="46"/>
      <c r="D263" s="46"/>
      <c r="E263" s="46"/>
      <c r="F263" s="46"/>
      <c r="G263" s="146">
        <f>'2. Collected Data'!G262*'2. Collected Data'!AA262</f>
        <v>0</v>
      </c>
      <c r="H263" s="45"/>
      <c r="I263" s="45"/>
      <c r="J263" s="45"/>
      <c r="K263" s="66"/>
      <c r="L263" s="73" t="str">
        <f>IF(SUM('2. Collected Data'!Y262:Z262)&gt;0,(ROUND('2. Collected Data'!Y262/SUM('2. Collected Data'!Y262:Z262),2)),"")</f>
        <v/>
      </c>
      <c r="M263" s="73" t="str">
        <f>IF(SUM('2. Collected Data'!Y262:Z262)&gt;0,1-L263,"")</f>
        <v/>
      </c>
      <c r="N263" s="66">
        <f>IF('2. Collected Data'!AD262&gt;0,'2. Collected Data'!AE262/'2. Collected Data'!AD262,"")</f>
        <v>2027.8661710037175</v>
      </c>
      <c r="O263" s="66">
        <f>IF('2. Collected Data'!AF262&gt;0,'2. Collected Data'!AG262/'2. Collected Data'!AF262,"")</f>
        <v>3703.0709677419354</v>
      </c>
      <c r="P263" s="66">
        <f>SUM('2. Collected Data'!AI262:AK262)/'2. Collected Data'!G262</f>
        <v>16.370494261491434</v>
      </c>
      <c r="Q263" s="50" t="str">
        <f>IF(MAX('2. Collected Data'!AI262:AK262)='2. Collected Data'!AI262,"NaCl",IF(MAX('2. Collected Data'!AJ262:AK262)='2. Collected Data'!AJ262,"CaCl2","MgCl2"))</f>
        <v>NaCl</v>
      </c>
      <c r="R263" s="66">
        <f>'2. Collected Data'!AL262/'2. Collected Data'!G262</f>
        <v>0.57543687640579044</v>
      </c>
      <c r="S263" s="66">
        <f>SUM('2. Collected Data'!AO262:AU262)/'2. Collected Data'!G262</f>
        <v>186.88122152373262</v>
      </c>
      <c r="T263" s="50" t="str">
        <f>IF(MAX('2. Collected Data'!AO262:AT262)='2. Collected Data'!AO262,"NaCl",IF(MAX('2. Collected Data'!AP262:AT262)='2. Collected Data'!AP262,"CaCl2",IF(MAX('2. Collected Data'!AQ262:AT262)='2. Collected Data'!AQ262,"MgCl2",IF(MAX('2. Collected Data'!AR262:AT262)='2. Collected Data'!AR262,"Potassium Acetate",IF('2. Collected Data'!AS262&gt;'2. Collected Data'!AT262,"Enhanced Brine","Ag Byproduct")))))</f>
        <v>NaCl</v>
      </c>
      <c r="U263" s="72">
        <f>IF('2. Collected Data'!BC262&gt;0,'2. Collected Data'!BC262/'2. Collected Data'!$G262,"")</f>
        <v>774.78683891804599</v>
      </c>
      <c r="V263" s="72">
        <f>IF('2. Collected Data'!BD262&gt;0,'2. Collected Data'!BD262/'2. Collected Data'!$G262,"")</f>
        <v>842.51929176999829</v>
      </c>
      <c r="W263" s="72">
        <f>IF('2. Collected Data'!BE262&gt;0,'2. Collected Data'!BE262/'2. Collected Data'!$G262,"")</f>
        <v>1203.8221639079532</v>
      </c>
      <c r="X263" s="72">
        <f>IF('2. Collected Data'!BF262&gt;0,'2. Collected Data'!BF262/'2. Collected Data'!$G262,"")</f>
        <v>2821.1282945959974</v>
      </c>
      <c r="Y263" s="74">
        <f>IF(AND('2. Collected Data'!BB262&gt;0,'2. Collected Data'!BH262&gt;0),('2. Collected Data'!BH262-'2. Collected Data'!BB262)/'2. Collected Data'!BH262,"")</f>
        <v>8.0397224867365127E-2</v>
      </c>
    </row>
    <row r="264" spans="1:51" s="51" customFormat="1" ht="11.25" customHeight="1" x14ac:dyDescent="0.15">
      <c r="A264" s="186" t="s">
        <v>361</v>
      </c>
      <c r="B264" s="46"/>
      <c r="C264" s="46"/>
      <c r="D264" s="46"/>
      <c r="E264" s="46"/>
      <c r="F264" s="46"/>
      <c r="G264" s="146"/>
      <c r="H264" s="45"/>
      <c r="I264" s="45"/>
      <c r="J264" s="45"/>
      <c r="K264" s="66"/>
      <c r="L264" s="73"/>
      <c r="M264" s="73"/>
      <c r="N264" s="66"/>
      <c r="O264" s="66"/>
      <c r="P264" s="66"/>
      <c r="Q264" s="50"/>
      <c r="R264" s="66"/>
      <c r="S264" s="66"/>
      <c r="T264" s="50"/>
      <c r="U264" s="72"/>
      <c r="V264" s="72"/>
      <c r="W264" s="72"/>
      <c r="X264" s="72"/>
      <c r="Y264" s="74"/>
    </row>
    <row r="265" spans="1:51" s="51" customFormat="1" ht="11.25" customHeight="1" x14ac:dyDescent="0.15">
      <c r="A265" s="62"/>
      <c r="B265" s="60"/>
      <c r="C265" s="343"/>
      <c r="D265" s="343"/>
      <c r="E265" s="343"/>
      <c r="F265" s="343"/>
      <c r="G265" s="144"/>
      <c r="H265" s="63"/>
      <c r="I265" s="64"/>
      <c r="J265" s="64"/>
      <c r="K265" s="65"/>
      <c r="L265" s="65"/>
      <c r="M265" s="65"/>
      <c r="N265" s="65"/>
      <c r="O265" s="65"/>
      <c r="P265" s="65"/>
      <c r="Q265" s="84"/>
      <c r="R265" s="65"/>
      <c r="S265" s="65"/>
      <c r="T265" s="65"/>
      <c r="U265" s="65"/>
      <c r="V265" s="65"/>
      <c r="W265" s="65"/>
      <c r="X265" s="65"/>
      <c r="Y265" s="65"/>
    </row>
    <row r="266" spans="1:51" s="29" customFormat="1" ht="12.75" x14ac:dyDescent="0.2">
      <c r="A266" s="33"/>
      <c r="G266" s="28"/>
      <c r="H266" s="31"/>
      <c r="I266" s="28"/>
      <c r="J266" s="28"/>
      <c r="K266" s="34"/>
      <c r="L266" s="34"/>
      <c r="M266" s="28"/>
      <c r="N266" s="28"/>
      <c r="O266" s="28"/>
      <c r="P266" s="28"/>
      <c r="Q266" s="28"/>
      <c r="R266" s="28"/>
      <c r="S266" s="28"/>
      <c r="T266" s="28"/>
      <c r="U266" s="28"/>
      <c r="V266" s="28"/>
      <c r="W266" s="28"/>
      <c r="X266" s="28"/>
      <c r="Y266" s="28"/>
      <c r="AY266" s="81"/>
    </row>
    <row r="267" spans="1:51" s="29" customFormat="1" ht="12.75" hidden="1" x14ac:dyDescent="0.2">
      <c r="A267" s="33"/>
      <c r="G267" s="28"/>
      <c r="H267" s="31"/>
      <c r="I267" s="28"/>
      <c r="J267" s="28"/>
      <c r="K267" s="34"/>
      <c r="L267" s="34"/>
      <c r="M267" s="28"/>
      <c r="N267" s="28"/>
      <c r="O267" s="28"/>
      <c r="P267" s="28"/>
      <c r="Q267" s="28"/>
      <c r="R267" s="28"/>
      <c r="S267" s="28"/>
      <c r="T267" s="28"/>
      <c r="U267" s="28"/>
      <c r="V267" s="28"/>
      <c r="W267" s="28"/>
      <c r="X267" s="28"/>
      <c r="Y267" s="28"/>
      <c r="AY267" s="81"/>
    </row>
    <row r="268" spans="1:51" s="29" customFormat="1" ht="12.75" hidden="1" x14ac:dyDescent="0.2">
      <c r="A268" s="33"/>
      <c r="G268" s="28"/>
      <c r="H268" s="31"/>
      <c r="I268" s="28"/>
      <c r="J268" s="28"/>
      <c r="K268" s="34"/>
      <c r="L268" s="34"/>
      <c r="M268" s="28"/>
      <c r="N268" s="28"/>
      <c r="O268" s="28"/>
      <c r="P268" s="28"/>
      <c r="Q268" s="28"/>
      <c r="R268" s="28"/>
      <c r="S268" s="28"/>
      <c r="T268" s="28"/>
      <c r="U268" s="28"/>
      <c r="V268" s="28"/>
      <c r="W268" s="28"/>
      <c r="X268" s="28"/>
      <c r="Y268" s="28"/>
      <c r="AY268" s="81"/>
    </row>
    <row r="269" spans="1:51" s="29" customFormat="1" ht="12.75" hidden="1" x14ac:dyDescent="0.2">
      <c r="A269" s="33"/>
      <c r="G269" s="28"/>
      <c r="H269" s="31"/>
      <c r="I269" s="28"/>
      <c r="J269" s="28"/>
      <c r="K269" s="34"/>
      <c r="L269" s="34"/>
      <c r="M269" s="28"/>
      <c r="N269" s="28"/>
      <c r="O269" s="28"/>
      <c r="P269" s="28"/>
      <c r="Q269" s="28"/>
      <c r="R269" s="28"/>
      <c r="S269" s="28"/>
      <c r="T269" s="28"/>
      <c r="U269" s="28"/>
      <c r="V269" s="28"/>
      <c r="W269" s="28"/>
      <c r="X269" s="28"/>
      <c r="Y269" s="28"/>
      <c r="AY269" s="81"/>
    </row>
    <row r="270" spans="1:51" s="29" customFormat="1" ht="12.75" hidden="1" x14ac:dyDescent="0.2">
      <c r="A270" s="33"/>
      <c r="G270" s="28"/>
      <c r="H270" s="31"/>
      <c r="I270" s="28"/>
      <c r="J270" s="28"/>
      <c r="K270" s="34"/>
      <c r="L270" s="34"/>
      <c r="M270" s="28"/>
      <c r="N270" s="28"/>
      <c r="O270" s="28"/>
      <c r="P270" s="28"/>
      <c r="Q270" s="28"/>
      <c r="R270" s="28"/>
      <c r="S270" s="28"/>
      <c r="T270" s="28"/>
      <c r="U270" s="28"/>
      <c r="V270" s="28"/>
      <c r="W270" s="28"/>
      <c r="X270" s="28"/>
      <c r="Y270" s="28"/>
      <c r="AY270" s="81"/>
    </row>
    <row r="271" spans="1:51" s="29" customFormat="1" ht="12.75" hidden="1" x14ac:dyDescent="0.2">
      <c r="A271" s="33"/>
      <c r="G271" s="28"/>
      <c r="H271" s="31"/>
      <c r="I271" s="28"/>
      <c r="J271" s="28"/>
      <c r="K271" s="34"/>
      <c r="L271" s="34"/>
      <c r="M271" s="28"/>
      <c r="N271" s="28"/>
      <c r="O271" s="28"/>
      <c r="P271" s="28"/>
      <c r="Q271" s="28"/>
      <c r="R271" s="28"/>
      <c r="S271" s="28"/>
      <c r="T271" s="28"/>
      <c r="U271" s="28"/>
      <c r="V271" s="28"/>
      <c r="W271" s="28"/>
      <c r="X271" s="28"/>
      <c r="Y271" s="28"/>
      <c r="AY271" s="81"/>
    </row>
    <row r="272" spans="1:51" s="29" customFormat="1" ht="12.75" hidden="1" x14ac:dyDescent="0.2">
      <c r="A272" s="33"/>
      <c r="G272" s="28"/>
      <c r="H272" s="31"/>
      <c r="I272" s="28"/>
      <c r="J272" s="28"/>
      <c r="K272" s="34"/>
      <c r="L272" s="34"/>
      <c r="M272" s="28"/>
      <c r="N272" s="28"/>
      <c r="O272" s="28"/>
      <c r="P272" s="28"/>
      <c r="Q272" s="28"/>
      <c r="R272" s="28"/>
      <c r="S272" s="28"/>
      <c r="T272" s="28"/>
      <c r="U272" s="28"/>
      <c r="V272" s="28"/>
      <c r="W272" s="28"/>
      <c r="X272" s="28"/>
      <c r="Y272" s="28"/>
      <c r="AY272" s="81"/>
    </row>
    <row r="273" spans="1:51" s="29" customFormat="1" ht="12.75" hidden="1" x14ac:dyDescent="0.2">
      <c r="A273" s="33"/>
      <c r="G273" s="28"/>
      <c r="H273" s="31"/>
      <c r="I273" s="28"/>
      <c r="J273" s="28"/>
      <c r="K273" s="34"/>
      <c r="L273" s="34"/>
      <c r="M273" s="28"/>
      <c r="N273" s="28"/>
      <c r="O273" s="28"/>
      <c r="P273" s="28"/>
      <c r="Q273" s="28"/>
      <c r="R273" s="28"/>
      <c r="S273" s="28"/>
      <c r="T273" s="28"/>
      <c r="U273" s="28"/>
      <c r="V273" s="28"/>
      <c r="W273" s="28"/>
      <c r="X273" s="28"/>
      <c r="Y273" s="28"/>
      <c r="AY273" s="81"/>
    </row>
    <row r="274" spans="1:51" s="29" customFormat="1" ht="12.75" hidden="1" x14ac:dyDescent="0.2">
      <c r="A274" s="33"/>
      <c r="G274" s="28"/>
      <c r="H274" s="31"/>
      <c r="I274" s="28"/>
      <c r="J274" s="28"/>
      <c r="K274" s="34"/>
      <c r="L274" s="34"/>
      <c r="M274" s="28"/>
      <c r="N274" s="28"/>
      <c r="O274" s="28"/>
      <c r="P274" s="28"/>
      <c r="Q274" s="28"/>
      <c r="R274" s="28"/>
      <c r="S274" s="28"/>
      <c r="T274" s="28"/>
      <c r="U274" s="28"/>
      <c r="V274" s="28"/>
      <c r="W274" s="28"/>
      <c r="X274" s="28"/>
      <c r="Y274" s="28"/>
      <c r="AY274" s="81"/>
    </row>
    <row r="275" spans="1:51" s="29" customFormat="1" ht="12.75" hidden="1" x14ac:dyDescent="0.2">
      <c r="A275" s="33"/>
      <c r="G275" s="28"/>
      <c r="H275" s="31"/>
      <c r="I275" s="28"/>
      <c r="J275" s="28"/>
      <c r="K275" s="34"/>
      <c r="L275" s="34"/>
      <c r="M275" s="28"/>
      <c r="N275" s="28"/>
      <c r="O275" s="28"/>
      <c r="P275" s="28"/>
      <c r="Q275" s="28"/>
      <c r="R275" s="28"/>
      <c r="S275" s="28"/>
      <c r="T275" s="28"/>
      <c r="U275" s="28"/>
      <c r="V275" s="28"/>
      <c r="W275" s="28"/>
      <c r="X275" s="28"/>
      <c r="Y275" s="28"/>
      <c r="AY275" s="81"/>
    </row>
    <row r="276" spans="1:51" s="29" customFormat="1" ht="12.75" hidden="1" x14ac:dyDescent="0.2">
      <c r="A276" s="33"/>
      <c r="G276" s="28"/>
      <c r="H276" s="31"/>
      <c r="I276" s="28"/>
      <c r="J276" s="28"/>
      <c r="K276" s="34"/>
      <c r="L276" s="34"/>
      <c r="M276" s="28"/>
      <c r="N276" s="28"/>
      <c r="O276" s="28"/>
      <c r="P276" s="28"/>
      <c r="Q276" s="28"/>
      <c r="R276" s="28"/>
      <c r="S276" s="28"/>
      <c r="T276" s="28"/>
      <c r="U276" s="28"/>
      <c r="V276" s="28"/>
      <c r="W276" s="28"/>
      <c r="X276" s="28"/>
      <c r="Y276" s="28"/>
      <c r="AY276" s="81"/>
    </row>
    <row r="277" spans="1:51" s="29" customFormat="1" ht="12.75" hidden="1" x14ac:dyDescent="0.2">
      <c r="A277" s="33"/>
      <c r="G277" s="28"/>
      <c r="H277" s="31"/>
      <c r="I277" s="28"/>
      <c r="J277" s="28"/>
      <c r="K277" s="34"/>
      <c r="L277" s="34"/>
      <c r="M277" s="28"/>
      <c r="N277" s="28"/>
      <c r="O277" s="28"/>
      <c r="P277" s="28"/>
      <c r="Q277" s="28"/>
      <c r="R277" s="28"/>
      <c r="S277" s="28"/>
      <c r="T277" s="28"/>
      <c r="U277" s="28"/>
      <c r="V277" s="28"/>
      <c r="W277" s="28"/>
      <c r="X277" s="28"/>
      <c r="Y277" s="28"/>
      <c r="AY277" s="81"/>
    </row>
    <row r="278" spans="1:51" s="29" customFormat="1" ht="12.75" hidden="1" x14ac:dyDescent="0.2">
      <c r="A278" s="33"/>
      <c r="G278" s="28"/>
      <c r="H278" s="31"/>
      <c r="I278" s="28"/>
      <c r="J278" s="28"/>
      <c r="K278" s="34"/>
      <c r="L278" s="34"/>
      <c r="M278" s="28"/>
      <c r="N278" s="28"/>
      <c r="O278" s="28"/>
      <c r="P278" s="28"/>
      <c r="Q278" s="28"/>
      <c r="R278" s="28"/>
      <c r="S278" s="28"/>
      <c r="T278" s="28"/>
      <c r="U278" s="28"/>
      <c r="V278" s="28"/>
      <c r="W278" s="28"/>
      <c r="X278" s="28"/>
      <c r="Y278" s="28"/>
      <c r="AY278" s="81"/>
    </row>
    <row r="279" spans="1:51" s="29" customFormat="1" ht="12.75" hidden="1" x14ac:dyDescent="0.2">
      <c r="A279" s="33"/>
      <c r="G279" s="28"/>
      <c r="H279" s="31"/>
      <c r="I279" s="28"/>
      <c r="J279" s="28"/>
      <c r="K279" s="34"/>
      <c r="L279" s="34"/>
      <c r="M279" s="28"/>
      <c r="N279" s="28"/>
      <c r="O279" s="28"/>
      <c r="P279" s="28"/>
      <c r="Q279" s="28"/>
      <c r="R279" s="28"/>
      <c r="S279" s="28"/>
      <c r="T279" s="28"/>
      <c r="U279" s="28"/>
      <c r="V279" s="28"/>
      <c r="W279" s="28"/>
      <c r="X279" s="28"/>
      <c r="Y279" s="28"/>
      <c r="AY279" s="81"/>
    </row>
    <row r="280" spans="1:51" s="29" customFormat="1" ht="12.75" hidden="1" x14ac:dyDescent="0.2">
      <c r="A280" s="33"/>
      <c r="G280" s="28"/>
      <c r="H280" s="31"/>
      <c r="I280" s="28"/>
      <c r="J280" s="28"/>
      <c r="K280" s="34"/>
      <c r="L280" s="34"/>
      <c r="M280" s="28"/>
      <c r="N280" s="28"/>
      <c r="O280" s="28"/>
      <c r="P280" s="28"/>
      <c r="Q280" s="28"/>
      <c r="R280" s="28"/>
      <c r="S280" s="28"/>
      <c r="T280" s="28"/>
      <c r="U280" s="28"/>
      <c r="V280" s="28"/>
      <c r="W280" s="28"/>
      <c r="X280" s="28"/>
      <c r="Y280" s="28"/>
      <c r="AY280" s="81"/>
    </row>
    <row r="281" spans="1:51" s="29" customFormat="1" ht="12.75" hidden="1" x14ac:dyDescent="0.2">
      <c r="A281" s="33"/>
      <c r="G281" s="28"/>
      <c r="H281" s="31"/>
      <c r="I281" s="28"/>
      <c r="J281" s="28"/>
      <c r="K281" s="34"/>
      <c r="L281" s="34"/>
      <c r="M281" s="28"/>
      <c r="N281" s="28"/>
      <c r="O281" s="28"/>
      <c r="P281" s="28"/>
      <c r="Q281" s="28"/>
      <c r="R281" s="28"/>
      <c r="S281" s="28"/>
      <c r="T281" s="28"/>
      <c r="U281" s="28"/>
      <c r="V281" s="28"/>
      <c r="W281" s="28"/>
      <c r="X281" s="28"/>
      <c r="Y281" s="28"/>
      <c r="AY281" s="81"/>
    </row>
    <row r="282" spans="1:51" s="29" customFormat="1" ht="12.75" hidden="1" x14ac:dyDescent="0.2">
      <c r="A282" s="33"/>
      <c r="G282" s="28"/>
      <c r="H282" s="31"/>
      <c r="I282" s="28"/>
      <c r="J282" s="28"/>
      <c r="K282" s="34"/>
      <c r="L282" s="34"/>
      <c r="M282" s="28"/>
      <c r="N282" s="28"/>
      <c r="O282" s="28"/>
      <c r="P282" s="28"/>
      <c r="Q282" s="28"/>
      <c r="R282" s="28"/>
      <c r="S282" s="28"/>
      <c r="T282" s="28"/>
      <c r="U282" s="28"/>
      <c r="V282" s="28"/>
      <c r="W282" s="28"/>
      <c r="X282" s="28"/>
      <c r="Y282" s="28"/>
      <c r="AY282" s="81"/>
    </row>
    <row r="283" spans="1:51" s="29" customFormat="1" ht="12.75" hidden="1" x14ac:dyDescent="0.2">
      <c r="A283" s="33"/>
      <c r="G283" s="28"/>
      <c r="H283" s="31"/>
      <c r="I283" s="28"/>
      <c r="J283" s="28"/>
      <c r="K283" s="34"/>
      <c r="L283" s="34"/>
      <c r="M283" s="28"/>
      <c r="N283" s="28"/>
      <c r="O283" s="28"/>
      <c r="P283" s="28"/>
      <c r="Q283" s="28"/>
      <c r="R283" s="28"/>
      <c r="S283" s="28"/>
      <c r="T283" s="28"/>
      <c r="U283" s="28"/>
      <c r="V283" s="28"/>
      <c r="W283" s="28"/>
      <c r="X283" s="28"/>
      <c r="Y283" s="28"/>
      <c r="AY283" s="81"/>
    </row>
    <row r="284" spans="1:51" s="29" customFormat="1" ht="12.75" hidden="1" x14ac:dyDescent="0.2">
      <c r="A284" s="33"/>
      <c r="G284" s="28"/>
      <c r="H284" s="31"/>
      <c r="I284" s="28"/>
      <c r="J284" s="28"/>
      <c r="K284" s="34"/>
      <c r="L284" s="34"/>
      <c r="M284" s="28"/>
      <c r="N284" s="28"/>
      <c r="O284" s="28"/>
      <c r="P284" s="28"/>
      <c r="Q284" s="28"/>
      <c r="R284" s="28"/>
      <c r="S284" s="28"/>
      <c r="T284" s="28"/>
      <c r="U284" s="28"/>
      <c r="V284" s="28"/>
      <c r="W284" s="28"/>
      <c r="X284" s="28"/>
      <c r="Y284" s="28"/>
      <c r="AY284" s="81"/>
    </row>
    <row r="285" spans="1:51" s="29" customFormat="1" ht="12.75" hidden="1" x14ac:dyDescent="0.2">
      <c r="A285" s="33"/>
      <c r="G285" s="28"/>
      <c r="H285" s="31"/>
      <c r="I285" s="28"/>
      <c r="J285" s="28"/>
      <c r="K285" s="34"/>
      <c r="L285" s="34"/>
      <c r="M285" s="28"/>
      <c r="N285" s="28"/>
      <c r="O285" s="28"/>
      <c r="P285" s="28"/>
      <c r="Q285" s="28"/>
      <c r="R285" s="28"/>
      <c r="S285" s="28"/>
      <c r="T285" s="28"/>
      <c r="U285" s="28"/>
      <c r="V285" s="28"/>
      <c r="W285" s="28"/>
      <c r="X285" s="28"/>
      <c r="Y285" s="28"/>
      <c r="AY285" s="81"/>
    </row>
    <row r="286" spans="1:51" s="29" customFormat="1" ht="12.75" hidden="1" x14ac:dyDescent="0.2">
      <c r="A286" s="33"/>
      <c r="G286" s="28"/>
      <c r="H286" s="31"/>
      <c r="I286" s="28"/>
      <c r="J286" s="28"/>
      <c r="K286" s="34"/>
      <c r="L286" s="34"/>
      <c r="M286" s="28"/>
      <c r="N286" s="28"/>
      <c r="O286" s="28"/>
      <c r="P286" s="28"/>
      <c r="Q286" s="28"/>
      <c r="R286" s="28"/>
      <c r="S286" s="28"/>
      <c r="T286" s="28"/>
      <c r="U286" s="28"/>
      <c r="V286" s="28"/>
      <c r="W286" s="28"/>
      <c r="X286" s="28"/>
      <c r="Y286" s="28"/>
      <c r="AY286" s="81"/>
    </row>
    <row r="287" spans="1:51" s="29" customFormat="1" ht="12.75" hidden="1" x14ac:dyDescent="0.2">
      <c r="A287" s="33"/>
      <c r="G287" s="28"/>
      <c r="H287" s="31"/>
      <c r="I287" s="28"/>
      <c r="J287" s="28"/>
      <c r="K287" s="34"/>
      <c r="L287" s="34"/>
      <c r="M287" s="28"/>
      <c r="N287" s="28"/>
      <c r="O287" s="28"/>
      <c r="P287" s="28"/>
      <c r="Q287" s="28"/>
      <c r="R287" s="28"/>
      <c r="S287" s="28"/>
      <c r="T287" s="28"/>
      <c r="U287" s="28"/>
      <c r="V287" s="28"/>
      <c r="W287" s="28"/>
      <c r="X287" s="28"/>
      <c r="Y287" s="28"/>
      <c r="AY287" s="81"/>
    </row>
    <row r="288" spans="1:51" s="29" customFormat="1" ht="12.75" hidden="1" x14ac:dyDescent="0.2">
      <c r="A288" s="33"/>
      <c r="G288" s="28"/>
      <c r="H288" s="31"/>
      <c r="I288" s="28"/>
      <c r="J288" s="28"/>
      <c r="K288" s="34"/>
      <c r="L288" s="34"/>
      <c r="M288" s="28"/>
      <c r="N288" s="28"/>
      <c r="O288" s="28"/>
      <c r="P288" s="28"/>
      <c r="Q288" s="28"/>
      <c r="R288" s="28"/>
      <c r="S288" s="28"/>
      <c r="T288" s="28"/>
      <c r="U288" s="28"/>
      <c r="V288" s="28"/>
      <c r="W288" s="28"/>
      <c r="X288" s="28"/>
      <c r="Y288" s="28"/>
      <c r="AY288" s="81"/>
    </row>
    <row r="289" spans="1:51" s="29" customFormat="1" ht="12.75" hidden="1" x14ac:dyDescent="0.2">
      <c r="A289" s="33"/>
      <c r="G289" s="28"/>
      <c r="H289" s="31"/>
      <c r="I289" s="28"/>
      <c r="J289" s="28"/>
      <c r="K289" s="34"/>
      <c r="L289" s="34"/>
      <c r="M289" s="28"/>
      <c r="N289" s="28"/>
      <c r="O289" s="28"/>
      <c r="P289" s="28"/>
      <c r="Q289" s="28"/>
      <c r="R289" s="28"/>
      <c r="S289" s="28"/>
      <c r="T289" s="28"/>
      <c r="U289" s="28"/>
      <c r="V289" s="28"/>
      <c r="W289" s="28"/>
      <c r="X289" s="28"/>
      <c r="Y289" s="28"/>
      <c r="AY289" s="81"/>
    </row>
    <row r="290" spans="1:51" s="29" customFormat="1" ht="12.75" hidden="1" x14ac:dyDescent="0.2">
      <c r="A290" s="33"/>
      <c r="G290" s="28"/>
      <c r="H290" s="31"/>
      <c r="I290" s="28"/>
      <c r="J290" s="28"/>
      <c r="K290" s="34"/>
      <c r="L290" s="34"/>
      <c r="M290" s="28"/>
      <c r="N290" s="28"/>
      <c r="O290" s="28"/>
      <c r="P290" s="28"/>
      <c r="Q290" s="28"/>
      <c r="R290" s="28"/>
      <c r="S290" s="28"/>
      <c r="T290" s="28"/>
      <c r="U290" s="28"/>
      <c r="V290" s="28"/>
      <c r="W290" s="28"/>
      <c r="X290" s="28"/>
      <c r="Y290" s="28"/>
      <c r="AY290" s="81"/>
    </row>
    <row r="291" spans="1:51" s="29" customFormat="1" ht="12.75" hidden="1" x14ac:dyDescent="0.2">
      <c r="A291" s="33"/>
      <c r="G291" s="28"/>
      <c r="H291" s="31"/>
      <c r="I291" s="28"/>
      <c r="J291" s="28"/>
      <c r="K291" s="34"/>
      <c r="L291" s="34"/>
      <c r="M291" s="28"/>
      <c r="N291" s="28"/>
      <c r="O291" s="28"/>
      <c r="P291" s="28"/>
      <c r="Q291" s="28"/>
      <c r="R291" s="28"/>
      <c r="S291" s="28"/>
      <c r="T291" s="28"/>
      <c r="U291" s="28"/>
      <c r="V291" s="28"/>
      <c r="W291" s="28"/>
      <c r="X291" s="28"/>
      <c r="Y291" s="28"/>
      <c r="AY291" s="81"/>
    </row>
    <row r="292" spans="1:51" s="29" customFormat="1" ht="12.75" hidden="1" x14ac:dyDescent="0.2">
      <c r="A292" s="33"/>
      <c r="G292" s="28"/>
      <c r="H292" s="31"/>
      <c r="I292" s="28"/>
      <c r="J292" s="28"/>
      <c r="K292" s="34"/>
      <c r="L292" s="34"/>
      <c r="M292" s="28"/>
      <c r="N292" s="28"/>
      <c r="O292" s="28"/>
      <c r="P292" s="28"/>
      <c r="Q292" s="28"/>
      <c r="R292" s="28"/>
      <c r="S292" s="28"/>
      <c r="T292" s="28"/>
      <c r="U292" s="28"/>
      <c r="V292" s="28"/>
      <c r="W292" s="28"/>
      <c r="X292" s="28"/>
      <c r="Y292" s="28"/>
      <c r="AY292" s="81"/>
    </row>
    <row r="293" spans="1:51" s="29" customFormat="1" ht="12.75" hidden="1" x14ac:dyDescent="0.2">
      <c r="A293" s="33"/>
      <c r="G293" s="28"/>
      <c r="H293" s="31"/>
      <c r="I293" s="28"/>
      <c r="J293" s="28"/>
      <c r="K293" s="34"/>
      <c r="L293" s="34"/>
      <c r="M293" s="28"/>
      <c r="N293" s="28"/>
      <c r="O293" s="28"/>
      <c r="P293" s="28"/>
      <c r="Q293" s="28"/>
      <c r="R293" s="28"/>
      <c r="S293" s="28"/>
      <c r="T293" s="28"/>
      <c r="U293" s="28"/>
      <c r="V293" s="28"/>
      <c r="W293" s="28"/>
      <c r="X293" s="28"/>
      <c r="Y293" s="28"/>
      <c r="AY293" s="81"/>
    </row>
    <row r="294" spans="1:51" s="29" customFormat="1" ht="12.75" hidden="1" x14ac:dyDescent="0.2">
      <c r="A294" s="33"/>
      <c r="G294" s="28"/>
      <c r="H294" s="31"/>
      <c r="I294" s="28"/>
      <c r="J294" s="28"/>
      <c r="K294" s="34"/>
      <c r="L294" s="34"/>
      <c r="M294" s="28"/>
      <c r="N294" s="28"/>
      <c r="O294" s="28"/>
      <c r="P294" s="28"/>
      <c r="Q294" s="28"/>
      <c r="R294" s="28"/>
      <c r="S294" s="28"/>
      <c r="T294" s="28"/>
      <c r="U294" s="28"/>
      <c r="V294" s="28"/>
      <c r="W294" s="28"/>
      <c r="X294" s="28"/>
      <c r="Y294" s="28"/>
      <c r="AY294" s="81"/>
    </row>
    <row r="295" spans="1:51" s="29" customFormat="1" ht="12.75" hidden="1" x14ac:dyDescent="0.2">
      <c r="A295" s="33"/>
      <c r="G295" s="28"/>
      <c r="H295" s="31"/>
      <c r="I295" s="28"/>
      <c r="J295" s="28"/>
      <c r="K295" s="34"/>
      <c r="L295" s="34"/>
      <c r="M295" s="28"/>
      <c r="N295" s="28"/>
      <c r="O295" s="28"/>
      <c r="P295" s="28"/>
      <c r="Q295" s="28"/>
      <c r="R295" s="28"/>
      <c r="S295" s="28"/>
      <c r="T295" s="28"/>
      <c r="U295" s="28"/>
      <c r="V295" s="28"/>
      <c r="W295" s="28"/>
      <c r="X295" s="28"/>
      <c r="Y295" s="28"/>
      <c r="AY295" s="81"/>
    </row>
    <row r="296" spans="1:51" s="29" customFormat="1" ht="12.75" hidden="1" x14ac:dyDescent="0.2">
      <c r="A296" s="33"/>
      <c r="G296" s="28"/>
      <c r="H296" s="31"/>
      <c r="I296" s="28"/>
      <c r="J296" s="28"/>
      <c r="K296" s="34"/>
      <c r="L296" s="34"/>
      <c r="M296" s="28"/>
      <c r="N296" s="28"/>
      <c r="O296" s="28"/>
      <c r="P296" s="28"/>
      <c r="Q296" s="28"/>
      <c r="R296" s="28"/>
      <c r="S296" s="28"/>
      <c r="T296" s="28"/>
      <c r="U296" s="28"/>
      <c r="V296" s="28"/>
      <c r="W296" s="28"/>
      <c r="X296" s="28"/>
      <c r="Y296" s="28"/>
      <c r="AY296" s="81"/>
    </row>
    <row r="297" spans="1:51" s="29" customFormat="1" ht="12.75" hidden="1" x14ac:dyDescent="0.2">
      <c r="A297" s="33"/>
      <c r="G297" s="28"/>
      <c r="H297" s="31"/>
      <c r="I297" s="28"/>
      <c r="J297" s="28"/>
      <c r="K297" s="34"/>
      <c r="L297" s="34"/>
      <c r="M297" s="28"/>
      <c r="N297" s="28"/>
      <c r="O297" s="28"/>
      <c r="P297" s="28"/>
      <c r="Q297" s="28"/>
      <c r="R297" s="28"/>
      <c r="S297" s="28"/>
      <c r="T297" s="28"/>
      <c r="U297" s="28"/>
      <c r="V297" s="28"/>
      <c r="W297" s="28"/>
      <c r="X297" s="28"/>
      <c r="Y297" s="28"/>
      <c r="AY297" s="81"/>
    </row>
    <row r="298" spans="1:51" s="29" customFormat="1" ht="12.75" hidden="1" x14ac:dyDescent="0.2">
      <c r="A298" s="33"/>
      <c r="G298" s="28"/>
      <c r="H298" s="31"/>
      <c r="I298" s="28"/>
      <c r="J298" s="28"/>
      <c r="K298" s="34"/>
      <c r="L298" s="34"/>
      <c r="M298" s="28"/>
      <c r="N298" s="28"/>
      <c r="O298" s="28"/>
      <c r="P298" s="28"/>
      <c r="Q298" s="28"/>
      <c r="R298" s="28"/>
      <c r="S298" s="28"/>
      <c r="T298" s="28"/>
      <c r="U298" s="28"/>
      <c r="V298" s="28"/>
      <c r="W298" s="28"/>
      <c r="X298" s="28"/>
      <c r="Y298" s="28"/>
      <c r="AY298" s="81"/>
    </row>
    <row r="299" spans="1:51" s="29" customFormat="1" ht="12.75" hidden="1" x14ac:dyDescent="0.2">
      <c r="A299" s="33"/>
      <c r="G299" s="28"/>
      <c r="H299" s="31"/>
      <c r="I299" s="28"/>
      <c r="J299" s="28"/>
      <c r="K299" s="34"/>
      <c r="L299" s="34"/>
      <c r="M299" s="28"/>
      <c r="N299" s="28"/>
      <c r="O299" s="28"/>
      <c r="P299" s="28"/>
      <c r="Q299" s="28"/>
      <c r="R299" s="28"/>
      <c r="S299" s="28"/>
      <c r="T299" s="28"/>
      <c r="U299" s="28"/>
      <c r="V299" s="28"/>
      <c r="W299" s="28"/>
      <c r="X299" s="28"/>
      <c r="Y299" s="28"/>
      <c r="AY299" s="81"/>
    </row>
    <row r="300" spans="1:51" s="29" customFormat="1" ht="12.75" hidden="1" x14ac:dyDescent="0.2">
      <c r="A300" s="33"/>
      <c r="G300" s="28"/>
      <c r="H300" s="31"/>
      <c r="I300" s="28"/>
      <c r="J300" s="28"/>
      <c r="K300" s="34"/>
      <c r="L300" s="34"/>
      <c r="M300" s="28"/>
      <c r="N300" s="28"/>
      <c r="O300" s="28"/>
      <c r="P300" s="28"/>
      <c r="Q300" s="28"/>
      <c r="R300" s="28"/>
      <c r="S300" s="28"/>
      <c r="T300" s="28"/>
      <c r="U300" s="28"/>
      <c r="V300" s="28"/>
      <c r="W300" s="28"/>
      <c r="X300" s="28"/>
      <c r="Y300" s="28"/>
      <c r="AY300" s="81"/>
    </row>
    <row r="301" spans="1:51" s="29" customFormat="1" ht="12.75" hidden="1" x14ac:dyDescent="0.2">
      <c r="A301" s="33"/>
      <c r="G301" s="28"/>
      <c r="H301" s="31"/>
      <c r="I301" s="28"/>
      <c r="J301" s="28"/>
      <c r="K301" s="34"/>
      <c r="L301" s="34"/>
      <c r="M301" s="28"/>
      <c r="N301" s="28"/>
      <c r="O301" s="28"/>
      <c r="P301" s="28"/>
      <c r="Q301" s="28"/>
      <c r="R301" s="28"/>
      <c r="S301" s="28"/>
      <c r="T301" s="28"/>
      <c r="U301" s="28"/>
      <c r="V301" s="28"/>
      <c r="W301" s="28"/>
      <c r="X301" s="28"/>
      <c r="Y301" s="28"/>
      <c r="AY301" s="81"/>
    </row>
    <row r="302" spans="1:51" s="29" customFormat="1" ht="12.75" hidden="1" x14ac:dyDescent="0.2">
      <c r="A302" s="33"/>
      <c r="G302" s="28"/>
      <c r="H302" s="31"/>
      <c r="I302" s="28"/>
      <c r="J302" s="28"/>
      <c r="K302" s="34"/>
      <c r="L302" s="34"/>
      <c r="M302" s="28"/>
      <c r="N302" s="28"/>
      <c r="O302" s="28"/>
      <c r="P302" s="28"/>
      <c r="Q302" s="28"/>
      <c r="R302" s="28"/>
      <c r="S302" s="28"/>
      <c r="T302" s="28"/>
      <c r="U302" s="28"/>
      <c r="V302" s="28"/>
      <c r="W302" s="28"/>
      <c r="X302" s="28"/>
      <c r="Y302" s="28"/>
      <c r="AY302" s="81"/>
    </row>
    <row r="303" spans="1:51" s="29" customFormat="1" ht="12.75" hidden="1" x14ac:dyDescent="0.2">
      <c r="A303" s="33"/>
      <c r="G303" s="28"/>
      <c r="H303" s="31"/>
      <c r="I303" s="28"/>
      <c r="J303" s="28"/>
      <c r="K303" s="34"/>
      <c r="L303" s="34"/>
      <c r="M303" s="28"/>
      <c r="N303" s="28"/>
      <c r="O303" s="28"/>
      <c r="P303" s="28"/>
      <c r="Q303" s="28"/>
      <c r="R303" s="28"/>
      <c r="S303" s="28"/>
      <c r="T303" s="28"/>
      <c r="U303" s="28"/>
      <c r="V303" s="28"/>
      <c r="W303" s="28"/>
      <c r="X303" s="28"/>
      <c r="Y303" s="28"/>
      <c r="AY303" s="81"/>
    </row>
    <row r="304" spans="1:51" s="29" customFormat="1" ht="12.75" hidden="1" x14ac:dyDescent="0.2">
      <c r="A304" s="33"/>
      <c r="G304" s="28"/>
      <c r="H304" s="31"/>
      <c r="I304" s="28"/>
      <c r="J304" s="28"/>
      <c r="K304" s="34"/>
      <c r="L304" s="34"/>
      <c r="M304" s="28"/>
      <c r="N304" s="28"/>
      <c r="O304" s="28"/>
      <c r="P304" s="28"/>
      <c r="Q304" s="28"/>
      <c r="R304" s="28"/>
      <c r="S304" s="28"/>
      <c r="T304" s="28"/>
      <c r="U304" s="28"/>
      <c r="V304" s="28"/>
      <c r="W304" s="28"/>
      <c r="X304" s="28"/>
      <c r="Y304" s="28"/>
      <c r="AY304" s="81"/>
    </row>
    <row r="305" spans="1:51" s="29" customFormat="1" ht="12.75" hidden="1" x14ac:dyDescent="0.2">
      <c r="A305" s="33"/>
      <c r="G305" s="28"/>
      <c r="H305" s="31"/>
      <c r="I305" s="28"/>
      <c r="J305" s="28"/>
      <c r="K305" s="34"/>
      <c r="L305" s="34"/>
      <c r="M305" s="28"/>
      <c r="N305" s="28"/>
      <c r="O305" s="28"/>
      <c r="P305" s="28"/>
      <c r="Q305" s="28"/>
      <c r="R305" s="28"/>
      <c r="S305" s="28"/>
      <c r="T305" s="28"/>
      <c r="U305" s="28"/>
      <c r="V305" s="28"/>
      <c r="W305" s="28"/>
      <c r="X305" s="28"/>
      <c r="Y305" s="28"/>
      <c r="AY305" s="81"/>
    </row>
    <row r="306" spans="1:51" s="29" customFormat="1" ht="12.75" hidden="1" x14ac:dyDescent="0.2">
      <c r="A306" s="33"/>
      <c r="G306" s="28"/>
      <c r="H306" s="31"/>
      <c r="I306" s="28"/>
      <c r="J306" s="28"/>
      <c r="K306" s="34"/>
      <c r="L306" s="34"/>
      <c r="M306" s="28"/>
      <c r="N306" s="28"/>
      <c r="O306" s="28"/>
      <c r="P306" s="28"/>
      <c r="Q306" s="28"/>
      <c r="R306" s="28"/>
      <c r="S306" s="28"/>
      <c r="T306" s="28"/>
      <c r="U306" s="28"/>
      <c r="V306" s="28"/>
      <c r="W306" s="28"/>
      <c r="X306" s="28"/>
      <c r="Y306" s="28"/>
      <c r="AY306" s="81"/>
    </row>
    <row r="307" spans="1:51" s="29" customFormat="1" ht="12.75" hidden="1" x14ac:dyDescent="0.2">
      <c r="A307" s="33"/>
      <c r="G307" s="28"/>
      <c r="H307" s="31"/>
      <c r="I307" s="28"/>
      <c r="J307" s="28"/>
      <c r="K307" s="34"/>
      <c r="L307" s="34"/>
      <c r="M307" s="28"/>
      <c r="N307" s="28"/>
      <c r="O307" s="28"/>
      <c r="P307" s="28"/>
      <c r="Q307" s="28"/>
      <c r="R307" s="28"/>
      <c r="S307" s="28"/>
      <c r="T307" s="28"/>
      <c r="U307" s="28"/>
      <c r="V307" s="28"/>
      <c r="W307" s="28"/>
      <c r="X307" s="28"/>
      <c r="Y307" s="28"/>
      <c r="AY307" s="81"/>
    </row>
    <row r="308" spans="1:51" s="29" customFormat="1" ht="12.75" hidden="1" x14ac:dyDescent="0.2">
      <c r="A308" s="33"/>
      <c r="G308" s="28"/>
      <c r="H308" s="31"/>
      <c r="I308" s="28"/>
      <c r="J308" s="28"/>
      <c r="K308" s="34"/>
      <c r="L308" s="34"/>
      <c r="M308" s="28"/>
      <c r="N308" s="28"/>
      <c r="O308" s="28"/>
      <c r="P308" s="28"/>
      <c r="Q308" s="28"/>
      <c r="R308" s="28"/>
      <c r="S308" s="28"/>
      <c r="T308" s="28"/>
      <c r="U308" s="28"/>
      <c r="V308" s="28"/>
      <c r="W308" s="28"/>
      <c r="X308" s="28"/>
      <c r="Y308" s="28"/>
      <c r="AY308" s="81"/>
    </row>
    <row r="309" spans="1:51" s="29" customFormat="1" ht="12.75" x14ac:dyDescent="0.2">
      <c r="A309" s="33"/>
      <c r="G309" s="28"/>
      <c r="H309" s="31"/>
      <c r="I309" s="28"/>
      <c r="J309" s="28"/>
      <c r="K309" s="34"/>
      <c r="L309" s="34"/>
      <c r="M309" s="28"/>
      <c r="N309" s="28"/>
      <c r="O309" s="28"/>
      <c r="P309" s="28"/>
      <c r="Q309" s="28"/>
      <c r="R309" s="28"/>
      <c r="S309" s="28"/>
      <c r="T309" s="28"/>
      <c r="U309" s="28"/>
      <c r="V309" s="28"/>
      <c r="W309" s="28"/>
      <c r="X309" s="28"/>
      <c r="Y309" s="28"/>
      <c r="AY309" s="81"/>
    </row>
    <row r="310" spans="1:51" s="36" customFormat="1" ht="69" customHeight="1" x14ac:dyDescent="0.25">
      <c r="A310" s="274" t="s">
        <v>2612</v>
      </c>
      <c r="B310" s="94" t="s">
        <v>245</v>
      </c>
      <c r="C310" s="94"/>
      <c r="D310" s="94"/>
      <c r="E310" s="94"/>
      <c r="F310" s="94"/>
      <c r="G310" s="145" t="s">
        <v>419</v>
      </c>
      <c r="H310" s="470" t="s">
        <v>420</v>
      </c>
      <c r="I310" s="472"/>
      <c r="J310" s="492"/>
      <c r="K310" s="116" t="s">
        <v>421</v>
      </c>
      <c r="L310" s="493" t="s">
        <v>314</v>
      </c>
      <c r="M310" s="494"/>
      <c r="N310" s="493" t="s">
        <v>308</v>
      </c>
      <c r="O310" s="494"/>
      <c r="P310" s="493" t="s">
        <v>422</v>
      </c>
      <c r="Q310" s="495"/>
      <c r="R310" s="495"/>
      <c r="S310" s="495"/>
      <c r="T310" s="494"/>
      <c r="U310" s="493" t="s">
        <v>423</v>
      </c>
      <c r="V310" s="495"/>
      <c r="W310" s="495"/>
      <c r="X310" s="494"/>
      <c r="Y310" s="116" t="s">
        <v>321</v>
      </c>
    </row>
    <row r="311" spans="1:51" s="37" customFormat="1" ht="52.5" x14ac:dyDescent="0.25">
      <c r="A311" s="174" t="s">
        <v>236</v>
      </c>
      <c r="B311" s="104" t="s">
        <v>151</v>
      </c>
      <c r="C311" s="342"/>
      <c r="D311" s="342"/>
      <c r="E311" s="342"/>
      <c r="F311" s="342"/>
      <c r="G311" s="106" t="s">
        <v>418</v>
      </c>
      <c r="H311" s="106" t="s">
        <v>300</v>
      </c>
      <c r="I311" s="106" t="s">
        <v>301</v>
      </c>
      <c r="J311" s="106" t="s">
        <v>302</v>
      </c>
      <c r="K311" s="117" t="s">
        <v>303</v>
      </c>
      <c r="L311" s="117" t="s">
        <v>312</v>
      </c>
      <c r="M311" s="117" t="s">
        <v>315</v>
      </c>
      <c r="N311" s="117" t="s">
        <v>307</v>
      </c>
      <c r="O311" s="117" t="s">
        <v>309</v>
      </c>
      <c r="P311" s="117" t="s">
        <v>340</v>
      </c>
      <c r="Q311" s="117" t="s">
        <v>330</v>
      </c>
      <c r="R311" s="117" t="s">
        <v>122</v>
      </c>
      <c r="S311" s="117" t="s">
        <v>333</v>
      </c>
      <c r="T311" s="117" t="s">
        <v>332</v>
      </c>
      <c r="U311" s="117" t="s">
        <v>316</v>
      </c>
      <c r="V311" s="117" t="s">
        <v>317</v>
      </c>
      <c r="W311" s="117" t="s">
        <v>318</v>
      </c>
      <c r="X311" s="117" t="s">
        <v>319</v>
      </c>
      <c r="Y311" s="117" t="s">
        <v>320</v>
      </c>
    </row>
    <row r="312" spans="1:51" s="38" customFormat="1" ht="12.75" x14ac:dyDescent="0.25">
      <c r="A312" s="175"/>
      <c r="B312" s="113" t="s">
        <v>126</v>
      </c>
      <c r="C312" s="113"/>
      <c r="D312" s="113"/>
      <c r="E312" s="113"/>
      <c r="F312" s="113"/>
      <c r="G312" s="114" t="s">
        <v>127</v>
      </c>
      <c r="H312" s="114" t="s">
        <v>304</v>
      </c>
      <c r="I312" s="114" t="s">
        <v>304</v>
      </c>
      <c r="J312" s="114" t="s">
        <v>304</v>
      </c>
      <c r="K312" s="114" t="s">
        <v>304</v>
      </c>
      <c r="L312" s="114" t="s">
        <v>313</v>
      </c>
      <c r="M312" s="114" t="s">
        <v>313</v>
      </c>
      <c r="N312" s="114" t="s">
        <v>305</v>
      </c>
      <c r="O312" s="114" t="s">
        <v>306</v>
      </c>
      <c r="P312" s="114" t="s">
        <v>310</v>
      </c>
      <c r="Q312" s="114" t="s">
        <v>329</v>
      </c>
      <c r="R312" s="114" t="s">
        <v>310</v>
      </c>
      <c r="S312" s="114" t="s">
        <v>311</v>
      </c>
      <c r="T312" s="114" t="s">
        <v>331</v>
      </c>
      <c r="U312" s="114" t="s">
        <v>152</v>
      </c>
      <c r="V312" s="114" t="s">
        <v>152</v>
      </c>
      <c r="W312" s="114" t="s">
        <v>152</v>
      </c>
      <c r="X312" s="114" t="s">
        <v>152</v>
      </c>
      <c r="Y312" s="114" t="s">
        <v>252</v>
      </c>
    </row>
    <row r="313" spans="1:51" s="29" customFormat="1" ht="11.25" customHeight="1" x14ac:dyDescent="0.2">
      <c r="A313" s="59"/>
      <c r="B313" s="40"/>
      <c r="C313" s="40"/>
      <c r="D313" s="40"/>
      <c r="E313" s="40"/>
      <c r="F313" s="40"/>
      <c r="G313" s="143"/>
      <c r="H313" s="39"/>
      <c r="I313" s="25"/>
      <c r="J313" s="25"/>
      <c r="K313" s="61"/>
      <c r="L313" s="61"/>
      <c r="M313" s="61"/>
      <c r="N313" s="61"/>
      <c r="O313" s="61"/>
      <c r="P313" s="61"/>
      <c r="Q313" s="83"/>
      <c r="R313" s="61"/>
      <c r="S313" s="61"/>
      <c r="T313" s="61"/>
      <c r="U313" s="61"/>
      <c r="V313" s="61"/>
      <c r="W313" s="61"/>
      <c r="X313" s="61"/>
      <c r="Y313" s="61"/>
    </row>
    <row r="314" spans="1:51" s="51" customFormat="1" ht="11.25" customHeight="1" x14ac:dyDescent="0.15">
      <c r="A314" s="331" t="s">
        <v>346</v>
      </c>
      <c r="B314" s="46"/>
      <c r="C314" s="46"/>
      <c r="D314" s="46"/>
      <c r="E314" s="46"/>
      <c r="F314" s="46"/>
      <c r="G314" s="146">
        <f>'2. Collected Data'!G313*'2. Collected Data'!AA313</f>
        <v>29273</v>
      </c>
      <c r="H314" s="45">
        <f>'2. Collected Data'!I313/'3. Calculated Stats'!$G314*1000</f>
        <v>3.4844395859665904</v>
      </c>
      <c r="I314" s="45">
        <f>'2. Collected Data'!J313/'3. Calculated Stats'!$G314*1000</f>
        <v>1.1614798619888635</v>
      </c>
      <c r="J314" s="45">
        <f>'2. Collected Data'!K313/'3. Calculated Stats'!$G314*1000</f>
        <v>0</v>
      </c>
      <c r="K314" s="66">
        <f>('2. Collected Data'!Y313+'2. Collected Data'!Z313)/G314*1000</f>
        <v>28.182967239435659</v>
      </c>
      <c r="L314" s="73">
        <f>IF(SUM('2. Collected Data'!Y313:Z313)&gt;0,(ROUND('2. Collected Data'!Y313/SUM('2. Collected Data'!Y313:Z313),2)),"")</f>
        <v>1</v>
      </c>
      <c r="M314" s="73">
        <f>IF(SUM('2. Collected Data'!Y313:Z313)&gt;0,1-L314,"")</f>
        <v>0</v>
      </c>
      <c r="N314" s="66">
        <f>IF('2. Collected Data'!AD313&gt;0,'2. Collected Data'!AE313/'2. Collected Data'!AD313,"")</f>
        <v>703.84615384615381</v>
      </c>
      <c r="O314" s="66">
        <f>IF('2. Collected Data'!AF313&gt;0,'2. Collected Data'!AG313/'2. Collected Data'!AF313,"")</f>
        <v>32273.91304347826</v>
      </c>
      <c r="P314" s="66">
        <f>SUM('2. Collected Data'!AI313:AK313)/'2. Collected Data'!G313</f>
        <v>0.8620571858026167</v>
      </c>
      <c r="Q314" s="50" t="str">
        <f>IF(MAX('2. Collected Data'!AI313:AK313)='2. Collected Data'!AI313,"NaCl",IF(MAX('2. Collected Data'!AJ313:AK313)='2. Collected Data'!AJ313,"CaCl2","MgCl2"))</f>
        <v>CaCl2</v>
      </c>
      <c r="R314" s="66">
        <f>'2. Collected Data'!AL313/'2. Collected Data'!G313</f>
        <v>1.9950124688279301E-2</v>
      </c>
      <c r="S314" s="66">
        <f>SUM('2. Collected Data'!AO313:AU313)/'2. Collected Data'!G313</f>
        <v>9.585283366925152</v>
      </c>
      <c r="T314" s="50" t="str">
        <f>IF(MAX('2. Collected Data'!AO313:AT313)='2. Collected Data'!AO313,"NaCl",IF(MAX('2. Collected Data'!AP313:AT313)='2. Collected Data'!AP313,"CaCl2",IF(MAX('2. Collected Data'!AQ313:AT313)='2. Collected Data'!AQ313,"MgCl2",IF(MAX('2. Collected Data'!AR313:AT313)='2. Collected Data'!AR313,"Potassium Acetate",IF('2. Collected Data'!AS313&gt;'2. Collected Data'!AT313,"Enhanced Brine","Ag Byproduct")))))</f>
        <v>NaCl</v>
      </c>
      <c r="U314" s="72">
        <f>IF('2. Collected Data'!BC313&gt;0,'2. Collected Data'!BC313/'2. Collected Data'!$G313,"")</f>
        <v>50.131657158473679</v>
      </c>
      <c r="V314" s="72">
        <f>IF('2. Collected Data'!BD313&gt;0,'2. Collected Data'!BD313/'2. Collected Data'!$G313,"")</f>
        <v>10.322618112253613</v>
      </c>
      <c r="W314" s="72">
        <f>IF('2. Collected Data'!BE313&gt;0,'2. Collected Data'!BE313/'2. Collected Data'!$G313,"")</f>
        <v>19.795511221945137</v>
      </c>
      <c r="X314" s="72">
        <f>IF('2. Collected Data'!BF313&gt;0,'2. Collected Data'!BF313/'2. Collected Data'!$G313,"")</f>
        <v>80.249786492672428</v>
      </c>
      <c r="Y314" s="74">
        <f>IF(AND('2. Collected Data'!BB313&gt;0,'2. Collected Data'!BH313&gt;0),('2. Collected Data'!BH313-'2. Collected Data'!BB313)/'2. Collected Data'!BH313,"")</f>
        <v>-0.12637778712663031</v>
      </c>
    </row>
    <row r="315" spans="1:51" s="51" customFormat="1" ht="11.25" customHeight="1" x14ac:dyDescent="0.15">
      <c r="A315" s="331" t="s">
        <v>345</v>
      </c>
      <c r="B315" s="46"/>
      <c r="C315" s="46"/>
      <c r="D315" s="46"/>
      <c r="E315" s="46"/>
      <c r="F315" s="46"/>
      <c r="G315" s="146">
        <f>'2. Collected Data'!G314*'2. Collected Data'!AA314</f>
        <v>11766</v>
      </c>
      <c r="H315" s="45">
        <f>'2. Collected Data'!I314/'3. Calculated Stats'!$G315*1000</f>
        <v>23.712391636919939</v>
      </c>
      <c r="I315" s="45">
        <f>'2. Collected Data'!J314/'3. Calculated Stats'!$G315*1000</f>
        <v>25.497195308516062</v>
      </c>
      <c r="J315" s="45">
        <f>'2. Collected Data'!K314/'3. Calculated Stats'!$G315*1000</f>
        <v>7.3091959884412718</v>
      </c>
      <c r="K315" s="66">
        <f>('2. Collected Data'!Y314+'2. Collected Data'!Z314)/G315*1000</f>
        <v>17.67805541390447</v>
      </c>
      <c r="L315" s="73">
        <f>IF(SUM('2. Collected Data'!Y314:Z314)&gt;0,(ROUND('2. Collected Data'!Y314/SUM('2. Collected Data'!Y314:Z314),2)),"")</f>
        <v>0.93</v>
      </c>
      <c r="M315" s="73">
        <f>IF(SUM('2. Collected Data'!Y314:Z314)&gt;0,1-L315,"")</f>
        <v>6.9999999999999951E-2</v>
      </c>
      <c r="N315" s="66">
        <f>IF('2. Collected Data'!AD314&gt;0,'2. Collected Data'!AE314/'2. Collected Data'!AD314,"")</f>
        <v>629.57142857142856</v>
      </c>
      <c r="O315" s="66">
        <f>IF('2. Collected Data'!AF314&gt;0,'2. Collected Data'!AG314/'2. Collected Data'!AF314,"")</f>
        <v>14111.111111111111</v>
      </c>
      <c r="P315" s="66">
        <f>SUM('2. Collected Data'!AI314:AK314)/'2. Collected Data'!G314</f>
        <v>0</v>
      </c>
      <c r="Q315" s="50" t="str">
        <f>IF(MAX('2. Collected Data'!AI314:AK314)='2. Collected Data'!AI314,"NaCl",IF(MAX('2. Collected Data'!AJ314:AK314)='2. Collected Data'!AJ314,"CaCl2","MgCl2"))</f>
        <v>NaCl</v>
      </c>
      <c r="R315" s="66">
        <f>'2. Collected Data'!AL314/'2. Collected Data'!G314</f>
        <v>0</v>
      </c>
      <c r="S315" s="66">
        <f>SUM('2. Collected Data'!AO314:AU314)/'2. Collected Data'!G314</f>
        <v>0</v>
      </c>
      <c r="T315" s="50" t="str">
        <f>IF(MAX('2. Collected Data'!AO314:AT314)='2. Collected Data'!AO314,"NaCl",IF(MAX('2. Collected Data'!AP314:AT314)='2. Collected Data'!AP314,"CaCl2",IF(MAX('2. Collected Data'!AQ314:AT314)='2. Collected Data'!AQ314,"MgCl2",IF(MAX('2. Collected Data'!AR314:AT314)='2. Collected Data'!AR314,"Potassium Acetate",IF('2. Collected Data'!AS314&gt;'2. Collected Data'!AT314,"Enhanced Brine","Ag Byproduct")))))</f>
        <v>NaCl</v>
      </c>
      <c r="U315" s="72" t="str">
        <f>IF('2. Collected Data'!BC314&gt;0,'2. Collected Data'!BC314/'2. Collected Data'!$G314,"")</f>
        <v/>
      </c>
      <c r="V315" s="72" t="str">
        <f>IF('2. Collected Data'!BD314&gt;0,'2. Collected Data'!BD314/'2. Collected Data'!$G314,"")</f>
        <v/>
      </c>
      <c r="W315" s="72" t="str">
        <f>IF('2. Collected Data'!BE314&gt;0,'2. Collected Data'!BE314/'2. Collected Data'!$G314,"")</f>
        <v/>
      </c>
      <c r="X315" s="72" t="str">
        <f>IF('2. Collected Data'!BF314&gt;0,'2. Collected Data'!BF314/'2. Collected Data'!$G314,"")</f>
        <v/>
      </c>
      <c r="Y315" s="74">
        <f>IF(AND('2. Collected Data'!BB314&gt;0,'2. Collected Data'!BH314&gt;0),('2. Collected Data'!BH314-'2. Collected Data'!BB314)/'2. Collected Data'!BH314,"")</f>
        <v>0</v>
      </c>
    </row>
    <row r="316" spans="1:51" s="51" customFormat="1" ht="11.25" customHeight="1" x14ac:dyDescent="0.15">
      <c r="A316" s="331" t="s">
        <v>153</v>
      </c>
      <c r="B316" s="46"/>
      <c r="C316" s="46"/>
      <c r="D316" s="46"/>
      <c r="E316" s="46"/>
      <c r="F316" s="46"/>
      <c r="G316" s="146">
        <f>'2. Collected Data'!G315*'2. Collected Data'!AA315</f>
        <v>14000</v>
      </c>
      <c r="H316" s="45">
        <f>'2. Collected Data'!I315/'3. Calculated Stats'!$G316*1000</f>
        <v>13.928571428571429</v>
      </c>
      <c r="I316" s="45">
        <f>'2. Collected Data'!J315/'3. Calculated Stats'!$G316*1000</f>
        <v>0.5</v>
      </c>
      <c r="J316" s="45">
        <f>'2. Collected Data'!K315/'3. Calculated Stats'!$G316*1000</f>
        <v>0.21428571428571427</v>
      </c>
      <c r="K316" s="66">
        <f>('2. Collected Data'!Y315+'2. Collected Data'!Z315)/G316*1000</f>
        <v>28.214285714285712</v>
      </c>
      <c r="L316" s="73">
        <f>IF(SUM('2. Collected Data'!Y315:Z315)&gt;0,(ROUND('2. Collected Data'!Y315/SUM('2. Collected Data'!Y315:Z315),2)),"")</f>
        <v>1</v>
      </c>
      <c r="M316" s="73">
        <f>IF(SUM('2. Collected Data'!Y315:Z315)&gt;0,1-L316,"")</f>
        <v>0</v>
      </c>
      <c r="N316" s="66">
        <f>IF('2. Collected Data'!AD315&gt;0,'2. Collected Data'!AE315/'2. Collected Data'!AD315,"")</f>
        <v>2468.75</v>
      </c>
      <c r="O316" s="66">
        <f>IF('2. Collected Data'!AF315&gt;0,'2. Collected Data'!AG315/'2. Collected Data'!AF315,"")</f>
        <v>11205.882352941177</v>
      </c>
      <c r="P316" s="66">
        <f>SUM('2. Collected Data'!AI315:AK315)/'2. Collected Data'!G315</f>
        <v>3.5003571428571427</v>
      </c>
      <c r="Q316" s="50" t="str">
        <f>IF(MAX('2. Collected Data'!AI315:AK315)='2. Collected Data'!AI315,"NaCl",IF(MAX('2. Collected Data'!AJ315:AK315)='2. Collected Data'!AJ315,"CaCl2","MgCl2"))</f>
        <v>NaCl</v>
      </c>
      <c r="R316" s="66">
        <f>'2. Collected Data'!AL315/'2. Collected Data'!G315</f>
        <v>1.4285714285714286E-3</v>
      </c>
      <c r="S316" s="66">
        <f>SUM('2. Collected Data'!AO315:AU315)/'2. Collected Data'!G315</f>
        <v>28.714285714285715</v>
      </c>
      <c r="T316" s="50" t="str">
        <f>IF(MAX('2. Collected Data'!AO315:AT315)='2. Collected Data'!AO315,"NaCl",IF(MAX('2. Collected Data'!AP315:AT315)='2. Collected Data'!AP315,"CaCl2",IF(MAX('2. Collected Data'!AQ315:AT315)='2. Collected Data'!AQ315,"MgCl2",IF(MAX('2. Collected Data'!AR315:AT315)='2. Collected Data'!AR315,"Potassium Acetate",IF('2. Collected Data'!AS315&gt;'2. Collected Data'!AT315,"Enhanced Brine","Ag Byproduct")))))</f>
        <v>NaCl</v>
      </c>
      <c r="U316" s="72">
        <f>IF('2. Collected Data'!BC315&gt;0,'2. Collected Data'!BC315/'2. Collected Data'!$G315,"")</f>
        <v>178.57142857142858</v>
      </c>
      <c r="V316" s="72">
        <f>IF('2. Collected Data'!BD315&gt;0,'2. Collected Data'!BD315/'2. Collected Data'!$G315,"")</f>
        <v>225.5</v>
      </c>
      <c r="W316" s="72">
        <f>IF('2. Collected Data'!BE315&gt;0,'2. Collected Data'!BE315/'2. Collected Data'!$G315,"")</f>
        <v>215.85714285714286</v>
      </c>
      <c r="X316" s="72">
        <f>IF('2. Collected Data'!BF315&gt;0,'2. Collected Data'!BF315/'2. Collected Data'!$G315,"")</f>
        <v>619.92857142857144</v>
      </c>
      <c r="Y316" s="74">
        <f>IF(AND('2. Collected Data'!BB315&gt;0,'2. Collected Data'!BH315&gt;0),('2. Collected Data'!BH315-'2. Collected Data'!BB315)/'2. Collected Data'!BH315,"")</f>
        <v>0</v>
      </c>
    </row>
    <row r="317" spans="1:51" s="51" customFormat="1" ht="11.25" customHeight="1" x14ac:dyDescent="0.15">
      <c r="A317" s="332" t="s">
        <v>154</v>
      </c>
      <c r="B317" s="46"/>
      <c r="C317" s="46"/>
      <c r="D317" s="46"/>
      <c r="E317" s="46"/>
      <c r="F317" s="46"/>
      <c r="G317" s="146"/>
      <c r="H317" s="45"/>
      <c r="I317" s="45"/>
      <c r="J317" s="45"/>
      <c r="K317" s="66"/>
      <c r="L317" s="73"/>
      <c r="M317" s="73"/>
      <c r="N317" s="66"/>
      <c r="O317" s="66"/>
      <c r="P317" s="66"/>
      <c r="Q317" s="50"/>
      <c r="R317" s="66"/>
      <c r="S317" s="66"/>
      <c r="T317" s="50"/>
      <c r="U317" s="72"/>
      <c r="V317" s="72"/>
      <c r="W317" s="72"/>
      <c r="X317" s="72"/>
      <c r="Y317" s="74"/>
    </row>
    <row r="318" spans="1:51" s="51" customFormat="1" ht="11.25" customHeight="1" x14ac:dyDescent="0.15">
      <c r="A318" s="331" t="s">
        <v>131</v>
      </c>
      <c r="B318" s="46"/>
      <c r="C318" s="46"/>
      <c r="D318" s="46"/>
      <c r="E318" s="46"/>
      <c r="F318" s="46"/>
      <c r="G318" s="146">
        <f>'2. Collected Data'!G317*'2. Collected Data'!AA317</f>
        <v>9060</v>
      </c>
      <c r="H318" s="45">
        <f>'2. Collected Data'!I317/'3. Calculated Stats'!$G318*1000</f>
        <v>113.13465783664459</v>
      </c>
      <c r="I318" s="45">
        <f>'2. Collected Data'!J317/'3. Calculated Stats'!$G318*1000</f>
        <v>21.302428256070638</v>
      </c>
      <c r="J318" s="45">
        <f>'2. Collected Data'!K317/'3. Calculated Stats'!$G318*1000</f>
        <v>8.4988962472406175</v>
      </c>
      <c r="K318" s="66">
        <f>('2. Collected Data'!Y317+'2. Collected Data'!Z317)/G318*1000</f>
        <v>280.90507726269317</v>
      </c>
      <c r="L318" s="73">
        <f>IF(SUM('2. Collected Data'!Y317:Z317)&gt;0,(ROUND('2. Collected Data'!Y317/SUM('2. Collected Data'!Y317:Z317),2)),"")</f>
        <v>0.76</v>
      </c>
      <c r="M318" s="73">
        <f>IF(SUM('2. Collected Data'!Y317:Z317)&gt;0,1-L318,"")</f>
        <v>0.24</v>
      </c>
      <c r="N318" s="66">
        <f>IF('2. Collected Data'!AD317&gt;0,'2. Collected Data'!AE317/'2. Collected Data'!AD317,"")</f>
        <v>40</v>
      </c>
      <c r="O318" s="66">
        <f>IF('2. Collected Data'!AF317&gt;0,'2. Collected Data'!AG317/'2. Collected Data'!AF317,"")</f>
        <v>5000</v>
      </c>
      <c r="P318" s="66">
        <f>SUM('2. Collected Data'!AI317:AK317)/'2. Collected Data'!G317</f>
        <v>4.4963576158940395</v>
      </c>
      <c r="Q318" s="50" t="str">
        <f>IF(MAX('2. Collected Data'!AI317:AK317)='2. Collected Data'!AI317,"NaCl",IF(MAX('2. Collected Data'!AJ317:AK317)='2. Collected Data'!AJ317,"CaCl2","MgCl2"))</f>
        <v>NaCl</v>
      </c>
      <c r="R318" s="66">
        <f>'2. Collected Data'!AL317/'2. Collected Data'!G317</f>
        <v>12.353421633554085</v>
      </c>
      <c r="S318" s="66">
        <f>SUM('2. Collected Data'!AO317:AU317)/'2. Collected Data'!G317</f>
        <v>93.297571743929353</v>
      </c>
      <c r="T318" s="50" t="str">
        <f>IF(MAX('2. Collected Data'!AO317:AT317)='2. Collected Data'!AO317,"NaCl",IF(MAX('2. Collected Data'!AP317:AT317)='2. Collected Data'!AP317,"CaCl2",IF(MAX('2. Collected Data'!AQ317:AT317)='2. Collected Data'!AQ317,"MgCl2",IF(MAX('2. Collected Data'!AR317:AT317)='2. Collected Data'!AR317,"Potassium Acetate",IF('2. Collected Data'!AS317&gt;'2. Collected Data'!AT317,"Enhanced Brine","Ag Byproduct")))))</f>
        <v>NaCl</v>
      </c>
      <c r="U318" s="72">
        <f>IF('2. Collected Data'!BC317&gt;0,'2. Collected Data'!BC317/'2. Collected Data'!$G317,"")</f>
        <v>5441.0371964679907</v>
      </c>
      <c r="V318" s="72">
        <f>IF('2. Collected Data'!BD317&gt;0,'2. Collected Data'!BD317/'2. Collected Data'!$G317,"")</f>
        <v>921.90960264900662</v>
      </c>
      <c r="W318" s="72">
        <f>IF('2. Collected Data'!BE317&gt;0,'2. Collected Data'!BE317/'2. Collected Data'!$G317,"")</f>
        <v>688.67494481236201</v>
      </c>
      <c r="X318" s="72">
        <f>IF('2. Collected Data'!BF317&gt;0,'2. Collected Data'!BF317/'2. Collected Data'!$G317,"")</f>
        <v>7051.6217439293596</v>
      </c>
      <c r="Y318" s="74" t="str">
        <f>IF(AND('2. Collected Data'!BB317&gt;0,'2. Collected Data'!BH317&gt;0),('2. Collected Data'!BH317-'2. Collected Data'!BB317)/'2. Collected Data'!BH317,"")</f>
        <v/>
      </c>
    </row>
    <row r="319" spans="1:51" s="51" customFormat="1" ht="11.25" customHeight="1" x14ac:dyDescent="0.15">
      <c r="A319" s="331" t="s">
        <v>132</v>
      </c>
      <c r="B319" s="46"/>
      <c r="C319" s="46"/>
      <c r="D319" s="46"/>
      <c r="E319" s="46"/>
      <c r="F319" s="46"/>
      <c r="G319" s="146">
        <f>'2. Collected Data'!G318*'2. Collected Data'!AA318</f>
        <v>22540</v>
      </c>
      <c r="H319" s="45">
        <f>'2. Collected Data'!I318/'3. Calculated Stats'!$G319*1000</f>
        <v>39.574090505767522</v>
      </c>
      <c r="I319" s="45">
        <f>'2. Collected Data'!J318/'3. Calculated Stats'!$G319*1000</f>
        <v>4.0372670807453419</v>
      </c>
      <c r="J319" s="45">
        <f>'2. Collected Data'!K318/'3. Calculated Stats'!$G319*1000</f>
        <v>1.8633540372670807</v>
      </c>
      <c r="K319" s="66">
        <f>('2. Collected Data'!Y318+'2. Collected Data'!Z318)/G319*1000</f>
        <v>88.952972493345158</v>
      </c>
      <c r="L319" s="73">
        <f>IF(SUM('2. Collected Data'!Y318:Z318)&gt;0,(ROUND('2. Collected Data'!Y318/SUM('2. Collected Data'!Y318:Z318),2)),"")</f>
        <v>0.93</v>
      </c>
      <c r="M319" s="73">
        <f>IF(SUM('2. Collected Data'!Y318:Z318)&gt;0,1-L319,"")</f>
        <v>6.9999999999999951E-2</v>
      </c>
      <c r="N319" s="66">
        <f>IF('2. Collected Data'!AD318&gt;0,'2. Collected Data'!AE318/'2. Collected Data'!AD318,"")</f>
        <v>1046.6494845360826</v>
      </c>
      <c r="O319" s="66">
        <f>IF('2. Collected Data'!AF318&gt;0,'2. Collected Data'!AG318/'2. Collected Data'!AF318,"")</f>
        <v>13980.419659735349</v>
      </c>
      <c r="P319" s="66">
        <f>SUM('2. Collected Data'!AI318:AK318)/'2. Collected Data'!G318</f>
        <v>9.0266956521739132</v>
      </c>
      <c r="Q319" s="50" t="str">
        <f>IF(MAX('2. Collected Data'!AI318:AK318)='2. Collected Data'!AI318,"NaCl",IF(MAX('2. Collected Data'!AJ318:AK318)='2. Collected Data'!AJ318,"CaCl2","MgCl2"))</f>
        <v>NaCl</v>
      </c>
      <c r="R319" s="66">
        <f>'2. Collected Data'!AL318/'2. Collected Data'!G318</f>
        <v>5.1565217391304347E-2</v>
      </c>
      <c r="S319" s="66">
        <f>SUM('2. Collected Data'!AO318:AU318)/'2. Collected Data'!G318</f>
        <v>536.7197826086956</v>
      </c>
      <c r="T319" s="50" t="str">
        <f>IF(MAX('2. Collected Data'!AO318:AT318)='2. Collected Data'!AO318,"NaCl",IF(MAX('2. Collected Data'!AP318:AT318)='2. Collected Data'!AP318,"CaCl2",IF(MAX('2. Collected Data'!AQ318:AT318)='2. Collected Data'!AQ318,"MgCl2",IF(MAX('2. Collected Data'!AR318:AT318)='2. Collected Data'!AR318,"Potassium Acetate",IF('2. Collected Data'!AS318&gt;'2. Collected Data'!AT318,"Enhanced Brine","Ag Byproduct")))))</f>
        <v>NaCl</v>
      </c>
      <c r="U319" s="72">
        <f>IF('2. Collected Data'!BC318&gt;0,'2. Collected Data'!BC318/'2. Collected Data'!$G318,"")</f>
        <v>821.48783260869561</v>
      </c>
      <c r="V319" s="72">
        <f>IF('2. Collected Data'!BD318&gt;0,'2. Collected Data'!BD318/'2. Collected Data'!$G318,"")</f>
        <v>667.19922130434782</v>
      </c>
      <c r="W319" s="72">
        <f>IF('2. Collected Data'!BE318&gt;0,'2. Collected Data'!BE318/'2. Collected Data'!$G318,"")</f>
        <v>994.48619347826082</v>
      </c>
      <c r="X319" s="72">
        <f>IF('2. Collected Data'!BF318&gt;0,'2. Collected Data'!BF318/'2. Collected Data'!$G318,"")</f>
        <v>2519.8692843478261</v>
      </c>
      <c r="Y319" s="74">
        <f>IF(AND('2. Collected Data'!BB318&gt;0,'2. Collected Data'!BH318&gt;0),('2. Collected Data'!BH318-'2. Collected Data'!BB318)/'2. Collected Data'!BH318,"")</f>
        <v>0.44772908366533865</v>
      </c>
    </row>
    <row r="320" spans="1:51" s="51" customFormat="1" ht="11.25" customHeight="1" x14ac:dyDescent="0.15">
      <c r="A320" s="331" t="s">
        <v>133</v>
      </c>
      <c r="B320" s="46"/>
      <c r="C320" s="46"/>
      <c r="D320" s="46"/>
      <c r="E320" s="46"/>
      <c r="F320" s="46"/>
      <c r="G320" s="146">
        <f>'2. Collected Data'!G319*'2. Collected Data'!AA319</f>
        <v>10870</v>
      </c>
      <c r="H320" s="45">
        <f>'2. Collected Data'!I319/'3. Calculated Stats'!$G320*1000</f>
        <v>58.32566697332107</v>
      </c>
      <c r="I320" s="45">
        <f>'2. Collected Data'!J319/'3. Calculated Stats'!$G320*1000</f>
        <v>0.18399264029438822</v>
      </c>
      <c r="J320" s="45">
        <f>'2. Collected Data'!K319/'3. Calculated Stats'!$G320*1000</f>
        <v>1.3799448022079117</v>
      </c>
      <c r="K320" s="66">
        <f>('2. Collected Data'!Y319+'2. Collected Data'!Z319)/G320*1000</f>
        <v>132.9346826126955</v>
      </c>
      <c r="L320" s="73">
        <f>IF(SUM('2. Collected Data'!Y319:Z319)&gt;0,(ROUND('2. Collected Data'!Y319/SUM('2. Collected Data'!Y319:Z319),2)),"")</f>
        <v>1</v>
      </c>
      <c r="M320" s="73">
        <f>IF(SUM('2. Collected Data'!Y319:Z319)&gt;0,1-L320,"")</f>
        <v>0</v>
      </c>
      <c r="N320" s="66">
        <f>IF('2. Collected Data'!AD319&gt;0,'2. Collected Data'!AE319/'2. Collected Data'!AD319,"")</f>
        <v>1515.1515151515152</v>
      </c>
      <c r="O320" s="66">
        <f>IF('2. Collected Data'!AF319&gt;0,'2. Collected Data'!AG319/'2. Collected Data'!AF319,"")</f>
        <v>6761.363636363636</v>
      </c>
      <c r="P320" s="66">
        <f>SUM('2. Collected Data'!AI319:AK319)/'2. Collected Data'!G319</f>
        <v>17.351425942962283</v>
      </c>
      <c r="Q320" s="50" t="str">
        <f>IF(MAX('2. Collected Data'!AI319:AK319)='2. Collected Data'!AI319,"NaCl",IF(MAX('2. Collected Data'!AJ319:AK319)='2. Collected Data'!AJ319,"CaCl2","MgCl2"))</f>
        <v>NaCl</v>
      </c>
      <c r="R320" s="66">
        <f>'2. Collected Data'!AL319/'2. Collected Data'!G319</f>
        <v>0</v>
      </c>
      <c r="S320" s="66">
        <f>SUM('2. Collected Data'!AO319:AU319)/'2. Collected Data'!G319</f>
        <v>147.76172953081877</v>
      </c>
      <c r="T320" s="50" t="str">
        <f>IF(MAX('2. Collected Data'!AO319:AT319)='2. Collected Data'!AO319,"NaCl",IF(MAX('2. Collected Data'!AP319:AT319)='2. Collected Data'!AP319,"CaCl2",IF(MAX('2. Collected Data'!AQ319:AT319)='2. Collected Data'!AQ319,"MgCl2",IF(MAX('2. Collected Data'!AR319:AT319)='2. Collected Data'!AR319,"Potassium Acetate",IF('2. Collected Data'!AS319&gt;'2. Collected Data'!AT319,"Enhanced Brine","Ag Byproduct")))))</f>
        <v>MgCl2</v>
      </c>
      <c r="U320" s="72">
        <f>IF('2. Collected Data'!BC319&gt;0,'2. Collected Data'!BC319/'2. Collected Data'!$G319,"")</f>
        <v>1749.9540018399264</v>
      </c>
      <c r="V320" s="72">
        <f>IF('2. Collected Data'!BD319&gt;0,'2. Collected Data'!BD319/'2. Collected Data'!$G319,"")</f>
        <v>224.82980680772769</v>
      </c>
      <c r="W320" s="72">
        <f>IF('2. Collected Data'!BE319&gt;0,'2. Collected Data'!BE319/'2. Collected Data'!$G319,"")</f>
        <v>1294.6642134314627</v>
      </c>
      <c r="X320" s="72">
        <f>IF('2. Collected Data'!BF319&gt;0,'2. Collected Data'!BF319/'2. Collected Data'!$G319,"")</f>
        <v>3341.3063477460901</v>
      </c>
      <c r="Y320" s="74" t="str">
        <f>IF(AND('2. Collected Data'!BB319&gt;0,'2. Collected Data'!BH319&gt;0),('2. Collected Data'!BH319-'2. Collected Data'!BB319)/'2. Collected Data'!BH319,"")</f>
        <v/>
      </c>
    </row>
    <row r="321" spans="1:25" s="51" customFormat="1" ht="11.25" customHeight="1" x14ac:dyDescent="0.15">
      <c r="A321" s="331" t="s">
        <v>134</v>
      </c>
      <c r="B321" s="46"/>
      <c r="C321" s="46"/>
      <c r="D321" s="46"/>
      <c r="E321" s="46"/>
      <c r="F321" s="46"/>
      <c r="G321" s="146">
        <f>'2. Collected Data'!G320*'2. Collected Data'!AA320</f>
        <v>13472</v>
      </c>
      <c r="H321" s="45">
        <f>'2. Collected Data'!I320/'3. Calculated Stats'!$G321*1000</f>
        <v>25.75712589073634</v>
      </c>
      <c r="I321" s="45">
        <f>'2. Collected Data'!J320/'3. Calculated Stats'!$G321*1000</f>
        <v>0.8165083135391924</v>
      </c>
      <c r="J321" s="45">
        <f>'2. Collected Data'!K320/'3. Calculated Stats'!$G321*1000</f>
        <v>0</v>
      </c>
      <c r="K321" s="66">
        <f>('2. Collected Data'!Y320+'2. Collected Data'!Z320)/G321*1000</f>
        <v>24.421021377672211</v>
      </c>
      <c r="L321" s="73">
        <f>IF(SUM('2. Collected Data'!Y320:Z320)&gt;0,(ROUND('2. Collected Data'!Y320/SUM('2. Collected Data'!Y320:Z320),2)),"")</f>
        <v>0.87</v>
      </c>
      <c r="M321" s="73">
        <f>IF(SUM('2. Collected Data'!Y320:Z320)&gt;0,1-L321,"")</f>
        <v>0.13</v>
      </c>
      <c r="N321" s="66">
        <f>IF('2. Collected Data'!AD320&gt;0,'2. Collected Data'!AE320/'2. Collected Data'!AD320,"")</f>
        <v>2476.1904761904761</v>
      </c>
      <c r="O321" s="66">
        <f>IF('2. Collected Data'!AF320&gt;0,'2. Collected Data'!AG320/'2. Collected Data'!AF320,"")</f>
        <v>19692.857142857141</v>
      </c>
      <c r="P321" s="66">
        <f>SUM('2. Collected Data'!AI320:AK320)/'2. Collected Data'!G320</f>
        <v>1.6129750593824228</v>
      </c>
      <c r="Q321" s="50" t="str">
        <f>IF(MAX('2. Collected Data'!AI320:AK320)='2. Collected Data'!AI320,"NaCl",IF(MAX('2. Collected Data'!AJ320:AK320)='2. Collected Data'!AJ320,"CaCl2","MgCl2"))</f>
        <v>NaCl</v>
      </c>
      <c r="R321" s="66">
        <f>'2. Collected Data'!AL320/'2. Collected Data'!G320</f>
        <v>0</v>
      </c>
      <c r="S321" s="66">
        <f>SUM('2. Collected Data'!AO320:AU320)/'2. Collected Data'!G320</f>
        <v>23.752969121140143</v>
      </c>
      <c r="T321" s="50" t="str">
        <f>IF(MAX('2. Collected Data'!AO320:AT320)='2. Collected Data'!AO320,"NaCl",IF(MAX('2. Collected Data'!AP320:AT320)='2. Collected Data'!AP320,"CaCl2",IF(MAX('2. Collected Data'!AQ320:AT320)='2. Collected Data'!AQ320,"MgCl2",IF(MAX('2. Collected Data'!AR320:AT320)='2. Collected Data'!AR320,"Potassium Acetate",IF('2. Collected Data'!AS320&gt;'2. Collected Data'!AT320,"Enhanced Brine","Ag Byproduct")))))</f>
        <v>NaCl</v>
      </c>
      <c r="U321" s="72">
        <f>IF('2. Collected Data'!BC320&gt;0,'2. Collected Data'!BC320/'2. Collected Data'!$G320,"")</f>
        <v>137.61876484560571</v>
      </c>
      <c r="V321" s="72">
        <f>IF('2. Collected Data'!BD320&gt;0,'2. Collected Data'!BD320/'2. Collected Data'!$G320,"")</f>
        <v>192.99287410926365</v>
      </c>
      <c r="W321" s="72">
        <f>IF('2. Collected Data'!BE320&gt;0,'2. Collected Data'!BE320/'2. Collected Data'!$G320,"")</f>
        <v>174.21318289786223</v>
      </c>
      <c r="X321" s="72">
        <f>IF('2. Collected Data'!BF320&gt;0,'2. Collected Data'!BF320/'2. Collected Data'!$G320,"")</f>
        <v>391.47862232779096</v>
      </c>
      <c r="Y321" s="74">
        <f>IF(AND('2. Collected Data'!BB320&gt;0,'2. Collected Data'!BH320&gt;0),('2. Collected Data'!BH320-'2. Collected Data'!BB320)/'2. Collected Data'!BH320,"")</f>
        <v>0</v>
      </c>
    </row>
    <row r="322" spans="1:25" s="51" customFormat="1" ht="11.25" customHeight="1" x14ac:dyDescent="0.15">
      <c r="A322" s="332" t="s">
        <v>347</v>
      </c>
      <c r="B322" s="46"/>
      <c r="C322" s="46"/>
      <c r="D322" s="46"/>
      <c r="E322" s="46"/>
      <c r="F322" s="46"/>
      <c r="G322" s="146"/>
      <c r="H322" s="45"/>
      <c r="I322" s="45"/>
      <c r="J322" s="45"/>
      <c r="K322" s="66"/>
      <c r="L322" s="73"/>
      <c r="M322" s="73"/>
      <c r="N322" s="66"/>
      <c r="O322" s="66"/>
      <c r="P322" s="66"/>
      <c r="Q322" s="50"/>
      <c r="R322" s="66"/>
      <c r="S322" s="66"/>
      <c r="T322" s="50"/>
      <c r="U322" s="72"/>
      <c r="V322" s="72"/>
      <c r="W322" s="72"/>
      <c r="X322" s="72"/>
      <c r="Y322" s="74"/>
    </row>
    <row r="323" spans="1:25" s="51" customFormat="1" ht="11.25" customHeight="1" x14ac:dyDescent="0.15">
      <c r="A323" s="332" t="s">
        <v>348</v>
      </c>
      <c r="B323" s="46"/>
      <c r="C323" s="46"/>
      <c r="D323" s="46"/>
      <c r="E323" s="46"/>
      <c r="F323" s="46"/>
      <c r="G323" s="146"/>
      <c r="H323" s="45"/>
      <c r="I323" s="45"/>
      <c r="J323" s="45"/>
      <c r="K323" s="66"/>
      <c r="L323" s="73"/>
      <c r="M323" s="73"/>
      <c r="N323" s="66"/>
      <c r="O323" s="66"/>
      <c r="P323" s="66"/>
      <c r="Q323" s="50"/>
      <c r="R323" s="66"/>
      <c r="S323" s="66"/>
      <c r="T323" s="50"/>
      <c r="U323" s="72"/>
      <c r="V323" s="72"/>
      <c r="W323" s="72"/>
      <c r="X323" s="72"/>
      <c r="Y323" s="74"/>
    </row>
    <row r="324" spans="1:25" s="51" customFormat="1" ht="11.25" customHeight="1" x14ac:dyDescent="0.15">
      <c r="A324" s="332" t="s">
        <v>349</v>
      </c>
      <c r="B324" s="46"/>
      <c r="C324" s="46"/>
      <c r="D324" s="46"/>
      <c r="E324" s="46"/>
      <c r="F324" s="46"/>
      <c r="G324" s="146"/>
      <c r="H324" s="45"/>
      <c r="I324" s="45"/>
      <c r="J324" s="45"/>
      <c r="K324" s="66"/>
      <c r="L324" s="73"/>
      <c r="M324" s="73"/>
      <c r="N324" s="66"/>
      <c r="O324" s="66"/>
      <c r="P324" s="66"/>
      <c r="Q324" s="50"/>
      <c r="R324" s="66"/>
      <c r="S324" s="66"/>
      <c r="T324" s="50"/>
      <c r="U324" s="72"/>
      <c r="V324" s="72"/>
      <c r="W324" s="72"/>
      <c r="X324" s="72"/>
      <c r="Y324" s="74"/>
    </row>
    <row r="325" spans="1:25" s="51" customFormat="1" ht="11.25" customHeight="1" x14ac:dyDescent="0.15">
      <c r="A325" s="332" t="s">
        <v>350</v>
      </c>
      <c r="B325" s="46"/>
      <c r="C325" s="46"/>
      <c r="D325" s="46"/>
      <c r="E325" s="46"/>
      <c r="F325" s="46"/>
      <c r="G325" s="146"/>
      <c r="H325" s="45"/>
      <c r="I325" s="45"/>
      <c r="J325" s="45"/>
      <c r="K325" s="66"/>
      <c r="L325" s="73"/>
      <c r="M325" s="73"/>
      <c r="N325" s="66"/>
      <c r="O325" s="66"/>
      <c r="P325" s="66"/>
      <c r="Q325" s="50"/>
      <c r="R325" s="66"/>
      <c r="S325" s="66"/>
      <c r="T325" s="50"/>
      <c r="U325" s="72"/>
      <c r="V325" s="72"/>
      <c r="W325" s="72"/>
      <c r="X325" s="72"/>
      <c r="Y325" s="74"/>
    </row>
    <row r="326" spans="1:25" s="51" customFormat="1" ht="11.25" customHeight="1" x14ac:dyDescent="0.15">
      <c r="A326" s="334" t="s">
        <v>351</v>
      </c>
      <c r="B326" s="46"/>
      <c r="C326" s="46"/>
      <c r="D326" s="46"/>
      <c r="E326" s="46"/>
      <c r="F326" s="46"/>
      <c r="G326" s="146">
        <f>'2. Collected Data'!G325*'2. Collected Data'!AA325</f>
        <v>12320</v>
      </c>
      <c r="H326" s="45">
        <f>'2. Collected Data'!I325/'3. Calculated Stats'!$G326*1000</f>
        <v>33.198051948051948</v>
      </c>
      <c r="I326" s="45">
        <f>'2. Collected Data'!J325/'3. Calculated Stats'!$G326*1000</f>
        <v>3.1655844155844157</v>
      </c>
      <c r="J326" s="45">
        <f>'2. Collected Data'!K325/'3. Calculated Stats'!$G326*1000</f>
        <v>1.7857142857142856</v>
      </c>
      <c r="K326" s="66">
        <f>('2. Collected Data'!Y325+'2. Collected Data'!Z325)/G326*1000</f>
        <v>37.256493506493506</v>
      </c>
      <c r="L326" s="73">
        <f>IF(SUM('2. Collected Data'!Y325:Z325)&gt;0,(ROUND('2. Collected Data'!Y325/SUM('2. Collected Data'!Y325:Z325),2)),"")</f>
        <v>0.99</v>
      </c>
      <c r="M326" s="73">
        <f>IF(SUM('2. Collected Data'!Y325:Z325)&gt;0,1-L326,"")</f>
        <v>1.0000000000000009E-2</v>
      </c>
      <c r="N326" s="66">
        <f>IF('2. Collected Data'!AD325&gt;0,'2. Collected Data'!AE325/'2. Collected Data'!AD325,"")</f>
        <v>0</v>
      </c>
      <c r="O326" s="66">
        <f>IF('2. Collected Data'!AF325&gt;0,'2. Collected Data'!AG325/'2. Collected Data'!AF325,"")</f>
        <v>0</v>
      </c>
      <c r="P326" s="66">
        <f>SUM('2. Collected Data'!AI325:AK325)/'2. Collected Data'!G325</f>
        <v>9.0478084415584412</v>
      </c>
      <c r="Q326" s="50" t="str">
        <f>IF(MAX('2. Collected Data'!AI325:AK325)='2. Collected Data'!AI325,"NaCl",IF(MAX('2. Collected Data'!AJ325:AK325)='2. Collected Data'!AJ325,"CaCl2","MgCl2"))</f>
        <v>NaCl</v>
      </c>
      <c r="R326" s="66">
        <f>'2. Collected Data'!AL325/'2. Collected Data'!G325</f>
        <v>2.2566558441558442</v>
      </c>
      <c r="S326" s="66">
        <f>SUM('2. Collected Data'!AO325:AU325)/'2. Collected Data'!G325</f>
        <v>1323.4376623376622</v>
      </c>
      <c r="T326" s="50" t="str">
        <f>IF(MAX('2. Collected Data'!AO325:AT325)='2. Collected Data'!AO325,"NaCl",IF(MAX('2. Collected Data'!AP325:AT325)='2. Collected Data'!AP325,"CaCl2",IF(MAX('2. Collected Data'!AQ325:AT325)='2. Collected Data'!AQ325,"MgCl2",IF(MAX('2. Collected Data'!AR325:AT325)='2. Collected Data'!AR325,"Potassium Acetate",IF('2. Collected Data'!AS325&gt;'2. Collected Data'!AT325,"Enhanced Brine","Ag Byproduct")))))</f>
        <v>NaCl</v>
      </c>
      <c r="U326" s="72" t="str">
        <f>IF('2. Collected Data'!BC325&gt;0,'2. Collected Data'!BC325/'2. Collected Data'!$G325,"")</f>
        <v/>
      </c>
      <c r="V326" s="72" t="str">
        <f>IF('2. Collected Data'!BD325&gt;0,'2. Collected Data'!BD325/'2. Collected Data'!$G325,"")</f>
        <v/>
      </c>
      <c r="W326" s="72" t="str">
        <f>IF('2. Collected Data'!BE325&gt;0,'2. Collected Data'!BE325/'2. Collected Data'!$G325,"")</f>
        <v/>
      </c>
      <c r="X326" s="72" t="str">
        <f>IF('2. Collected Data'!BF325&gt;0,'2. Collected Data'!BF325/'2. Collected Data'!$G325,"")</f>
        <v/>
      </c>
      <c r="Y326" s="74">
        <f>IF(AND('2. Collected Data'!BB325&gt;0,'2. Collected Data'!BH325&gt;0),('2. Collected Data'!BH325-'2. Collected Data'!BB325)/'2. Collected Data'!BH325,"")</f>
        <v>0</v>
      </c>
    </row>
    <row r="327" spans="1:25" s="51" customFormat="1" ht="11.25" customHeight="1" x14ac:dyDescent="0.15">
      <c r="A327" s="331" t="s">
        <v>135</v>
      </c>
      <c r="B327" s="46"/>
      <c r="C327" s="46"/>
      <c r="D327" s="46"/>
      <c r="E327" s="46"/>
      <c r="F327" s="46"/>
      <c r="G327" s="146">
        <f>'2. Collected Data'!G326*'2. Collected Data'!AA326</f>
        <v>37571.82</v>
      </c>
      <c r="H327" s="45">
        <f>'2. Collected Data'!I326/'3. Calculated Stats'!$G327*1000</f>
        <v>46.497614435499798</v>
      </c>
      <c r="I327" s="45">
        <f>'2. Collected Data'!J326/'3. Calculated Stats'!$G327*1000</f>
        <v>2.4752593832292393</v>
      </c>
      <c r="J327" s="45">
        <f>'2. Collected Data'!K326/'3. Calculated Stats'!$G327*1000</f>
        <v>0.21292553834230016</v>
      </c>
      <c r="K327" s="66">
        <f>('2. Collected Data'!Y326+'2. Collected Data'!Z326)/G327*1000</f>
        <v>102.73657225015982</v>
      </c>
      <c r="L327" s="73">
        <f>IF(SUM('2. Collected Data'!Y326:Z326)&gt;0,(ROUND('2. Collected Data'!Y326/SUM('2. Collected Data'!Y326:Z326),2)),"")</f>
        <v>0.42</v>
      </c>
      <c r="M327" s="73">
        <f>IF(SUM('2. Collected Data'!Y326:Z326)&gt;0,1-L327,"")</f>
        <v>0.58000000000000007</v>
      </c>
      <c r="N327" s="66">
        <f>IF('2. Collected Data'!AD326&gt;0,'2. Collected Data'!AE326/'2. Collected Data'!AD326,"")</f>
        <v>2553.1914893617022</v>
      </c>
      <c r="O327" s="66">
        <f>IF('2. Collected Data'!AF326&gt;0,'2. Collected Data'!AG326/'2. Collected Data'!AF326,"")</f>
        <v>2040.8163265306123</v>
      </c>
      <c r="P327" s="66">
        <f>SUM('2. Collected Data'!AI326:AK326)/'2. Collected Data'!G326</f>
        <v>7.6094104570925767</v>
      </c>
      <c r="Q327" s="50" t="str">
        <f>IF(MAX('2. Collected Data'!AI326:AK326)='2. Collected Data'!AI326,"NaCl",IF(MAX('2. Collected Data'!AJ326:AK326)='2. Collected Data'!AJ326,"CaCl2","MgCl2"))</f>
        <v>NaCl</v>
      </c>
      <c r="R327" s="66">
        <f>'2. Collected Data'!AL326/'2. Collected Data'!G326</f>
        <v>2.3387208817672395E-2</v>
      </c>
      <c r="S327" s="66">
        <f>SUM('2. Collected Data'!AO326:AU326)/'2. Collected Data'!G326</f>
        <v>37.100240818783867</v>
      </c>
      <c r="T327" s="50" t="str">
        <f>IF(MAX('2. Collected Data'!AO326:AT326)='2. Collected Data'!AO326,"NaCl",IF(MAX('2. Collected Data'!AP326:AT326)='2. Collected Data'!AP326,"CaCl2",IF(MAX('2. Collected Data'!AQ326:AT326)='2. Collected Data'!AQ326,"MgCl2",IF(MAX('2. Collected Data'!AR326:AT326)='2. Collected Data'!AR326,"Potassium Acetate",IF('2. Collected Data'!AS326&gt;'2. Collected Data'!AT326,"Enhanced Brine","Ag Byproduct")))))</f>
        <v>NaCl</v>
      </c>
      <c r="U327" s="72">
        <f>IF('2. Collected Data'!BC326&gt;0,'2. Collected Data'!BC326/'2. Collected Data'!$G326,"")</f>
        <v>352.89214097161118</v>
      </c>
      <c r="V327" s="72">
        <f>IF('2. Collected Data'!BD326&gt;0,'2. Collected Data'!BD326/'2. Collected Data'!$G326,"")</f>
        <v>305.95563377020329</v>
      </c>
      <c r="W327" s="72">
        <f>IF('2. Collected Data'!BE326&gt;0,'2. Collected Data'!BE326/'2. Collected Data'!$G326,"")</f>
        <v>460.54276848978833</v>
      </c>
      <c r="X327" s="72">
        <f>IF('2. Collected Data'!BF326&gt;0,'2. Collected Data'!BF326/'2. Collected Data'!$G326,"")</f>
        <v>1119.3905432316028</v>
      </c>
      <c r="Y327" s="74">
        <f>IF(AND('2. Collected Data'!BB326&gt;0,'2. Collected Data'!BH326&gt;0),('2. Collected Data'!BH326-'2. Collected Data'!BB326)/'2. Collected Data'!BH326,"")</f>
        <v>-0.32653061224489793</v>
      </c>
    </row>
    <row r="328" spans="1:25" s="51" customFormat="1" ht="11.25" customHeight="1" x14ac:dyDescent="0.15">
      <c r="A328" s="334" t="s">
        <v>155</v>
      </c>
      <c r="B328" s="46"/>
      <c r="C328" s="46"/>
      <c r="D328" s="46"/>
      <c r="E328" s="46"/>
      <c r="F328" s="46"/>
      <c r="G328" s="146">
        <f>'2. Collected Data'!G327*'2. Collected Data'!AA327</f>
        <v>26507</v>
      </c>
      <c r="H328" s="45">
        <f>'2. Collected Data'!I327/'3. Calculated Stats'!$G328*1000</f>
        <v>40.743954427132451</v>
      </c>
      <c r="I328" s="45">
        <f>'2. Collected Data'!J327/'3. Calculated Stats'!$G328*1000</f>
        <v>0.67906590711887427</v>
      </c>
      <c r="J328" s="45">
        <f>'2. Collected Data'!K327/'3. Calculated Stats'!$G328*1000</f>
        <v>0</v>
      </c>
      <c r="K328" s="66">
        <f>('2. Collected Data'!Y327+'2. Collected Data'!Z327)/G328*1000</f>
        <v>69.52880371222696</v>
      </c>
      <c r="L328" s="73">
        <f>IF(SUM('2. Collected Data'!Y327:Z327)&gt;0,(ROUND('2. Collected Data'!Y327/SUM('2. Collected Data'!Y327:Z327),2)),"")</f>
        <v>0.92</v>
      </c>
      <c r="M328" s="73">
        <f>IF(SUM('2. Collected Data'!Y327:Z327)&gt;0,1-L328,"")</f>
        <v>7.999999999999996E-2</v>
      </c>
      <c r="N328" s="66">
        <f>IF('2. Collected Data'!AD327&gt;0,'2. Collected Data'!AE327/'2. Collected Data'!AD327,"")</f>
        <v>3064.4406779661017</v>
      </c>
      <c r="O328" s="66">
        <f>IF('2. Collected Data'!AF327&gt;0,'2. Collected Data'!AG327/'2. Collected Data'!AF327,"")</f>
        <v>14016.055555555555</v>
      </c>
      <c r="P328" s="66">
        <f>SUM('2. Collected Data'!AI327:AK327)/'2. Collected Data'!G327</f>
        <v>7.007733806164409</v>
      </c>
      <c r="Q328" s="50" t="str">
        <f>IF(MAX('2. Collected Data'!AI327:AK327)='2. Collected Data'!AI327,"NaCl",IF(MAX('2. Collected Data'!AJ327:AK327)='2. Collected Data'!AJ327,"CaCl2","MgCl2"))</f>
        <v>NaCl</v>
      </c>
      <c r="R328" s="66">
        <f>'2. Collected Data'!AL327/'2. Collected Data'!G327</f>
        <v>0</v>
      </c>
      <c r="S328" s="66">
        <f>SUM('2. Collected Data'!AO327:AU327)/'2. Collected Data'!G327</f>
        <v>310.27547440298787</v>
      </c>
      <c r="T328" s="50" t="str">
        <f>IF(MAX('2. Collected Data'!AO327:AT327)='2. Collected Data'!AO327,"NaCl",IF(MAX('2. Collected Data'!AP327:AT327)='2. Collected Data'!AP327,"CaCl2",IF(MAX('2. Collected Data'!AQ327:AT327)='2. Collected Data'!AQ327,"MgCl2",IF(MAX('2. Collected Data'!AR327:AT327)='2. Collected Data'!AR327,"Potassium Acetate",IF('2. Collected Data'!AS327&gt;'2. Collected Data'!AT327,"Enhanced Brine","Ag Byproduct")))))</f>
        <v>NaCl</v>
      </c>
      <c r="U328" s="72">
        <f>IF('2. Collected Data'!BC327&gt;0,'2. Collected Data'!BC327/'2. Collected Data'!$G327,"")</f>
        <v>104.98317425585694</v>
      </c>
      <c r="V328" s="72">
        <f>IF('2. Collected Data'!BD327&gt;0,'2. Collected Data'!BD327/'2. Collected Data'!$G327,"")</f>
        <v>259.34709284339982</v>
      </c>
      <c r="W328" s="72">
        <f>IF('2. Collected Data'!BE327&gt;0,'2. Collected Data'!BE327/'2. Collected Data'!$G327,"")</f>
        <v>516.90809974723663</v>
      </c>
      <c r="X328" s="72">
        <f>IF('2. Collected Data'!BF327&gt;0,'2. Collected Data'!BF327/'2. Collected Data'!$G327,"")</f>
        <v>881.23836684649336</v>
      </c>
      <c r="Y328" s="74">
        <f>IF(AND('2. Collected Data'!BB327&gt;0,'2. Collected Data'!BH327&gt;0),('2. Collected Data'!BH327-'2. Collected Data'!BB327)/'2. Collected Data'!BH327,"")</f>
        <v>-0.10902842861605755</v>
      </c>
    </row>
    <row r="329" spans="1:25" s="51" customFormat="1" ht="11.25" customHeight="1" x14ac:dyDescent="0.15">
      <c r="A329" s="331" t="s">
        <v>136</v>
      </c>
      <c r="B329" s="46"/>
      <c r="C329" s="46"/>
      <c r="D329" s="46"/>
      <c r="E329" s="46"/>
      <c r="F329" s="46"/>
      <c r="G329" s="146">
        <f>'2. Collected Data'!G328*'2. Collected Data'!AA328</f>
        <v>24000.57</v>
      </c>
      <c r="H329" s="45">
        <f>'2. Collected Data'!I328/'3. Calculated Stats'!$G329*1000</f>
        <v>37.582440750365514</v>
      </c>
      <c r="I329" s="45">
        <f>'2. Collected Data'!J328/'3. Calculated Stats'!$G329*1000</f>
        <v>1.8749554698075921</v>
      </c>
      <c r="J329" s="45">
        <f>'2. Collected Data'!K328/'3. Calculated Stats'!$G329*1000</f>
        <v>0.45832244817518919</v>
      </c>
      <c r="K329" s="66">
        <f>('2. Collected Data'!Y328+'2. Collected Data'!Z328)/G329*1000</f>
        <v>58.998598783278901</v>
      </c>
      <c r="L329" s="73">
        <f>IF(SUM('2. Collected Data'!Y328:Z328)&gt;0,(ROUND('2. Collected Data'!Y328/SUM('2. Collected Data'!Y328:Z328),2)),"")</f>
        <v>0.64</v>
      </c>
      <c r="M329" s="73">
        <f>IF(SUM('2. Collected Data'!Y328:Z328)&gt;0,1-L329,"")</f>
        <v>0.36</v>
      </c>
      <c r="N329" s="66">
        <f>IF('2. Collected Data'!AD328&gt;0,'2. Collected Data'!AE328/'2. Collected Data'!AD328,"")</f>
        <v>1913.7931034482758</v>
      </c>
      <c r="O329" s="66">
        <f>IF('2. Collected Data'!AF328&gt;0,'2. Collected Data'!AG328/'2. Collected Data'!AF328,"")</f>
        <v>27941.176470588234</v>
      </c>
      <c r="P329" s="66">
        <f>SUM('2. Collected Data'!AI328:AK328)/'2. Collected Data'!G328</f>
        <v>5.0495813224435917</v>
      </c>
      <c r="Q329" s="50" t="str">
        <f>IF(MAX('2. Collected Data'!AI328:AK328)='2. Collected Data'!AI328,"NaCl",IF(MAX('2. Collected Data'!AJ328:AK328)='2. Collected Data'!AJ328,"CaCl2","MgCl2"))</f>
        <v>NaCl</v>
      </c>
      <c r="R329" s="66">
        <f>'2. Collected Data'!AL328/'2. Collected Data'!G328</f>
        <v>0.46240151796394835</v>
      </c>
      <c r="S329" s="66">
        <f>SUM('2. Collected Data'!AO328:AU328)/'2. Collected Data'!G328</f>
        <v>900.02969929464177</v>
      </c>
      <c r="T329" s="50" t="str">
        <f>IF(MAX('2. Collected Data'!AO328:AT328)='2. Collected Data'!AO328,"NaCl",IF(MAX('2. Collected Data'!AP328:AT328)='2. Collected Data'!AP328,"CaCl2",IF(MAX('2. Collected Data'!AQ328:AT328)='2. Collected Data'!AQ328,"MgCl2",IF(MAX('2. Collected Data'!AR328:AT328)='2. Collected Data'!AR328,"Potassium Acetate",IF('2. Collected Data'!AS328&gt;'2. Collected Data'!AT328,"Enhanced Brine","Ag Byproduct")))))</f>
        <v>NaCl</v>
      </c>
      <c r="U329" s="72">
        <f>IF('2. Collected Data'!BC328&gt;0,'2. Collected Data'!BC328/'2. Collected Data'!$G328,"")</f>
        <v>449.50121684609991</v>
      </c>
      <c r="V329" s="72">
        <f>IF('2. Collected Data'!BD328&gt;0,'2. Collected Data'!BD328/'2. Collected Data'!$G328,"")</f>
        <v>202.77638906075981</v>
      </c>
      <c r="W329" s="72">
        <f>IF('2. Collected Data'!BE328&gt;0,'2. Collected Data'!BE328/'2. Collected Data'!$G328,"")</f>
        <v>433.83541640886028</v>
      </c>
      <c r="X329" s="72">
        <f>IF('2. Collected Data'!BF328&gt;0,'2. Collected Data'!BF328/'2. Collected Data'!$G328,"")</f>
        <v>1086.1130223157199</v>
      </c>
      <c r="Y329" s="74">
        <f>IF(AND('2. Collected Data'!BB328&gt;0,'2. Collected Data'!BH328&gt;0),('2. Collected Data'!BH328-'2. Collected Data'!BB328)/'2. Collected Data'!BH328,"")</f>
        <v>-4.4619422572178491E-2</v>
      </c>
    </row>
    <row r="330" spans="1:25" s="51" customFormat="1" ht="11.25" customHeight="1" x14ac:dyDescent="0.15">
      <c r="A330" s="331" t="s">
        <v>109</v>
      </c>
      <c r="B330" s="46"/>
      <c r="C330" s="46"/>
      <c r="D330" s="46"/>
      <c r="E330" s="46"/>
      <c r="F330" s="46"/>
      <c r="G330" s="146">
        <f>'2. Collected Data'!G329*'2. Collected Data'!AA329</f>
        <v>25300</v>
      </c>
      <c r="H330" s="45">
        <f>'2. Collected Data'!I329/'3. Calculated Stats'!$G330*1000</f>
        <v>23.359683794466402</v>
      </c>
      <c r="I330" s="45">
        <f>'2. Collected Data'!J329/'3. Calculated Stats'!$G330*1000</f>
        <v>4.4664031620553359</v>
      </c>
      <c r="J330" s="45">
        <f>'2. Collected Data'!K329/'3. Calculated Stats'!$G330*1000</f>
        <v>0.15810276679841898</v>
      </c>
      <c r="K330" s="66">
        <f>('2. Collected Data'!Y329+'2. Collected Data'!Z329)/G330*1000</f>
        <v>47.826086956521742</v>
      </c>
      <c r="L330" s="73">
        <f>IF(SUM('2. Collected Data'!Y329:Z329)&gt;0,(ROUND('2. Collected Data'!Y329/SUM('2. Collected Data'!Y329:Z329),2)),"")</f>
        <v>0.99</v>
      </c>
      <c r="M330" s="73">
        <f>IF(SUM('2. Collected Data'!Y329:Z329)&gt;0,1-L330,"")</f>
        <v>1.0000000000000009E-2</v>
      </c>
      <c r="N330" s="66">
        <f>IF('2. Collected Data'!AD329&gt;0,'2. Collected Data'!AE329/'2. Collected Data'!AD329,"")</f>
        <v>1250</v>
      </c>
      <c r="O330" s="66">
        <f>IF('2. Collected Data'!AF329&gt;0,'2. Collected Data'!AG329/'2. Collected Data'!AF329,"")</f>
        <v>15000</v>
      </c>
      <c r="P330" s="66">
        <f>SUM('2. Collected Data'!AI329:AK329)/'2. Collected Data'!G329</f>
        <v>2.0948616600790513</v>
      </c>
      <c r="Q330" s="50" t="str">
        <f>IF(MAX('2. Collected Data'!AI329:AK329)='2. Collected Data'!AI329,"NaCl",IF(MAX('2. Collected Data'!AJ329:AK329)='2. Collected Data'!AJ329,"CaCl2","MgCl2"))</f>
        <v>NaCl</v>
      </c>
      <c r="R330" s="66">
        <f>'2. Collected Data'!AL329/'2. Collected Data'!G329</f>
        <v>0.6324110671936759</v>
      </c>
      <c r="S330" s="66">
        <f>SUM('2. Collected Data'!AO329:AU329)/'2. Collected Data'!G329</f>
        <v>140.23715415019763</v>
      </c>
      <c r="T330" s="50" t="str">
        <f>IF(MAX('2. Collected Data'!AO329:AT329)='2. Collected Data'!AO329,"NaCl",IF(MAX('2. Collected Data'!AP329:AT329)='2. Collected Data'!AP329,"CaCl2",IF(MAX('2. Collected Data'!AQ329:AT329)='2. Collected Data'!AQ329,"MgCl2",IF(MAX('2. Collected Data'!AR329:AT329)='2. Collected Data'!AR329,"Potassium Acetate",IF('2. Collected Data'!AS329&gt;'2. Collected Data'!AT329,"Enhanced Brine","Ag Byproduct")))))</f>
        <v>NaCl</v>
      </c>
      <c r="U330" s="72">
        <f>IF('2. Collected Data'!BC329&gt;0,'2. Collected Data'!BC329/'2. Collected Data'!$G329,"")</f>
        <v>161.07897233201581</v>
      </c>
      <c r="V330" s="72">
        <f>IF('2. Collected Data'!BD329&gt;0,'2. Collected Data'!BD329/'2. Collected Data'!$G329,"")</f>
        <v>130.59359683794466</v>
      </c>
      <c r="W330" s="72">
        <f>IF('2. Collected Data'!BE329&gt;0,'2. Collected Data'!BE329/'2. Collected Data'!$G329,"")</f>
        <v>108.65221343873517</v>
      </c>
      <c r="X330" s="72">
        <f>IF('2. Collected Data'!BF329&gt;0,'2. Collected Data'!BF329/'2. Collected Data'!$G329,"")</f>
        <v>404.99260869565217</v>
      </c>
      <c r="Y330" s="74">
        <f>IF(AND('2. Collected Data'!BB329&gt;0,'2. Collected Data'!BH329&gt;0),('2. Collected Data'!BH329-'2. Collected Data'!BB329)/'2. Collected Data'!BH329,"")</f>
        <v>-9.3028624192059123E-2</v>
      </c>
    </row>
    <row r="331" spans="1:25" s="51" customFormat="1" ht="11.25" customHeight="1" x14ac:dyDescent="0.15">
      <c r="A331" s="331" t="s">
        <v>352</v>
      </c>
      <c r="B331" s="46"/>
      <c r="C331" s="46"/>
      <c r="D331" s="46"/>
      <c r="E331" s="46"/>
      <c r="F331" s="46"/>
      <c r="G331" s="146">
        <f>'2. Collected Data'!G330*'2. Collected Data'!AA330</f>
        <v>59400</v>
      </c>
      <c r="H331" s="45">
        <f>'2. Collected Data'!I330/'3. Calculated Stats'!$G331*1000</f>
        <v>16.498316498316498</v>
      </c>
      <c r="I331" s="45">
        <f>'2. Collected Data'!J330/'3. Calculated Stats'!$G331*1000</f>
        <v>0.25252525252525254</v>
      </c>
      <c r="J331" s="45">
        <f>'2. Collected Data'!K330/'3. Calculated Stats'!$G331*1000</f>
        <v>0</v>
      </c>
      <c r="K331" s="66">
        <f>('2. Collected Data'!Y330+'2. Collected Data'!Z330)/G331*1000</f>
        <v>36.195286195286194</v>
      </c>
      <c r="L331" s="73">
        <f>IF(SUM('2. Collected Data'!Y330:Z330)&gt;0,(ROUND('2. Collected Data'!Y330/SUM('2. Collected Data'!Y330:Z330),2)),"")</f>
        <v>0.93</v>
      </c>
      <c r="M331" s="73">
        <f>IF(SUM('2. Collected Data'!Y330:Z330)&gt;0,1-L331,"")</f>
        <v>6.9999999999999951E-2</v>
      </c>
      <c r="N331" s="66">
        <f>IF('2. Collected Data'!AD330&gt;0,'2. Collected Data'!AE330/'2. Collected Data'!AD330,"")</f>
        <v>2512</v>
      </c>
      <c r="O331" s="66">
        <f>IF('2. Collected Data'!AF330&gt;0,'2. Collected Data'!AG330/'2. Collected Data'!AF330,"")</f>
        <v>16000</v>
      </c>
      <c r="P331" s="66">
        <f>SUM('2. Collected Data'!AI330:AK330)/'2. Collected Data'!G330</f>
        <v>1.0731666666666666</v>
      </c>
      <c r="Q331" s="50" t="str">
        <f>IF(MAX('2. Collected Data'!AI330:AK330)='2. Collected Data'!AI330,"NaCl",IF(MAX('2. Collected Data'!AJ330:AK330)='2. Collected Data'!AJ330,"CaCl2","MgCl2"))</f>
        <v>NaCl</v>
      </c>
      <c r="R331" s="66">
        <f>'2. Collected Data'!AL330/'2. Collected Data'!G330</f>
        <v>0</v>
      </c>
      <c r="S331" s="66">
        <f>SUM('2. Collected Data'!AO330:AU330)/'2. Collected Data'!G330</f>
        <v>21.268249999999998</v>
      </c>
      <c r="T331" s="50" t="str">
        <f>IF(MAX('2. Collected Data'!AO330:AT330)='2. Collected Data'!AO330,"NaCl",IF(MAX('2. Collected Data'!AP330:AT330)='2. Collected Data'!AP330,"CaCl2",IF(MAX('2. Collected Data'!AQ330:AT330)='2. Collected Data'!AQ330,"MgCl2",IF(MAX('2. Collected Data'!AR330:AT330)='2. Collected Data'!AR330,"Potassium Acetate",IF('2. Collected Data'!AS330&gt;'2. Collected Data'!AT330,"Enhanced Brine","Ag Byproduct")))))</f>
        <v>NaCl</v>
      </c>
      <c r="U331" s="72">
        <f>IF('2. Collected Data'!BC330&gt;0,'2. Collected Data'!BC330/'2. Collected Data'!$G330,"")</f>
        <v>118.38766666666666</v>
      </c>
      <c r="V331" s="72">
        <f>IF('2. Collected Data'!BD330&gt;0,'2. Collected Data'!BD330/'2. Collected Data'!$G330,"")</f>
        <v>230.57716666666667</v>
      </c>
      <c r="W331" s="72">
        <f>IF('2. Collected Data'!BE330&gt;0,'2. Collected Data'!BE330/'2. Collected Data'!$G330,"")</f>
        <v>118.69816666666667</v>
      </c>
      <c r="X331" s="72">
        <f>IF('2. Collected Data'!BF330&gt;0,'2. Collected Data'!BF330/'2. Collected Data'!$G330,"")</f>
        <v>476.17599999999999</v>
      </c>
      <c r="Y331" s="74">
        <f>IF(AND('2. Collected Data'!BB330&gt;0,'2. Collected Data'!BH330&gt;0),('2. Collected Data'!BH330-'2. Collected Data'!BB330)/'2. Collected Data'!BH330,"")</f>
        <v>-0.32786885245901637</v>
      </c>
    </row>
    <row r="332" spans="1:25" s="51" customFormat="1" ht="11.25" customHeight="1" x14ac:dyDescent="0.15">
      <c r="A332" s="332" t="s">
        <v>53</v>
      </c>
      <c r="B332" s="46"/>
      <c r="C332" s="46"/>
      <c r="D332" s="46"/>
      <c r="E332" s="46"/>
      <c r="F332" s="46"/>
      <c r="G332" s="146"/>
      <c r="H332" s="45"/>
      <c r="I332" s="45"/>
      <c r="J332" s="45"/>
      <c r="K332" s="66"/>
      <c r="L332" s="73"/>
      <c r="M332" s="73"/>
      <c r="N332" s="66"/>
      <c r="O332" s="66"/>
      <c r="P332" s="66"/>
      <c r="Q332" s="50"/>
      <c r="R332" s="66"/>
      <c r="S332" s="66"/>
      <c r="T332" s="50"/>
      <c r="U332" s="72"/>
      <c r="V332" s="72"/>
      <c r="W332" s="72"/>
      <c r="X332" s="72"/>
      <c r="Y332" s="74"/>
    </row>
    <row r="333" spans="1:25" s="51" customFormat="1" ht="11.25" customHeight="1" x14ac:dyDescent="0.15">
      <c r="A333" s="189" t="s">
        <v>137</v>
      </c>
      <c r="B333" s="46"/>
      <c r="C333" s="46"/>
      <c r="D333" s="46"/>
      <c r="E333" s="46"/>
      <c r="F333" s="46"/>
      <c r="G333" s="146">
        <f>'2. Collected Data'!G332*'2. Collected Data'!AA332</f>
        <v>7802</v>
      </c>
      <c r="H333" s="45">
        <f>'2. Collected Data'!I332/'3. Calculated Stats'!$G333*1000</f>
        <v>51.268905408869522</v>
      </c>
      <c r="I333" s="45">
        <f>'2. Collected Data'!J332/'3. Calculated Stats'!$G333*1000</f>
        <v>2.8197897974878239</v>
      </c>
      <c r="J333" s="45">
        <f>'2. Collected Data'!K332/'3. Calculated Stats'!$G333*1000</f>
        <v>1.5380671622660858</v>
      </c>
      <c r="K333" s="66">
        <f>('2. Collected Data'!Y332+'2. Collected Data'!Z332)/G333*1000</f>
        <v>124.96795693411946</v>
      </c>
      <c r="L333" s="73">
        <f>IF(SUM('2. Collected Data'!Y332:Z332)&gt;0,(ROUND('2. Collected Data'!Y332/SUM('2. Collected Data'!Y332:Z332),2)),"")</f>
        <v>1</v>
      </c>
      <c r="M333" s="73">
        <f>IF(SUM('2. Collected Data'!Y332:Z332)&gt;0,1-L333,"")</f>
        <v>0</v>
      </c>
      <c r="N333" s="66">
        <f>IF('2. Collected Data'!AD332&gt;0,'2. Collected Data'!AE332/'2. Collected Data'!AD332,"")</f>
        <v>900</v>
      </c>
      <c r="O333" s="66">
        <f>IF('2. Collected Data'!AF332&gt;0,'2. Collected Data'!AG332/'2. Collected Data'!AF332,"")</f>
        <v>8250</v>
      </c>
      <c r="P333" s="66">
        <f>SUM('2. Collected Data'!AI332:AK332)/'2. Collected Data'!G332</f>
        <v>17.13156626506024</v>
      </c>
      <c r="Q333" s="50" t="str">
        <f>IF(MAX('2. Collected Data'!AI332:AK332)='2. Collected Data'!AI332,"NaCl",IF(MAX('2. Collected Data'!AJ332:AK332)='2. Collected Data'!AJ332,"CaCl2","MgCl2"))</f>
        <v>NaCl</v>
      </c>
      <c r="R333" s="66">
        <f>'2. Collected Data'!AL332/'2. Collected Data'!G332</f>
        <v>2.1527710843373495</v>
      </c>
      <c r="S333" s="66">
        <f>SUM('2. Collected Data'!AO332:AU332)/'2. Collected Data'!G332</f>
        <v>144.27638554216867</v>
      </c>
      <c r="T333" s="50" t="str">
        <f>IF(MAX('2. Collected Data'!AO332:AT332)='2. Collected Data'!AO332,"NaCl",IF(MAX('2. Collected Data'!AP332:AT332)='2. Collected Data'!AP332,"CaCl2",IF(MAX('2. Collected Data'!AQ332:AT332)='2. Collected Data'!AQ332,"MgCl2",IF(MAX('2. Collected Data'!AR332:AT332)='2. Collected Data'!AR332,"Potassium Acetate",IF('2. Collected Data'!AS332&gt;'2. Collected Data'!AT332,"Enhanced Brine","Ag Byproduct")))))</f>
        <v>NaCl</v>
      </c>
      <c r="U333" s="72">
        <f>IF('2. Collected Data'!BC332&gt;0,'2. Collected Data'!BC332/'2. Collected Data'!$G332,"")</f>
        <v>1151.1598795180723</v>
      </c>
      <c r="V333" s="72">
        <f>IF('2. Collected Data'!BD332&gt;0,'2. Collected Data'!BD332/'2. Collected Data'!$G332,"")</f>
        <v>1182.5646987951807</v>
      </c>
      <c r="W333" s="72">
        <f>IF('2. Collected Data'!BE332&gt;0,'2. Collected Data'!BE332/'2. Collected Data'!$G332,"")</f>
        <v>1295.0259036144578</v>
      </c>
      <c r="X333" s="72">
        <f>IF('2. Collected Data'!BF332&gt;0,'2. Collected Data'!BF332/'2. Collected Data'!$G332,"")</f>
        <v>3881.7626506024098</v>
      </c>
      <c r="Y333" s="74">
        <f>IF(AND('2. Collected Data'!BB332&gt;0,'2. Collected Data'!BH332&gt;0),('2. Collected Data'!BH332-'2. Collected Data'!BB332)/'2. Collected Data'!BH332,"")</f>
        <v>-2.1502209131075017E-2</v>
      </c>
    </row>
    <row r="334" spans="1:25" s="51" customFormat="1" ht="11.25" customHeight="1" x14ac:dyDescent="0.15">
      <c r="A334" s="334" t="s">
        <v>353</v>
      </c>
      <c r="B334" s="46"/>
      <c r="C334" s="46"/>
      <c r="D334" s="46"/>
      <c r="E334" s="46"/>
      <c r="F334" s="46"/>
      <c r="G334" s="146">
        <f>'2. Collected Data'!G333*'2. Collected Data'!AA333</f>
        <v>4111.68</v>
      </c>
      <c r="H334" s="45">
        <f>'2. Collected Data'!I333/'3. Calculated Stats'!$G334*1000</f>
        <v>156.87018445015175</v>
      </c>
      <c r="I334" s="45">
        <f>'2. Collected Data'!J333/'3. Calculated Stats'!$G334*1000</f>
        <v>4.1345630010117516</v>
      </c>
      <c r="J334" s="45">
        <f>'2. Collected Data'!K333/'3. Calculated Stats'!$G334*1000</f>
        <v>0.48641917658961786</v>
      </c>
      <c r="K334" s="66">
        <f>('2. Collected Data'!Y333+'2. Collected Data'!Z333)/G334*1000</f>
        <v>192.86520351778347</v>
      </c>
      <c r="L334" s="73">
        <f>IF(SUM('2. Collected Data'!Y333:Z333)&gt;0,(ROUND('2. Collected Data'!Y333/SUM('2. Collected Data'!Y333:Z333),2)),"")</f>
        <v>0.97</v>
      </c>
      <c r="M334" s="73">
        <f>IF(SUM('2. Collected Data'!Y333:Z333)&gt;0,1-L334,"")</f>
        <v>3.0000000000000027E-2</v>
      </c>
      <c r="N334" s="66">
        <f>IF('2. Collected Data'!AD333&gt;0,'2. Collected Data'!AE333/'2. Collected Data'!AD333,"")</f>
        <v>4042.5531914893618</v>
      </c>
      <c r="O334" s="66">
        <f>IF('2. Collected Data'!AF333&gt;0,'2. Collected Data'!AG333/'2. Collected Data'!AF333,"")</f>
        <v>17500</v>
      </c>
      <c r="P334" s="66">
        <f>SUM('2. Collected Data'!AI333:AK333)/'2. Collected Data'!G333</f>
        <v>5.3405323371468594</v>
      </c>
      <c r="Q334" s="50" t="str">
        <f>IF(MAX('2. Collected Data'!AI333:AK333)='2. Collected Data'!AI333,"NaCl",IF(MAX('2. Collected Data'!AJ333:AK333)='2. Collected Data'!AJ333,"CaCl2","MgCl2"))</f>
        <v>NaCl</v>
      </c>
      <c r="R334" s="66">
        <f>'2. Collected Data'!AL333/'2. Collected Data'!G333</f>
        <v>0.88763717020779831</v>
      </c>
      <c r="S334" s="66">
        <f>SUM('2. Collected Data'!AO333:AU333)/'2. Collected Data'!G333</f>
        <v>68.283854774690639</v>
      </c>
      <c r="T334" s="50" t="str">
        <f>IF(MAX('2. Collected Data'!AO333:AT333)='2. Collected Data'!AO333,"NaCl",IF(MAX('2. Collected Data'!AP333:AT333)='2. Collected Data'!AP333,"CaCl2",IF(MAX('2. Collected Data'!AQ333:AT333)='2. Collected Data'!AQ333,"MgCl2",IF(MAX('2. Collected Data'!AR333:AT333)='2. Collected Data'!AR333,"Potassium Acetate",IF('2. Collected Data'!AS333&gt;'2. Collected Data'!AT333,"Enhanced Brine","Ag Byproduct")))))</f>
        <v>NaCl</v>
      </c>
      <c r="U334" s="72">
        <f>IF('2. Collected Data'!BC333&gt;0,'2. Collected Data'!BC333/'2. Collected Data'!$G333,"")</f>
        <v>1070.4031053000233</v>
      </c>
      <c r="V334" s="72">
        <f>IF('2. Collected Data'!BD333&gt;0,'2. Collected Data'!BD333/'2. Collected Data'!$G333,"")</f>
        <v>301.97980387578798</v>
      </c>
      <c r="W334" s="72">
        <f>IF('2. Collected Data'!BE333&gt;0,'2. Collected Data'!BE333/'2. Collected Data'!$G333,"")</f>
        <v>411.15695773990194</v>
      </c>
      <c r="X334" s="72">
        <f>IF('2. Collected Data'!BF333&gt;0,'2. Collected Data'!BF333/'2. Collected Data'!$G333,"")</f>
        <v>3135.8020079383609</v>
      </c>
      <c r="Y334" s="74">
        <f>IF(AND('2. Collected Data'!BB333&gt;0,'2. Collected Data'!BH333&gt;0),('2. Collected Data'!BH333-'2. Collected Data'!BB333)/'2. Collected Data'!BH333,"")</f>
        <v>0</v>
      </c>
    </row>
    <row r="335" spans="1:25" s="51" customFormat="1" ht="11.25" customHeight="1" x14ac:dyDescent="0.15">
      <c r="A335" s="331" t="s">
        <v>138</v>
      </c>
      <c r="B335" s="46"/>
      <c r="C335" s="46"/>
      <c r="D335" s="46"/>
      <c r="E335" s="46"/>
      <c r="F335" s="46"/>
      <c r="G335" s="146">
        <f>'2. Collected Data'!G334*'2. Collected Data'!AA334</f>
        <v>3040</v>
      </c>
      <c r="H335" s="45">
        <f>'2. Collected Data'!I334/'3. Calculated Stats'!$G335*1000</f>
        <v>131.57894736842104</v>
      </c>
      <c r="I335" s="45">
        <f>'2. Collected Data'!J334/'3. Calculated Stats'!$G335*1000</f>
        <v>0</v>
      </c>
      <c r="J335" s="45">
        <f>'2. Collected Data'!K334/'3. Calculated Stats'!$G335*1000</f>
        <v>1.9736842105263159</v>
      </c>
      <c r="K335" s="66">
        <f>('2. Collected Data'!Y334+'2. Collected Data'!Z334)/G335*1000</f>
        <v>263.15789473684208</v>
      </c>
      <c r="L335" s="73">
        <f>IF(SUM('2. Collected Data'!Y334:Z334)&gt;0,(ROUND('2. Collected Data'!Y334/SUM('2. Collected Data'!Y334:Z334),2)),"")</f>
        <v>0.38</v>
      </c>
      <c r="M335" s="73">
        <f>IF(SUM('2. Collected Data'!Y334:Z334)&gt;0,1-L335,"")</f>
        <v>0.62</v>
      </c>
      <c r="N335" s="66">
        <f>IF('2. Collected Data'!AD334&gt;0,'2. Collected Data'!AE334/'2. Collected Data'!AD334,"")</f>
        <v>2483.6601307189544</v>
      </c>
      <c r="O335" s="66">
        <f>IF('2. Collected Data'!AF334&gt;0,'2. Collected Data'!AG334/'2. Collected Data'!AF334,"")</f>
        <v>7479.6747967479678</v>
      </c>
      <c r="P335" s="66">
        <f>SUM('2. Collected Data'!AI334:AK334)/'2. Collected Data'!G334</f>
        <v>32.2704375</v>
      </c>
      <c r="Q335" s="50" t="str">
        <f>IF(MAX('2. Collected Data'!AI334:AK334)='2. Collected Data'!AI334,"NaCl",IF(MAX('2. Collected Data'!AJ334:AK334)='2. Collected Data'!AJ334,"CaCl2","MgCl2"))</f>
        <v>NaCl</v>
      </c>
      <c r="R335" s="66">
        <f>'2. Collected Data'!AL334/'2. Collected Data'!G334</f>
        <v>0.97737499999999999</v>
      </c>
      <c r="S335" s="66">
        <f>SUM('2. Collected Data'!AO334:AU334)/'2. Collected Data'!G334</f>
        <v>208.75</v>
      </c>
      <c r="T335" s="50" t="str">
        <f>IF(MAX('2. Collected Data'!AO334:AT334)='2. Collected Data'!AO334,"NaCl",IF(MAX('2. Collected Data'!AP334:AT334)='2. Collected Data'!AP334,"CaCl2",IF(MAX('2. Collected Data'!AQ334:AT334)='2. Collected Data'!AQ334,"MgCl2",IF(MAX('2. Collected Data'!AR334:AT334)='2. Collected Data'!AR334,"Potassium Acetate",IF('2. Collected Data'!AS334&gt;'2. Collected Data'!AT334,"Enhanced Brine","Ag Byproduct")))))</f>
        <v>MgCl2</v>
      </c>
      <c r="U335" s="72">
        <f>IF('2. Collected Data'!BC334&gt;0,'2. Collected Data'!BC334/'2. Collected Data'!$G334,"")</f>
        <v>838.75</v>
      </c>
      <c r="V335" s="72">
        <f>IF('2. Collected Data'!BD334&gt;0,'2. Collected Data'!BD334/'2. Collected Data'!$G334,"")</f>
        <v>5119.125</v>
      </c>
      <c r="W335" s="72">
        <f>IF('2. Collected Data'!BE334&gt;0,'2. Collected Data'!BE334/'2. Collected Data'!$G334,"")</f>
        <v>2344.375</v>
      </c>
      <c r="X335" s="72">
        <f>IF('2. Collected Data'!BF334&gt;0,'2. Collected Data'!BF334/'2. Collected Data'!$G334,"")</f>
        <v>8302.3222499999993</v>
      </c>
      <c r="Y335" s="74">
        <f>IF(AND('2. Collected Data'!BB334&gt;0,'2. Collected Data'!BH334&gt;0),('2. Collected Data'!BH334-'2. Collected Data'!BB334)/'2. Collected Data'!BH334,"")</f>
        <v>-2.9411764705882353E-2</v>
      </c>
    </row>
    <row r="336" spans="1:25" s="51" customFormat="1" ht="11.25" customHeight="1" x14ac:dyDescent="0.15">
      <c r="A336" s="189" t="s">
        <v>139</v>
      </c>
      <c r="B336" s="46"/>
      <c r="C336" s="46"/>
      <c r="D336" s="46"/>
      <c r="E336" s="46"/>
      <c r="F336" s="46"/>
      <c r="G336" s="146">
        <f>'2. Collected Data'!G335*'2. Collected Data'!AA335</f>
        <v>7690.7999999999993</v>
      </c>
      <c r="H336" s="45">
        <f>'2. Collected Data'!I335/'3. Calculated Stats'!$G336*1000</f>
        <v>42.128257138399128</v>
      </c>
      <c r="I336" s="45">
        <f>'2. Collected Data'!J335/'3. Calculated Stats'!$G336*1000</f>
        <v>2.8605606698912989</v>
      </c>
      <c r="J336" s="45">
        <f>'2. Collected Data'!K335/'3. Calculated Stats'!$G336*1000</f>
        <v>1.3002548499505904</v>
      </c>
      <c r="K336" s="66">
        <f>('2. Collected Data'!Y335+'2. Collected Data'!Z335)/G336*1000</f>
        <v>61.632079887657987</v>
      </c>
      <c r="L336" s="73">
        <f>IF(SUM('2. Collected Data'!Y335:Z335)&gt;0,(ROUND('2. Collected Data'!Y335/SUM('2. Collected Data'!Y335:Z335),2)),"")</f>
        <v>0.71</v>
      </c>
      <c r="M336" s="73">
        <f>IF(SUM('2. Collected Data'!Y335:Z335)&gt;0,1-L336,"")</f>
        <v>0.29000000000000004</v>
      </c>
      <c r="N336" s="66" t="str">
        <f>IF('2. Collected Data'!AD335&gt;0,'2. Collected Data'!AE335/'2. Collected Data'!AD335,"")</f>
        <v/>
      </c>
      <c r="O336" s="66" t="str">
        <f>IF('2. Collected Data'!AF335&gt;0,'2. Collected Data'!AG335/'2. Collected Data'!AF335,"")</f>
        <v/>
      </c>
      <c r="P336" s="66">
        <f>SUM('2. Collected Data'!AI335:AK335)/'2. Collected Data'!G335</f>
        <v>13.466000936183493</v>
      </c>
      <c r="Q336" s="50" t="str">
        <f>IF(MAX('2. Collected Data'!AI335:AK335)='2. Collected Data'!AI335,"NaCl",IF(MAX('2. Collected Data'!AJ335:AK335)='2. Collected Data'!AJ335,"CaCl2","MgCl2"))</f>
        <v>NaCl</v>
      </c>
      <c r="R336" s="66">
        <f>'2. Collected Data'!AL335/'2. Collected Data'!G335</f>
        <v>2.748603526291153</v>
      </c>
      <c r="S336" s="66">
        <f>SUM('2. Collected Data'!AO335:AU335)/'2. Collected Data'!G335</f>
        <v>51.765049149633327</v>
      </c>
      <c r="T336" s="50" t="str">
        <f>IF(MAX('2. Collected Data'!AO335:AT335)='2. Collected Data'!AO335,"NaCl",IF(MAX('2. Collected Data'!AP335:AT335)='2. Collected Data'!AP335,"CaCl2",IF(MAX('2. Collected Data'!AQ335:AT335)='2. Collected Data'!AQ335,"MgCl2",IF(MAX('2. Collected Data'!AR335:AT335)='2. Collected Data'!AR335,"Potassium Acetate",IF('2. Collected Data'!AS335&gt;'2. Collected Data'!AT335,"Enhanced Brine","Ag Byproduct")))))</f>
        <v>NaCl</v>
      </c>
      <c r="U336" s="72" t="str">
        <f>IF('2. Collected Data'!BC335&gt;0,'2. Collected Data'!BC335/'2. Collected Data'!$G335,"")</f>
        <v/>
      </c>
      <c r="V336" s="72" t="str">
        <f>IF('2. Collected Data'!BD335&gt;0,'2. Collected Data'!BD335/'2. Collected Data'!$G335,"")</f>
        <v/>
      </c>
      <c r="W336" s="72" t="str">
        <f>IF('2. Collected Data'!BE335&gt;0,'2. Collected Data'!BE335/'2. Collected Data'!$G335,"")</f>
        <v/>
      </c>
      <c r="X336" s="72">
        <f>IF('2. Collected Data'!BF335&gt;0,'2. Collected Data'!BF335/'2. Collected Data'!$G335,"")</f>
        <v>2808.5504758932752</v>
      </c>
      <c r="Y336" s="74">
        <f>IF(AND('2. Collected Data'!BB335&gt;0,'2. Collected Data'!BH335&gt;0),('2. Collected Data'!BH335-'2. Collected Data'!BB335)/'2. Collected Data'!BH335,"")</f>
        <v>-0.22359154929577468</v>
      </c>
    </row>
    <row r="337" spans="1:25" s="51" customFormat="1" ht="11.25" customHeight="1" x14ac:dyDescent="0.15">
      <c r="A337" s="185" t="s">
        <v>140</v>
      </c>
      <c r="B337" s="46"/>
      <c r="C337" s="46"/>
      <c r="D337" s="46"/>
      <c r="E337" s="46"/>
      <c r="F337" s="46"/>
      <c r="G337" s="146">
        <f>'2. Collected Data'!G336*'2. Collected Data'!AA336</f>
        <v>30517</v>
      </c>
      <c r="H337" s="45">
        <f>'2. Collected Data'!I336/'3. Calculated Stats'!$G337*1000</f>
        <v>27.623947308057804</v>
      </c>
      <c r="I337" s="45">
        <f>'2. Collected Data'!J336/'3. Calculated Stats'!$G337*1000</f>
        <v>0</v>
      </c>
      <c r="J337" s="45">
        <f>'2. Collected Data'!K336/'3. Calculated Stats'!$G337*1000</f>
        <v>0</v>
      </c>
      <c r="K337" s="66">
        <f>('2. Collected Data'!Y336+'2. Collected Data'!Z336)/G337*1000</f>
        <v>0</v>
      </c>
      <c r="L337" s="73" t="str">
        <f>IF(SUM('2. Collected Data'!Y336:Z336)&gt;0,(ROUND('2. Collected Data'!Y336/SUM('2. Collected Data'!Y336:Z336),2)),"")</f>
        <v/>
      </c>
      <c r="M337" s="73" t="str">
        <f>IF(SUM('2. Collected Data'!Y336:Z336)&gt;0,1-L337,"")</f>
        <v/>
      </c>
      <c r="N337" s="66">
        <f>IF('2. Collected Data'!AD336&gt;0,'2. Collected Data'!AE336/'2. Collected Data'!AD336,"")</f>
        <v>0</v>
      </c>
      <c r="O337" s="66" t="str">
        <f>IF('2. Collected Data'!AF336&gt;0,'2. Collected Data'!AG336/'2. Collected Data'!AF336,"")</f>
        <v/>
      </c>
      <c r="P337" s="66">
        <f>SUM('2. Collected Data'!AI336:AK336)/'2. Collected Data'!G336</f>
        <v>14.864206835534292</v>
      </c>
      <c r="Q337" s="50" t="str">
        <f>IF(MAX('2. Collected Data'!AI336:AK336)='2. Collected Data'!AI336,"NaCl",IF(MAX('2. Collected Data'!AJ336:AK336)='2. Collected Data'!AJ336,"CaCl2","MgCl2"))</f>
        <v>CaCl2</v>
      </c>
      <c r="R337" s="66">
        <f>'2. Collected Data'!AL336/'2. Collected Data'!G336</f>
        <v>1.5006717567257595</v>
      </c>
      <c r="S337" s="66">
        <f>SUM('2. Collected Data'!AO336:AU336)/'2. Collected Data'!G336</f>
        <v>0.43811645967821217</v>
      </c>
      <c r="T337" s="50" t="str">
        <f>IF(MAX('2. Collected Data'!AO336:AT336)='2. Collected Data'!AO336,"NaCl",IF(MAX('2. Collected Data'!AP336:AT336)='2. Collected Data'!AP336,"CaCl2",IF(MAX('2. Collected Data'!AQ336:AT336)='2. Collected Data'!AQ336,"MgCl2",IF(MAX('2. Collected Data'!AR336:AT336)='2. Collected Data'!AR336,"Potassium Acetate",IF('2. Collected Data'!AS336&gt;'2. Collected Data'!AT336,"Enhanced Brine","Ag Byproduct")))))</f>
        <v>NaCl</v>
      </c>
      <c r="U337" s="72">
        <f>IF('2. Collected Data'!BC336&gt;0,'2. Collected Data'!BC336/'2. Collected Data'!$G336,"")</f>
        <v>1026.280433856539</v>
      </c>
      <c r="V337" s="72">
        <f>IF('2. Collected Data'!BD336&gt;0,'2. Collected Data'!BD336/'2. Collected Data'!$G336,"")</f>
        <v>1171.7731100697972</v>
      </c>
      <c r="W337" s="72">
        <f>IF('2. Collected Data'!BE336&gt;0,'2. Collected Data'!BE336/'2. Collected Data'!$G336,"")</f>
        <v>981.58403512796144</v>
      </c>
      <c r="X337" s="72" t="str">
        <f>IF('2. Collected Data'!BF336&gt;0,'2. Collected Data'!BF336/'2. Collected Data'!$G336,"")</f>
        <v/>
      </c>
      <c r="Y337" s="74">
        <f>IF(AND('2. Collected Data'!BB336&gt;0,'2. Collected Data'!BH336&gt;0),('2. Collected Data'!BH336-'2. Collected Data'!BB336)/'2. Collected Data'!BH336,"")</f>
        <v>-0.24798287502058308</v>
      </c>
    </row>
    <row r="338" spans="1:25" s="51" customFormat="1" ht="11.25" customHeight="1" x14ac:dyDescent="0.15">
      <c r="A338" s="275" t="s">
        <v>354</v>
      </c>
      <c r="B338" s="46"/>
      <c r="C338" s="46"/>
      <c r="D338" s="46"/>
      <c r="E338" s="46"/>
      <c r="F338" s="46"/>
      <c r="G338" s="146">
        <f>'2. Collected Data'!G337*'2. Collected Data'!AA337</f>
        <v>3904</v>
      </c>
      <c r="H338" s="45">
        <f>'2. Collected Data'!I337/'3. Calculated Stats'!$G338*1000</f>
        <v>0</v>
      </c>
      <c r="I338" s="45">
        <f>'2. Collected Data'!J337/'3. Calculated Stats'!$G338*1000</f>
        <v>1.5368852459016393</v>
      </c>
      <c r="J338" s="45">
        <f>'2. Collected Data'!K337/'3. Calculated Stats'!$G338*1000</f>
        <v>0</v>
      </c>
      <c r="K338" s="66">
        <f>('2. Collected Data'!Y337+'2. Collected Data'!Z337)/G338*1000</f>
        <v>38.165983606557376</v>
      </c>
      <c r="L338" s="73">
        <f>IF(SUM('2. Collected Data'!Y337:Z337)&gt;0,(ROUND('2. Collected Data'!Y337/SUM('2. Collected Data'!Y337:Z337),2)),"")</f>
        <v>1</v>
      </c>
      <c r="M338" s="73">
        <f>IF(SUM('2. Collected Data'!Y337:Z337)&gt;0,1-L338,"")</f>
        <v>0</v>
      </c>
      <c r="N338" s="66" t="str">
        <f>IF('2. Collected Data'!AD337&gt;0,'2. Collected Data'!AE337/'2. Collected Data'!AD337,"")</f>
        <v/>
      </c>
      <c r="O338" s="66">
        <f>IF('2. Collected Data'!AF337&gt;0,'2. Collected Data'!AG337/'2. Collected Data'!AF337,"")</f>
        <v>2923.0769230769229</v>
      </c>
      <c r="P338" s="66">
        <f>SUM('2. Collected Data'!AI337:AK337)/'2. Collected Data'!G337</f>
        <v>4.6106557377049179E-3</v>
      </c>
      <c r="Q338" s="50" t="str">
        <f>IF(MAX('2. Collected Data'!AI337:AK337)='2. Collected Data'!AI337,"NaCl",IF(MAX('2. Collected Data'!AJ337:AK337)='2. Collected Data'!AJ337,"CaCl2","MgCl2"))</f>
        <v>NaCl</v>
      </c>
      <c r="R338" s="66">
        <f>'2. Collected Data'!AL337/'2. Collected Data'!G337</f>
        <v>0</v>
      </c>
      <c r="S338" s="66">
        <f>SUM('2. Collected Data'!AO337:AU337)/'2. Collected Data'!G337</f>
        <v>1.6905737704918034</v>
      </c>
      <c r="T338" s="50" t="str">
        <f>IF(MAX('2. Collected Data'!AO337:AT337)='2. Collected Data'!AO337,"NaCl",IF(MAX('2. Collected Data'!AP337:AT337)='2. Collected Data'!AP337,"CaCl2",IF(MAX('2. Collected Data'!AQ337:AT337)='2. Collected Data'!AQ337,"MgCl2",IF(MAX('2. Collected Data'!AR337:AT337)='2. Collected Data'!AR337,"Potassium Acetate",IF('2. Collected Data'!AS337&gt;'2. Collected Data'!AT337,"Enhanced Brine","Ag Byproduct")))))</f>
        <v>CaCl2</v>
      </c>
      <c r="U338" s="72">
        <f>IF('2. Collected Data'!BC337&gt;0,'2. Collected Data'!BC337/'2. Collected Data'!$G337,"")</f>
        <v>24.590163934426229</v>
      </c>
      <c r="V338" s="72">
        <f>IF('2. Collected Data'!BD337&gt;0,'2. Collected Data'!BD337/'2. Collected Data'!$G337,"")</f>
        <v>10.245901639344263</v>
      </c>
      <c r="W338" s="72">
        <f>IF('2. Collected Data'!BE337&gt;0,'2. Collected Data'!BE337/'2. Collected Data'!$G337,"")</f>
        <v>12.295081967213115</v>
      </c>
      <c r="X338" s="72">
        <f>IF('2. Collected Data'!BF337&gt;0,'2. Collected Data'!BF337/'2. Collected Data'!$G337,"")</f>
        <v>47.131147540983605</v>
      </c>
      <c r="Y338" s="74" t="str">
        <f>IF(AND('2. Collected Data'!BB337&gt;0,'2. Collected Data'!BH337&gt;0),('2. Collected Data'!BH337-'2. Collected Data'!BB337)/'2. Collected Data'!BH337,"")</f>
        <v/>
      </c>
    </row>
    <row r="339" spans="1:25" s="51" customFormat="1" ht="11.25" customHeight="1" x14ac:dyDescent="0.15">
      <c r="A339" s="185" t="s">
        <v>141</v>
      </c>
      <c r="B339" s="46"/>
      <c r="C339" s="46"/>
      <c r="D339" s="46"/>
      <c r="E339" s="46"/>
      <c r="F339" s="46"/>
      <c r="G339" s="146">
        <f>'2. Collected Data'!G338*'2. Collected Data'!AA338</f>
        <v>77000</v>
      </c>
      <c r="H339" s="45">
        <f>'2. Collected Data'!I338/'3. Calculated Stats'!$G339*1000</f>
        <v>19.974025974025974</v>
      </c>
      <c r="I339" s="45">
        <f>'2. Collected Data'!J338/'3. Calculated Stats'!$G339*1000</f>
        <v>1.4155844155844155</v>
      </c>
      <c r="J339" s="45">
        <f>'2. Collected Data'!K338/'3. Calculated Stats'!$G339*1000</f>
        <v>2.5974025974025976E-2</v>
      </c>
      <c r="K339" s="66">
        <f>('2. Collected Data'!Y338+'2. Collected Data'!Z338)/G339*1000</f>
        <v>39.129870129870135</v>
      </c>
      <c r="L339" s="73">
        <f>IF(SUM('2. Collected Data'!Y338:Z338)&gt;0,(ROUND('2. Collected Data'!Y338/SUM('2. Collected Data'!Y338:Z338),2)),"")</f>
        <v>0.82</v>
      </c>
      <c r="M339" s="73">
        <f>IF(SUM('2. Collected Data'!Y338:Z338)&gt;0,1-L339,"")</f>
        <v>0.18000000000000005</v>
      </c>
      <c r="N339" s="66">
        <f>IF('2. Collected Data'!AD338&gt;0,'2. Collected Data'!AE338/'2. Collected Data'!AD338,"")</f>
        <v>1472.2222222222222</v>
      </c>
      <c r="O339" s="66">
        <f>IF('2. Collected Data'!AF338&gt;0,'2. Collected Data'!AG338/'2. Collected Data'!AF338,"")</f>
        <v>16184.971098265896</v>
      </c>
      <c r="P339" s="66">
        <f>SUM('2. Collected Data'!AI338:AK338)/'2. Collected Data'!G338</f>
        <v>0.91298701298701301</v>
      </c>
      <c r="Q339" s="50" t="str">
        <f>IF(MAX('2. Collected Data'!AI338:AK338)='2. Collected Data'!AI338,"NaCl",IF(MAX('2. Collected Data'!AJ338:AK338)='2. Collected Data'!AJ338,"CaCl2","MgCl2"))</f>
        <v>NaCl</v>
      </c>
      <c r="R339" s="66">
        <f>'2. Collected Data'!AL338/'2. Collected Data'!G338</f>
        <v>0.4935064935064935</v>
      </c>
      <c r="S339" s="66">
        <f>SUM('2. Collected Data'!AO338:AU338)/'2. Collected Data'!G338</f>
        <v>20</v>
      </c>
      <c r="T339" s="50" t="str">
        <f>IF(MAX('2. Collected Data'!AO338:AT338)='2. Collected Data'!AO338,"NaCl",IF(MAX('2. Collected Data'!AP338:AT338)='2. Collected Data'!AP338,"CaCl2",IF(MAX('2. Collected Data'!AQ338:AT338)='2. Collected Data'!AQ338,"MgCl2",IF(MAX('2. Collected Data'!AR338:AT338)='2. Collected Data'!AR338,"Potassium Acetate",IF('2. Collected Data'!AS338&gt;'2. Collected Data'!AT338,"Enhanced Brine","Ag Byproduct")))))</f>
        <v>NaCl</v>
      </c>
      <c r="U339" s="72">
        <f>IF('2. Collected Data'!BC338&gt;0,'2. Collected Data'!BC338/'2. Collected Data'!$G338,"")</f>
        <v>142.85714285714286</v>
      </c>
      <c r="V339" s="72">
        <f>IF('2. Collected Data'!BD338&gt;0,'2. Collected Data'!BD338/'2. Collected Data'!$G338,"")</f>
        <v>72.727272727272734</v>
      </c>
      <c r="W339" s="72">
        <f>IF('2. Collected Data'!BE338&gt;0,'2. Collected Data'!BE338/'2. Collected Data'!$G338,"")</f>
        <v>149.35064935064935</v>
      </c>
      <c r="X339" s="72">
        <f>IF('2. Collected Data'!BF338&gt;0,'2. Collected Data'!BF338/'2. Collected Data'!$G338,"")</f>
        <v>368.18181818181819</v>
      </c>
      <c r="Y339" s="74">
        <f>IF(AND('2. Collected Data'!BB338&gt;0,'2. Collected Data'!BH338&gt;0),('2. Collected Data'!BH338-'2. Collected Data'!BB338)/'2. Collected Data'!BH338,"")</f>
        <v>-2.4988844265952589E-2</v>
      </c>
    </row>
    <row r="340" spans="1:25" s="51" customFormat="1" ht="11.25" customHeight="1" x14ac:dyDescent="0.15">
      <c r="A340" s="185" t="s">
        <v>142</v>
      </c>
      <c r="B340" s="46"/>
      <c r="C340" s="46"/>
      <c r="D340" s="46"/>
      <c r="E340" s="46"/>
      <c r="F340" s="46"/>
      <c r="G340" s="146">
        <f>'2. Collected Data'!G339*'2. Collected Data'!AA339</f>
        <v>24750</v>
      </c>
      <c r="H340" s="45">
        <f>'2. Collected Data'!I339/'3. Calculated Stats'!$G340*1000</f>
        <v>23.030303030303031</v>
      </c>
      <c r="I340" s="45">
        <f>'2. Collected Data'!J339/'3. Calculated Stats'!$G340*1000</f>
        <v>2.4242424242424243</v>
      </c>
      <c r="J340" s="45">
        <f>'2. Collected Data'!K339/'3. Calculated Stats'!$G340*1000</f>
        <v>1.4545454545454544</v>
      </c>
      <c r="K340" s="66">
        <f>('2. Collected Data'!Y339+'2. Collected Data'!Z339)/G340*1000</f>
        <v>28.606060606060606</v>
      </c>
      <c r="L340" s="73">
        <f>IF(SUM('2. Collected Data'!Y339:Z339)&gt;0,(ROUND('2. Collected Data'!Y339/SUM('2. Collected Data'!Y339:Z339),2)),"")</f>
        <v>0.8</v>
      </c>
      <c r="M340" s="73">
        <f>IF(SUM('2. Collected Data'!Y339:Z339)&gt;0,1-L340,"")</f>
        <v>0.19999999999999996</v>
      </c>
      <c r="N340" s="66">
        <f>IF('2. Collected Data'!AD339&gt;0,'2. Collected Data'!AE339/'2. Collected Data'!AD339,"")</f>
        <v>279.16666666666669</v>
      </c>
      <c r="O340" s="66">
        <f>IF('2. Collected Data'!AF339&gt;0,'2. Collected Data'!AG339/'2. Collected Data'!AF339,"")</f>
        <v>10000</v>
      </c>
      <c r="P340" s="66">
        <f>SUM('2. Collected Data'!AI339:AK339)/'2. Collected Data'!G339</f>
        <v>5.5559999999999998E-2</v>
      </c>
      <c r="Q340" s="50" t="str">
        <f>IF(MAX('2. Collected Data'!AI339:AK339)='2. Collected Data'!AI339,"NaCl",IF(MAX('2. Collected Data'!AJ339:AK339)='2. Collected Data'!AJ339,"CaCl2","MgCl2"))</f>
        <v>NaCl</v>
      </c>
      <c r="R340" s="66">
        <f>'2. Collected Data'!AL339/'2. Collected Data'!G339</f>
        <v>10.23484</v>
      </c>
      <c r="S340" s="66">
        <f>SUM('2. Collected Data'!AO339:AU339)/'2. Collected Data'!G339</f>
        <v>367.50803999999999</v>
      </c>
      <c r="T340" s="50" t="str">
        <f>IF(MAX('2. Collected Data'!AO339:AT339)='2. Collected Data'!AO339,"NaCl",IF(MAX('2. Collected Data'!AP339:AT339)='2. Collected Data'!AP339,"CaCl2",IF(MAX('2. Collected Data'!AQ339:AT339)='2. Collected Data'!AQ339,"MgCl2",IF(MAX('2. Collected Data'!AR339:AT339)='2. Collected Data'!AR339,"Potassium Acetate",IF('2. Collected Data'!AS339&gt;'2. Collected Data'!AT339,"Enhanced Brine","Ag Byproduct")))))</f>
        <v>NaCl</v>
      </c>
      <c r="U340" s="72">
        <f>IF('2. Collected Data'!BC339&gt;0,'2. Collected Data'!BC339/'2. Collected Data'!$G339,"")</f>
        <v>379.06096000000002</v>
      </c>
      <c r="V340" s="72">
        <f>IF('2. Collected Data'!BD339&gt;0,'2. Collected Data'!BD339/'2. Collected Data'!$G339,"")</f>
        <v>247.86076</v>
      </c>
      <c r="W340" s="72">
        <f>IF('2. Collected Data'!BE339&gt;0,'2. Collected Data'!BE339/'2. Collected Data'!$G339,"")</f>
        <v>405.20211999999998</v>
      </c>
      <c r="X340" s="72">
        <f>IF('2. Collected Data'!BF339&gt;0,'2. Collected Data'!BF339/'2. Collected Data'!$G339,"")</f>
        <v>1036.66192</v>
      </c>
      <c r="Y340" s="74">
        <f>IF(AND('2. Collected Data'!BB339&gt;0,'2. Collected Data'!BH339&gt;0),('2. Collected Data'!BH339-'2. Collected Data'!BB339)/'2. Collected Data'!BH339,"")</f>
        <v>0</v>
      </c>
    </row>
    <row r="341" spans="1:25" s="51" customFormat="1" ht="11.25" customHeight="1" x14ac:dyDescent="0.15">
      <c r="A341" s="185" t="s">
        <v>64</v>
      </c>
      <c r="B341" s="46"/>
      <c r="C341" s="46"/>
      <c r="D341" s="46"/>
      <c r="E341" s="46"/>
      <c r="F341" s="46"/>
      <c r="G341" s="146">
        <f>'2. Collected Data'!G340*'2. Collected Data'!AA340</f>
        <v>22241.279999999999</v>
      </c>
      <c r="H341" s="45">
        <f>'2. Collected Data'!I340/'3. Calculated Stats'!$G341*1000</f>
        <v>27.42647905156538</v>
      </c>
      <c r="I341" s="45">
        <f>'2. Collected Data'!J340/'3. Calculated Stats'!$G341*1000</f>
        <v>5.8449873388581954</v>
      </c>
      <c r="J341" s="45">
        <f>'2. Collected Data'!K340/'3. Calculated Stats'!$G341*1000</f>
        <v>1.1240360267034992</v>
      </c>
      <c r="K341" s="66">
        <f>('2. Collected Data'!Y340+'2. Collected Data'!Z340)/G341*1000</f>
        <v>44.871518186003684</v>
      </c>
      <c r="L341" s="73">
        <f>IF(SUM('2. Collected Data'!Y340:Z340)&gt;0,(ROUND('2. Collected Data'!Y340/SUM('2. Collected Data'!Y340:Z340),2)),"")</f>
        <v>1</v>
      </c>
      <c r="M341" s="73">
        <f>IF(SUM('2. Collected Data'!Y340:Z340)&gt;0,1-L341,"")</f>
        <v>0</v>
      </c>
      <c r="N341" s="66">
        <f>IF('2. Collected Data'!AD340&gt;0,'2. Collected Data'!AE340/'2. Collected Data'!AD340,"")</f>
        <v>1402.6</v>
      </c>
      <c r="O341" s="66">
        <f>IF('2. Collected Data'!AF340&gt;0,'2. Collected Data'!AG340/'2. Collected Data'!AF340,"")</f>
        <v>75567.010309278354</v>
      </c>
      <c r="P341" s="66">
        <f>SUM('2. Collected Data'!AI340:AK340)/'2. Collected Data'!G340</f>
        <v>0</v>
      </c>
      <c r="Q341" s="50" t="str">
        <f>IF(MAX('2. Collected Data'!AI340:AK340)='2. Collected Data'!AI340,"NaCl",IF(MAX('2. Collected Data'!AJ340:AK340)='2. Collected Data'!AJ340,"CaCl2","MgCl2"))</f>
        <v>NaCl</v>
      </c>
      <c r="R341" s="66">
        <f>'2. Collected Data'!AL340/'2. Collected Data'!G340</f>
        <v>0</v>
      </c>
      <c r="S341" s="66">
        <f>SUM('2. Collected Data'!AO340:AU340)/'2. Collected Data'!G340</f>
        <v>0</v>
      </c>
      <c r="T341" s="50" t="str">
        <f>IF(MAX('2. Collected Data'!AO340:AT340)='2. Collected Data'!AO340,"NaCl",IF(MAX('2. Collected Data'!AP340:AT340)='2. Collected Data'!AP340,"CaCl2",IF(MAX('2. Collected Data'!AQ340:AT340)='2. Collected Data'!AQ340,"MgCl2",IF(MAX('2. Collected Data'!AR340:AT340)='2. Collected Data'!AR340,"Potassium Acetate",IF('2. Collected Data'!AS340&gt;'2. Collected Data'!AT340,"Enhanced Brine","Ag Byproduct")))))</f>
        <v>CaCl2</v>
      </c>
      <c r="U341" s="72">
        <f>IF('2. Collected Data'!BC340&gt;0,'2. Collected Data'!BC340/'2. Collected Data'!$G340,"")</f>
        <v>131.07203901933701</v>
      </c>
      <c r="V341" s="72">
        <f>IF('2. Collected Data'!BD340&gt;0,'2. Collected Data'!BD340/'2. Collected Data'!$G340,"")</f>
        <v>289.50133805248618</v>
      </c>
      <c r="W341" s="72">
        <f>IF('2. Collected Data'!BE340&gt;0,'2. Collected Data'!BE340/'2. Collected Data'!$G340,"")</f>
        <v>516.96900897790056</v>
      </c>
      <c r="X341" s="72">
        <f>IF('2. Collected Data'!BF340&gt;0,'2. Collected Data'!BF340/'2. Collected Data'!$G340,"")</f>
        <v>937.54238604972375</v>
      </c>
      <c r="Y341" s="74">
        <f>IF(AND('2. Collected Data'!BB340&gt;0,'2. Collected Data'!BH340&gt;0),('2. Collected Data'!BH340-'2. Collected Data'!BB340)/'2. Collected Data'!BH340,"")</f>
        <v>-0.13277414075286403</v>
      </c>
    </row>
    <row r="342" spans="1:25" s="51" customFormat="1" ht="11.25" customHeight="1" x14ac:dyDescent="0.15">
      <c r="A342" s="186" t="s">
        <v>156</v>
      </c>
      <c r="B342" s="46"/>
      <c r="C342" s="46"/>
      <c r="D342" s="46"/>
      <c r="E342" s="46"/>
      <c r="F342" s="46"/>
      <c r="G342" s="146"/>
      <c r="H342" s="45"/>
      <c r="I342" s="45"/>
      <c r="J342" s="45"/>
      <c r="K342" s="66"/>
      <c r="L342" s="73"/>
      <c r="M342" s="73"/>
      <c r="N342" s="66"/>
      <c r="O342" s="66"/>
      <c r="P342" s="66"/>
      <c r="Q342" s="50"/>
      <c r="R342" s="66"/>
      <c r="S342" s="66"/>
      <c r="T342" s="50"/>
      <c r="U342" s="72"/>
      <c r="V342" s="72"/>
      <c r="W342" s="72"/>
      <c r="X342" s="72"/>
      <c r="Y342" s="74"/>
    </row>
    <row r="343" spans="1:25" s="51" customFormat="1" ht="11.25" customHeight="1" x14ac:dyDescent="0.15">
      <c r="A343" s="185" t="s">
        <v>334</v>
      </c>
      <c r="B343" s="46"/>
      <c r="C343" s="46"/>
      <c r="D343" s="46"/>
      <c r="E343" s="46"/>
      <c r="F343" s="46"/>
      <c r="G343" s="146">
        <f>'2. Collected Data'!G342*'2. Collected Data'!AA342</f>
        <v>4308.3600000000006</v>
      </c>
      <c r="H343" s="45">
        <f>'2. Collected Data'!I342/'3. Calculated Stats'!$G343*1000</f>
        <v>77.755804993083217</v>
      </c>
      <c r="I343" s="45">
        <f>'2. Collected Data'!J342/'3. Calculated Stats'!$G343*1000</f>
        <v>5.1063513726800913</v>
      </c>
      <c r="J343" s="45">
        <f>'2. Collected Data'!K342/'3. Calculated Stats'!$G343*1000</f>
        <v>0.46421376115273555</v>
      </c>
      <c r="K343" s="66">
        <f>('2. Collected Data'!Y342+'2. Collected Data'!Z342)/G343*1000</f>
        <v>154.1189687027082</v>
      </c>
      <c r="L343" s="73">
        <f>IF(SUM('2. Collected Data'!Y342:Z342)&gt;0,(ROUND('2. Collected Data'!Y342/SUM('2. Collected Data'!Y342:Z342),2)),"")</f>
        <v>1</v>
      </c>
      <c r="M343" s="73">
        <f>IF(SUM('2. Collected Data'!Y342:Z342)&gt;0,1-L343,"")</f>
        <v>0</v>
      </c>
      <c r="N343" s="66">
        <f>IF('2. Collected Data'!AD342&gt;0,'2. Collected Data'!AE342/'2. Collected Data'!AD342,"")</f>
        <v>1959.1588785046729</v>
      </c>
      <c r="O343" s="66">
        <f>IF('2. Collected Data'!AF342&gt;0,'2. Collected Data'!AG342/'2. Collected Data'!AF342,"")</f>
        <v>5272.727272727273</v>
      </c>
      <c r="P343" s="66">
        <f>SUM('2. Collected Data'!AI342:AK342)/'2. Collected Data'!G342</f>
        <v>24.159726670937435</v>
      </c>
      <c r="Q343" s="50" t="str">
        <f>IF(MAX('2. Collected Data'!AI342:AK342)='2. Collected Data'!AI342,"NaCl",IF(MAX('2. Collected Data'!AJ342:AK342)='2. Collected Data'!AJ342,"CaCl2","MgCl2"))</f>
        <v>NaCl</v>
      </c>
      <c r="R343" s="66">
        <f>'2. Collected Data'!AL342/'2. Collected Data'!G342</f>
        <v>2.0998291693358957</v>
      </c>
      <c r="S343" s="66">
        <f>SUM('2. Collected Data'!AO342:AU342)/'2. Collected Data'!G342</f>
        <v>9.2921204356181928</v>
      </c>
      <c r="T343" s="50" t="str">
        <f>IF(MAX('2. Collected Data'!AO342:AT342)='2. Collected Data'!AO342,"NaCl",IF(MAX('2. Collected Data'!AP342:AT342)='2. Collected Data'!AP342,"CaCl2",IF(MAX('2. Collected Data'!AQ342:AT342)='2. Collected Data'!AQ342,"MgCl2",IF(MAX('2. Collected Data'!AR342:AT342)='2. Collected Data'!AR342,"Potassium Acetate",IF('2. Collected Data'!AS342&gt;'2. Collected Data'!AT342,"Enhanced Brine","Ag Byproduct")))))</f>
        <v>MgCl2</v>
      </c>
      <c r="U343" s="72">
        <f>IF('2. Collected Data'!BC342&gt;0,'2. Collected Data'!BC342/'2. Collected Data'!$G342,"")</f>
        <v>2273.1233183856502</v>
      </c>
      <c r="V343" s="72">
        <f>IF('2. Collected Data'!BD342&gt;0,'2. Collected Data'!BD342/'2. Collected Data'!$G342,"")</f>
        <v>1892.983664317745</v>
      </c>
      <c r="W343" s="72">
        <f>IF('2. Collected Data'!BE342&gt;0,'2. Collected Data'!BE342/'2. Collected Data'!$G342,"")</f>
        <v>1844.9593209481102</v>
      </c>
      <c r="X343" s="72">
        <f>IF('2. Collected Data'!BF342&gt;0,'2. Collected Data'!BF342/'2. Collected Data'!$G342,"")</f>
        <v>6111.2139654067905</v>
      </c>
      <c r="Y343" s="74">
        <f>IF(AND('2. Collected Data'!BB342&gt;0,'2. Collected Data'!BH342&gt;0),('2. Collected Data'!BH342-'2. Collected Data'!BB342)/'2. Collected Data'!BH342,"")</f>
        <v>-1.2098110705999284E-2</v>
      </c>
    </row>
    <row r="344" spans="1:25" s="51" customFormat="1" ht="11.25" customHeight="1" x14ac:dyDescent="0.15">
      <c r="A344" s="186" t="s">
        <v>157</v>
      </c>
      <c r="B344" s="46"/>
      <c r="C344" s="46"/>
      <c r="D344" s="46"/>
      <c r="E344" s="46"/>
      <c r="F344" s="46"/>
      <c r="G344" s="146"/>
      <c r="H344" s="45"/>
      <c r="I344" s="45"/>
      <c r="J344" s="45"/>
      <c r="K344" s="66"/>
      <c r="L344" s="73"/>
      <c r="M344" s="73"/>
      <c r="N344" s="66"/>
      <c r="O344" s="66"/>
      <c r="P344" s="66"/>
      <c r="Q344" s="50"/>
      <c r="R344" s="66"/>
      <c r="S344" s="66"/>
      <c r="T344" s="50"/>
      <c r="U344" s="72"/>
      <c r="V344" s="72"/>
      <c r="W344" s="72"/>
      <c r="X344" s="72"/>
      <c r="Y344" s="74"/>
    </row>
    <row r="345" spans="1:25" s="51" customFormat="1" ht="11.25" customHeight="1" x14ac:dyDescent="0.15">
      <c r="A345" s="186" t="s">
        <v>355</v>
      </c>
      <c r="B345" s="46"/>
      <c r="C345" s="46"/>
      <c r="D345" s="46"/>
      <c r="E345" s="46"/>
      <c r="F345" s="46"/>
      <c r="G345" s="146"/>
      <c r="H345" s="45"/>
      <c r="I345" s="45"/>
      <c r="J345" s="45"/>
      <c r="K345" s="66"/>
      <c r="L345" s="73"/>
      <c r="M345" s="73"/>
      <c r="N345" s="66"/>
      <c r="O345" s="66"/>
      <c r="P345" s="66"/>
      <c r="Q345" s="50"/>
      <c r="R345" s="66"/>
      <c r="S345" s="66"/>
      <c r="T345" s="50"/>
      <c r="U345" s="72"/>
      <c r="V345" s="72"/>
      <c r="W345" s="72"/>
      <c r="X345" s="72"/>
      <c r="Y345" s="74"/>
    </row>
    <row r="346" spans="1:25" s="51" customFormat="1" ht="11.25" customHeight="1" x14ac:dyDescent="0.15">
      <c r="A346" s="185" t="s">
        <v>100</v>
      </c>
      <c r="B346" s="46"/>
      <c r="C346" s="46"/>
      <c r="D346" s="46"/>
      <c r="E346" s="46"/>
      <c r="F346" s="46"/>
      <c r="G346" s="146">
        <f>'2. Collected Data'!G345*'2. Collected Data'!AA345</f>
        <v>36721.439999999995</v>
      </c>
      <c r="H346" s="45">
        <f>'2. Collected Data'!I345/'3. Calculated Stats'!$G346*1000</f>
        <v>40.003877843570407</v>
      </c>
      <c r="I346" s="45">
        <f>'2. Collected Data'!J345/'3. Calculated Stats'!$G346*1000</f>
        <v>0.54464095089952902</v>
      </c>
      <c r="J346" s="45">
        <f>'2. Collected Data'!K345/'3. Calculated Stats'!$G346*1000</f>
        <v>1.1165139493440346</v>
      </c>
      <c r="K346" s="66">
        <f>('2. Collected Data'!Y345+'2. Collected Data'!Z345)/G346*1000</f>
        <v>0</v>
      </c>
      <c r="L346" s="73" t="str">
        <f>IF(SUM('2. Collected Data'!Y345:Z345)&gt;0,(ROUND('2. Collected Data'!Y345/SUM('2. Collected Data'!Y345:Z345),2)),"")</f>
        <v/>
      </c>
      <c r="M346" s="73" t="str">
        <f>IF(SUM('2. Collected Data'!Y345:Z345)&gt;0,1-L346,"")</f>
        <v/>
      </c>
      <c r="N346" s="66">
        <f>IF('2. Collected Data'!AD345&gt;0,'2. Collected Data'!AE345/'2. Collected Data'!AD345,"")</f>
        <v>1953.125</v>
      </c>
      <c r="O346" s="66">
        <f>IF('2. Collected Data'!AF345&gt;0,'2. Collected Data'!AG345/'2. Collected Data'!AF345,"")</f>
        <v>3906.25</v>
      </c>
      <c r="P346" s="66">
        <f>SUM('2. Collected Data'!AI345:AK345)/'2. Collected Data'!G345</f>
        <v>24.933662732180437</v>
      </c>
      <c r="Q346" s="50" t="str">
        <f>IF(MAX('2. Collected Data'!AI345:AK345)='2. Collected Data'!AI345,"NaCl",IF(MAX('2. Collected Data'!AJ345:AK345)='2. Collected Data'!AJ345,"CaCl2","MgCl2"))</f>
        <v>NaCl</v>
      </c>
      <c r="R346" s="66">
        <f>'2. Collected Data'!AL345/'2. Collected Data'!G345</f>
        <v>0.11380272669045659</v>
      </c>
      <c r="S346" s="66">
        <f>SUM('2. Collected Data'!AO345:AU345)/'2. Collected Data'!G345</f>
        <v>35.162640680757619</v>
      </c>
      <c r="T346" s="50" t="str">
        <f>IF(MAX('2. Collected Data'!AO345:AT345)='2. Collected Data'!AO345,"NaCl",IF(MAX('2. Collected Data'!AP345:AT345)='2. Collected Data'!AP345,"CaCl2",IF(MAX('2. Collected Data'!AQ345:AT345)='2. Collected Data'!AQ345,"MgCl2",IF(MAX('2. Collected Data'!AR345:AT345)='2. Collected Data'!AR345,"Potassium Acetate",IF('2. Collected Data'!AS345&gt;'2. Collected Data'!AT345,"Enhanced Brine","Ag Byproduct")))))</f>
        <v>NaCl</v>
      </c>
      <c r="U346" s="72">
        <f>IF('2. Collected Data'!BC345&gt;0,'2. Collected Data'!BC345/'2. Collected Data'!$G345,"")</f>
        <v>5192.6068258761097</v>
      </c>
      <c r="V346" s="72">
        <f>IF('2. Collected Data'!BD345&gt;0,'2. Collected Data'!BD345/'2. Collected Data'!$G345,"")</f>
        <v>1075.1212370756703</v>
      </c>
      <c r="W346" s="72">
        <f>IF('2. Collected Data'!BE345&gt;0,'2. Collected Data'!BE345/'2. Collected Data'!$G345,"")</f>
        <v>1372.4951962668131</v>
      </c>
      <c r="X346" s="72">
        <f>IF('2. Collected Data'!BF345&gt;0,'2. Collected Data'!BF345/'2. Collected Data'!$G345,"")</f>
        <v>8715.3444962942631</v>
      </c>
      <c r="Y346" s="74">
        <f>IF(AND('2. Collected Data'!BB345&gt;0,'2. Collected Data'!BH345&gt;0),('2. Collected Data'!BH345-'2. Collected Data'!BB345)/'2. Collected Data'!BH345,"")</f>
        <v>-1.4492753623188354E-2</v>
      </c>
    </row>
    <row r="347" spans="1:25" s="51" customFormat="1" ht="11.25" customHeight="1" x14ac:dyDescent="0.15">
      <c r="A347" s="186" t="s">
        <v>356</v>
      </c>
      <c r="B347" s="46"/>
      <c r="C347" s="46"/>
      <c r="D347" s="46"/>
      <c r="E347" s="46"/>
      <c r="F347" s="46"/>
      <c r="G347" s="146"/>
      <c r="H347" s="45"/>
      <c r="I347" s="45"/>
      <c r="J347" s="45"/>
      <c r="K347" s="66"/>
      <c r="L347" s="73"/>
      <c r="M347" s="73"/>
      <c r="N347" s="66"/>
      <c r="O347" s="66"/>
      <c r="P347" s="66"/>
      <c r="Q347" s="50"/>
      <c r="R347" s="66"/>
      <c r="S347" s="66"/>
      <c r="T347" s="50"/>
      <c r="U347" s="72"/>
      <c r="V347" s="72"/>
      <c r="W347" s="72"/>
      <c r="X347" s="72"/>
      <c r="Y347" s="74"/>
    </row>
    <row r="348" spans="1:25" s="51" customFormat="1" ht="11.25" customHeight="1" x14ac:dyDescent="0.15">
      <c r="A348" s="185" t="s">
        <v>143</v>
      </c>
      <c r="B348" s="46"/>
      <c r="C348" s="46"/>
      <c r="D348" s="46"/>
      <c r="E348" s="46"/>
      <c r="F348" s="46"/>
      <c r="G348" s="146">
        <f>'2. Collected Data'!G347*'2. Collected Data'!AA347</f>
        <v>16909.900000000001</v>
      </c>
      <c r="H348" s="45">
        <f>'2. Collected Data'!I347/'3. Calculated Stats'!$G348*1000</f>
        <v>20.993619122525857</v>
      </c>
      <c r="I348" s="45">
        <f>'2. Collected Data'!J347/'3. Calculated Stats'!$G348*1000</f>
        <v>1.1827391054944143</v>
      </c>
      <c r="J348" s="45">
        <f>'2. Collected Data'!K347/'3. Calculated Stats'!$G348*1000</f>
        <v>0.88705432912081073</v>
      </c>
      <c r="K348" s="66">
        <f>('2. Collected Data'!Y347+'2. Collected Data'!Z347)/G348*1000</f>
        <v>20.875345211976416</v>
      </c>
      <c r="L348" s="73">
        <f>IF(SUM('2. Collected Data'!Y347:Z347)&gt;0,(ROUND('2. Collected Data'!Y347/SUM('2. Collected Data'!Y347:Z347),2)),"")</f>
        <v>1</v>
      </c>
      <c r="M348" s="73">
        <f>IF(SUM('2. Collected Data'!Y347:Z347)&gt;0,1-L348,"")</f>
        <v>0</v>
      </c>
      <c r="N348" s="66">
        <f>IF('2. Collected Data'!AD347&gt;0,'2. Collected Data'!AE347/'2. Collected Data'!AD347,"")</f>
        <v>1324.6376811594203</v>
      </c>
      <c r="O348" s="66">
        <f>IF('2. Collected Data'!AF347&gt;0,'2. Collected Data'!AG347/'2. Collected Data'!AF347,"")</f>
        <v>21910.714285714286</v>
      </c>
      <c r="P348" s="66">
        <f>SUM('2. Collected Data'!AI347:AK347)/'2. Collected Data'!G347</f>
        <v>1.8558099101709649</v>
      </c>
      <c r="Q348" s="50" t="str">
        <f>IF(MAX('2. Collected Data'!AI347:AK347)='2. Collected Data'!AI347,"NaCl",IF(MAX('2. Collected Data'!AJ347:AK347)='2. Collected Data'!AJ347,"CaCl2","MgCl2"))</f>
        <v>NaCl</v>
      </c>
      <c r="R348" s="66">
        <f>'2. Collected Data'!AL347/'2. Collected Data'!G347</f>
        <v>1.3876557519559547</v>
      </c>
      <c r="S348" s="66">
        <f>SUM('2. Collected Data'!AO347:AU347)/'2. Collected Data'!G347</f>
        <v>92.381106925528826</v>
      </c>
      <c r="T348" s="50" t="str">
        <f>IF(MAX('2. Collected Data'!AO347:AT347)='2. Collected Data'!AO347,"NaCl",IF(MAX('2. Collected Data'!AP347:AT347)='2. Collected Data'!AP347,"CaCl2",IF(MAX('2. Collected Data'!AQ347:AT347)='2. Collected Data'!AQ347,"MgCl2",IF(MAX('2. Collected Data'!AR347:AT347)='2. Collected Data'!AR347,"Potassium Acetate",IF('2. Collected Data'!AS347&gt;'2. Collected Data'!AT347,"Enhanced Brine","Ag Byproduct")))))</f>
        <v>NaCl</v>
      </c>
      <c r="U348" s="72">
        <f>IF('2. Collected Data'!BC347&gt;0,'2. Collected Data'!BC347/'2. Collected Data'!$G347,"")</f>
        <v>620.25586786438714</v>
      </c>
      <c r="V348" s="72">
        <f>IF('2. Collected Data'!BD347&gt;0,'2. Collected Data'!BD347/'2. Collected Data'!$G347,"")</f>
        <v>259.75844682700665</v>
      </c>
      <c r="W348" s="72">
        <f>IF('2. Collected Data'!BE347&gt;0,'2. Collected Data'!BE347/'2. Collected Data'!$G347,"")</f>
        <v>215.19368299043757</v>
      </c>
      <c r="X348" s="72">
        <f>IF('2. Collected Data'!BF347&gt;0,'2. Collected Data'!BF347/'2. Collected Data'!$G347,"")</f>
        <v>1405.7488843813387</v>
      </c>
      <c r="Y348" s="74">
        <f>IF(AND('2. Collected Data'!BB347&gt;0,'2. Collected Data'!BH347&gt;0),('2. Collected Data'!BH347-'2. Collected Data'!BB347)/'2. Collected Data'!BH347,"")</f>
        <v>-6.6658437229970618E-3</v>
      </c>
    </row>
    <row r="349" spans="1:25" s="51" customFormat="1" ht="11.25" customHeight="1" x14ac:dyDescent="0.15">
      <c r="A349" s="185" t="s">
        <v>116</v>
      </c>
      <c r="B349" s="46"/>
      <c r="C349" s="46"/>
      <c r="D349" s="46"/>
      <c r="E349" s="46"/>
      <c r="F349" s="46"/>
      <c r="G349" s="146">
        <f>'2. Collected Data'!G348*'2. Collected Data'!AA348</f>
        <v>42437.919999999998</v>
      </c>
      <c r="H349" s="45">
        <f>'2. Collected Data'!I348/'3. Calculated Stats'!$G349*1000</f>
        <v>40.011386043425318</v>
      </c>
      <c r="I349" s="45">
        <f>'2. Collected Data'!J348/'3. Calculated Stats'!$G349*1000</f>
        <v>1.1075000848297938</v>
      </c>
      <c r="J349" s="45">
        <f>'2. Collected Data'!K348/'3. Calculated Stats'!$G349*1000</f>
        <v>0.11781915796061636</v>
      </c>
      <c r="K349" s="66">
        <f>('2. Collected Data'!Y348+'2. Collected Data'!Z348)/G349*1000</f>
        <v>72.576601303739679</v>
      </c>
      <c r="L349" s="73">
        <f>IF(SUM('2. Collected Data'!Y348:Z348)&gt;0,(ROUND('2. Collected Data'!Y348/SUM('2. Collected Data'!Y348:Z348),2)),"")</f>
        <v>0.87</v>
      </c>
      <c r="M349" s="73">
        <f>IF(SUM('2. Collected Data'!Y348:Z348)&gt;0,1-L349,"")</f>
        <v>0.13</v>
      </c>
      <c r="N349" s="66">
        <f>IF('2. Collected Data'!AD348&gt;0,'2. Collected Data'!AE348/'2. Collected Data'!AD348,"")</f>
        <v>3283.8427947598252</v>
      </c>
      <c r="O349" s="66">
        <f>IF('2. Collected Data'!AF348&gt;0,'2. Collected Data'!AG348/'2. Collected Data'!AF348,"")</f>
        <v>16647</v>
      </c>
      <c r="P349" s="66">
        <f>SUM('2. Collected Data'!AI348:AK348)/'2. Collected Data'!G348</f>
        <v>13.752193792721227</v>
      </c>
      <c r="Q349" s="50" t="str">
        <f>IF(MAX('2. Collected Data'!AI348:AK348)='2. Collected Data'!AI348,"NaCl",IF(MAX('2. Collected Data'!AJ348:AK348)='2. Collected Data'!AJ348,"CaCl2","MgCl2"))</f>
        <v>NaCl</v>
      </c>
      <c r="R349" s="66">
        <f>'2. Collected Data'!AL348/'2. Collected Data'!G348</f>
        <v>2.5401810456308887E-2</v>
      </c>
      <c r="S349" s="66">
        <f>SUM('2. Collected Data'!AO348:AU348)/'2. Collected Data'!G348</f>
        <v>255.2845926473305</v>
      </c>
      <c r="T349" s="50" t="str">
        <f>IF(MAX('2. Collected Data'!AO348:AT348)='2. Collected Data'!AO348,"NaCl",IF(MAX('2. Collected Data'!AP348:AT348)='2. Collected Data'!AP348,"CaCl2",IF(MAX('2. Collected Data'!AQ348:AT348)='2. Collected Data'!AQ348,"MgCl2",IF(MAX('2. Collected Data'!AR348:AT348)='2. Collected Data'!AR348,"Potassium Acetate",IF('2. Collected Data'!AS348&gt;'2. Collected Data'!AT348,"Enhanced Brine","Ag Byproduct")))))</f>
        <v>NaCl</v>
      </c>
      <c r="U349" s="72">
        <f>IF('2. Collected Data'!BC348&gt;0,'2. Collected Data'!BC348/'2. Collected Data'!$G348,"")</f>
        <v>410.44707186403105</v>
      </c>
      <c r="V349" s="72">
        <f>IF('2. Collected Data'!BD348&gt;0,'2. Collected Data'!BD348/'2. Collected Data'!$G348,"")</f>
        <v>483.78902641788289</v>
      </c>
      <c r="W349" s="72">
        <f>IF('2. Collected Data'!BE348&gt;0,'2. Collected Data'!BE348/'2. Collected Data'!$G348,"")</f>
        <v>868.88047293552563</v>
      </c>
      <c r="X349" s="72">
        <f>IF('2. Collected Data'!BF348&gt;0,'2. Collected Data'!BF348/'2. Collected Data'!$G348,"")</f>
        <v>1766.8806576759653</v>
      </c>
      <c r="Y349" s="74">
        <f>IF(AND('2. Collected Data'!BB348&gt;0,'2. Collected Data'!BH348&gt;0),('2. Collected Data'!BH348-'2. Collected Data'!BB348)/'2. Collected Data'!BH348,"")</f>
        <v>-7.4750000000000053E-2</v>
      </c>
    </row>
    <row r="350" spans="1:25" s="51" customFormat="1" ht="11.25" customHeight="1" x14ac:dyDescent="0.15">
      <c r="A350" s="186" t="s">
        <v>357</v>
      </c>
      <c r="B350" s="46"/>
      <c r="C350" s="46"/>
      <c r="D350" s="46"/>
      <c r="E350" s="46"/>
      <c r="F350" s="46"/>
      <c r="G350" s="146"/>
      <c r="H350" s="45"/>
      <c r="I350" s="45"/>
      <c r="J350" s="45"/>
      <c r="K350" s="66"/>
      <c r="L350" s="73"/>
      <c r="M350" s="73"/>
      <c r="N350" s="66"/>
      <c r="O350" s="66"/>
      <c r="P350" s="66"/>
      <c r="Q350" s="50"/>
      <c r="R350" s="66"/>
      <c r="S350" s="66"/>
      <c r="T350" s="50"/>
      <c r="U350" s="72"/>
      <c r="V350" s="72"/>
      <c r="W350" s="72"/>
      <c r="X350" s="72"/>
      <c r="Y350" s="74"/>
    </row>
    <row r="351" spans="1:25" s="51" customFormat="1" ht="11.25" customHeight="1" x14ac:dyDescent="0.15">
      <c r="A351" s="185" t="s">
        <v>144</v>
      </c>
      <c r="B351" s="46"/>
      <c r="C351" s="46"/>
      <c r="D351" s="46"/>
      <c r="E351" s="46"/>
      <c r="F351" s="46"/>
      <c r="G351" s="146">
        <f>'2. Collected Data'!G350*'2. Collected Data'!AA350</f>
        <v>19090</v>
      </c>
      <c r="H351" s="45">
        <f>'2. Collected Data'!I350/'3. Calculated Stats'!$G351*1000</f>
        <v>27.187008905185959</v>
      </c>
      <c r="I351" s="45">
        <f>'2. Collected Data'!J350/'3. Calculated Stats'!$G351*1000</f>
        <v>3.5620743844944998</v>
      </c>
      <c r="J351" s="45">
        <f>'2. Collected Data'!K350/'3. Calculated Stats'!$G351*1000</f>
        <v>1.5191199580932426</v>
      </c>
      <c r="K351" s="66">
        <f>('2. Collected Data'!Y350+'2. Collected Data'!Z350)/G351*1000</f>
        <v>54.216867469879517</v>
      </c>
      <c r="L351" s="73">
        <f>IF(SUM('2. Collected Data'!Y350:Z350)&gt;0,(ROUND('2. Collected Data'!Y350/SUM('2. Collected Data'!Y350:Z350),2)),"")</f>
        <v>0.92</v>
      </c>
      <c r="M351" s="73">
        <f>IF(SUM('2. Collected Data'!Y350:Z350)&gt;0,1-L351,"")</f>
        <v>7.999999999999996E-2</v>
      </c>
      <c r="N351" s="66">
        <f>IF('2. Collected Data'!AD350&gt;0,'2. Collected Data'!AE350/'2. Collected Data'!AD350,"")</f>
        <v>333.33333333333331</v>
      </c>
      <c r="O351" s="66">
        <f>IF('2. Collected Data'!AF350&gt;0,'2. Collected Data'!AG350/'2. Collected Data'!AF350,"")</f>
        <v>19351.428571428572</v>
      </c>
      <c r="P351" s="66">
        <f>SUM('2. Collected Data'!AI350:AK350)/'2. Collected Data'!G350</f>
        <v>6.380303823991619E-2</v>
      </c>
      <c r="Q351" s="50" t="str">
        <f>IF(MAX('2. Collected Data'!AI350:AK350)='2. Collected Data'!AI350,"NaCl",IF(MAX('2. Collected Data'!AJ350:AK350)='2. Collected Data'!AJ350,"CaCl2","MgCl2"))</f>
        <v>NaCl</v>
      </c>
      <c r="R351" s="66">
        <f>'2. Collected Data'!AL350/'2. Collected Data'!G350</f>
        <v>22.747145102147723</v>
      </c>
      <c r="S351" s="66">
        <f>SUM('2. Collected Data'!AO350:AU350)/'2. Collected Data'!G350</f>
        <v>282.87061288632793</v>
      </c>
      <c r="T351" s="50" t="str">
        <f>IF(MAX('2. Collected Data'!AO350:AT350)='2. Collected Data'!AO350,"NaCl",IF(MAX('2. Collected Data'!AP350:AT350)='2. Collected Data'!AP350,"CaCl2",IF(MAX('2. Collected Data'!AQ350:AT350)='2. Collected Data'!AQ350,"MgCl2",IF(MAX('2. Collected Data'!AR350:AT350)='2. Collected Data'!AR350,"Potassium Acetate",IF('2. Collected Data'!AS350&gt;'2. Collected Data'!AT350,"Enhanced Brine","Ag Byproduct")))))</f>
        <v>MgCl2</v>
      </c>
      <c r="U351" s="72">
        <f>IF('2. Collected Data'!BC350&gt;0,'2. Collected Data'!BC350/'2. Collected Data'!$G350,"")</f>
        <v>1003.3224201152436</v>
      </c>
      <c r="V351" s="72">
        <f>IF('2. Collected Data'!BD350&gt;0,'2. Collected Data'!BD350/'2. Collected Data'!$G350,"")</f>
        <v>926.14374017810371</v>
      </c>
      <c r="W351" s="72">
        <f>IF('2. Collected Data'!BE350&gt;0,'2. Collected Data'!BE350/'2. Collected Data'!$G350,"")</f>
        <v>559.62257726558403</v>
      </c>
      <c r="X351" s="72">
        <f>IF('2. Collected Data'!BF350&gt;0,'2. Collected Data'!BF350/'2. Collected Data'!$G350,"")</f>
        <v>2489.0887375589314</v>
      </c>
      <c r="Y351" s="74">
        <f>IF(AND('2. Collected Data'!BB350&gt;0,'2. Collected Data'!BH350&gt;0),('2. Collected Data'!BH350-'2. Collected Data'!BB350)/'2. Collected Data'!BH350,"")</f>
        <v>-8.1081081081081086E-2</v>
      </c>
    </row>
    <row r="352" spans="1:25" s="51" customFormat="1" ht="11.25" customHeight="1" x14ac:dyDescent="0.15">
      <c r="A352" s="185" t="s">
        <v>145</v>
      </c>
      <c r="B352" s="46"/>
      <c r="C352" s="46"/>
      <c r="D352" s="46"/>
      <c r="E352" s="46"/>
      <c r="F352" s="46"/>
      <c r="G352" s="146"/>
      <c r="H352" s="45"/>
      <c r="I352" s="45"/>
      <c r="J352" s="45"/>
      <c r="K352" s="66"/>
      <c r="L352" s="73">
        <f>IF(SUM('2. Collected Data'!Y351:Z351)&gt;0,(ROUND('2. Collected Data'!Y351/SUM('2. Collected Data'!Y351:Z351),2)),"")</f>
        <v>0.88</v>
      </c>
      <c r="M352" s="73">
        <f>IF(SUM('2. Collected Data'!Y351:Z351)&gt;0,1-L352,"")</f>
        <v>0.12</v>
      </c>
      <c r="N352" s="66">
        <f>IF('2. Collected Data'!AD351&gt;0,'2. Collected Data'!AE351/'2. Collected Data'!AD351,"")</f>
        <v>1833.6980306345733</v>
      </c>
      <c r="O352" s="66">
        <f>IF('2. Collected Data'!AF351&gt;0,'2. Collected Data'!AG351/'2. Collected Data'!AF351,"")</f>
        <v>51967.741935483871</v>
      </c>
      <c r="P352" s="66"/>
      <c r="Q352" s="50" t="str">
        <f>IF(MAX('2. Collected Data'!AI351:AK351)='2. Collected Data'!AI351,"NaCl",IF(MAX('2. Collected Data'!AJ351:AK351)='2. Collected Data'!AJ351,"CaCl2","MgCl2"))</f>
        <v>NaCl</v>
      </c>
      <c r="R352" s="66"/>
      <c r="S352" s="66"/>
      <c r="T352" s="50" t="str">
        <f>IF(MAX('2. Collected Data'!AO351:AT351)='2. Collected Data'!AO351,"NaCl",IF(MAX('2. Collected Data'!AP351:AT351)='2. Collected Data'!AP351,"CaCl2",IF(MAX('2. Collected Data'!AQ351:AT351)='2. Collected Data'!AQ351,"MgCl2",IF(MAX('2. Collected Data'!AR351:AT351)='2. Collected Data'!AR351,"Potassium Acetate",IF('2. Collected Data'!AS351&gt;'2. Collected Data'!AT351,"Enhanced Brine","Ag Byproduct")))))</f>
        <v>NaCl</v>
      </c>
      <c r="U352" s="72"/>
      <c r="V352" s="72"/>
      <c r="W352" s="72"/>
      <c r="X352" s="72"/>
      <c r="Y352" s="74">
        <f>IF(AND('2. Collected Data'!BB351&gt;0,'2. Collected Data'!BH351&gt;0),('2. Collected Data'!BH351-'2. Collected Data'!BB351)/'2. Collected Data'!BH351,"")</f>
        <v>-3.3590863285186908E-3</v>
      </c>
    </row>
    <row r="353" spans="1:51" s="51" customFormat="1" ht="11.25" customHeight="1" x14ac:dyDescent="0.15">
      <c r="A353" s="186" t="s">
        <v>322</v>
      </c>
      <c r="B353" s="46"/>
      <c r="C353" s="46"/>
      <c r="D353" s="46"/>
      <c r="E353" s="46"/>
      <c r="F353" s="46"/>
      <c r="G353" s="146"/>
      <c r="H353" s="45"/>
      <c r="I353" s="45"/>
      <c r="J353" s="45"/>
      <c r="K353" s="66"/>
      <c r="L353" s="73"/>
      <c r="M353" s="73"/>
      <c r="N353" s="66"/>
      <c r="O353" s="66"/>
      <c r="P353" s="66"/>
      <c r="Q353" s="50"/>
      <c r="R353" s="66"/>
      <c r="S353" s="66"/>
      <c r="T353" s="50"/>
      <c r="U353" s="72"/>
      <c r="V353" s="72"/>
      <c r="W353" s="72"/>
      <c r="X353" s="72"/>
      <c r="Y353" s="74"/>
    </row>
    <row r="354" spans="1:51" s="51" customFormat="1" ht="11.25" customHeight="1" x14ac:dyDescent="0.15">
      <c r="A354" s="185" t="s">
        <v>70</v>
      </c>
      <c r="B354" s="46"/>
      <c r="C354" s="46"/>
      <c r="D354" s="46"/>
      <c r="E354" s="46"/>
      <c r="F354" s="46"/>
      <c r="G354" s="146">
        <f>'2. Collected Data'!G353*'2. Collected Data'!AA353</f>
        <v>86068.099999999991</v>
      </c>
      <c r="H354" s="45">
        <f>'2. Collected Data'!I353/'3. Calculated Stats'!$G354*1000</f>
        <v>6.4948569795313249</v>
      </c>
      <c r="I354" s="45">
        <f>'2. Collected Data'!J353/'3. Calculated Stats'!$G354*1000</f>
        <v>1.3012951372227344</v>
      </c>
      <c r="J354" s="45">
        <f>'2. Collected Data'!K353/'3. Calculated Stats'!$G354*1000</f>
        <v>0</v>
      </c>
      <c r="K354" s="66">
        <f>('2. Collected Data'!Y353+'2. Collected Data'!Z353)/G354*1000</f>
        <v>37.179861063506692</v>
      </c>
      <c r="L354" s="73">
        <f>IF(SUM('2. Collected Data'!Y353:Z353)&gt;0,(ROUND('2. Collected Data'!Y353/SUM('2. Collected Data'!Y353:Z353),2)),"")</f>
        <v>1</v>
      </c>
      <c r="M354" s="73">
        <f>IF(SUM('2. Collected Data'!Y353:Z353)&gt;0,1-L354,"")</f>
        <v>0</v>
      </c>
      <c r="N354" s="66">
        <f>IF('2. Collected Data'!AD353&gt;0,'2. Collected Data'!AE353/'2. Collected Data'!AD353,"")</f>
        <v>730.76923076923072</v>
      </c>
      <c r="O354" s="66">
        <f>IF('2. Collected Data'!AF353&gt;0,'2. Collected Data'!AG353/'2. Collected Data'!AF353,"")</f>
        <v>3520</v>
      </c>
      <c r="P354" s="66">
        <f>SUM('2. Collected Data'!AI353:AK353)/'2. Collected Data'!G353</f>
        <v>0.12243095874081106</v>
      </c>
      <c r="Q354" s="50" t="str">
        <f>IF(MAX('2. Collected Data'!AI353:AK353)='2. Collected Data'!AI353,"NaCl",IF(MAX('2. Collected Data'!AJ353:AK353)='2. Collected Data'!AJ353,"CaCl2","MgCl2"))</f>
        <v>NaCl</v>
      </c>
      <c r="R354" s="66">
        <f>'2. Collected Data'!AL353/'2. Collected Data'!G353</f>
        <v>2.9393584847347623E-2</v>
      </c>
      <c r="S354" s="66">
        <f>SUM('2. Collected Data'!AO353:AU353)/'2. Collected Data'!G353</f>
        <v>12.040210600675511</v>
      </c>
      <c r="T354" s="50" t="str">
        <f>IF(MAX('2. Collected Data'!AO353:AT353)='2. Collected Data'!AO353,"NaCl",IF(MAX('2. Collected Data'!AP353:AT353)='2. Collected Data'!AP353,"CaCl2",IF(MAX('2. Collected Data'!AQ353:AT353)='2. Collected Data'!AQ353,"MgCl2",IF(MAX('2. Collected Data'!AR353:AT353)='2. Collected Data'!AR353,"Potassium Acetate",IF('2. Collected Data'!AS353&gt;'2. Collected Data'!AT353,"Enhanced Brine","Ag Byproduct")))))</f>
        <v>NaCl</v>
      </c>
      <c r="U354" s="72">
        <f>IF('2. Collected Data'!BC353&gt;0,'2. Collected Data'!BC353/'2. Collected Data'!$G353,"")</f>
        <v>10.219066646062826</v>
      </c>
      <c r="V354" s="72">
        <f>IF('2. Collected Data'!BD353&gt;0,'2. Collected Data'!BD353/'2. Collected Data'!$G353,"")</f>
        <v>4.1513499194242698</v>
      </c>
      <c r="W354" s="72">
        <f>IF('2. Collected Data'!BE353&gt;0,'2. Collected Data'!BE353/'2. Collected Data'!$G353,"")</f>
        <v>13.616658204375373</v>
      </c>
      <c r="X354" s="72">
        <f>IF('2. Collected Data'!BF353&gt;0,'2. Collected Data'!BF353/'2. Collected Data'!$G353,"")</f>
        <v>27.98707476986247</v>
      </c>
      <c r="Y354" s="74">
        <f>IF(AND('2. Collected Data'!BB353&gt;0,'2. Collected Data'!BH353&gt;0),('2. Collected Data'!BH353-'2. Collected Data'!BB353)/'2. Collected Data'!BH353,"")</f>
        <v>0</v>
      </c>
    </row>
    <row r="355" spans="1:51" s="51" customFormat="1" ht="11.25" customHeight="1" x14ac:dyDescent="0.15">
      <c r="A355" s="185" t="s">
        <v>146</v>
      </c>
      <c r="B355" s="46"/>
      <c r="C355" s="46"/>
      <c r="D355" s="46"/>
      <c r="E355" s="46"/>
      <c r="F355" s="46"/>
      <c r="G355" s="146">
        <f>'2. Collected Data'!G354*'2. Collected Data'!AA354</f>
        <v>17729.66</v>
      </c>
      <c r="H355" s="45">
        <f>'2. Collected Data'!I354/'3. Calculated Stats'!$G355*1000</f>
        <v>25.494002705071615</v>
      </c>
      <c r="I355" s="45">
        <f>'2. Collected Data'!J354/'3. Calculated Stats'!$G355*1000</f>
        <v>1.4664691821501372</v>
      </c>
      <c r="J355" s="45">
        <f>'2. Collected Data'!K354/'3. Calculated Stats'!$G355*1000</f>
        <v>3.6661729553753428</v>
      </c>
      <c r="K355" s="66">
        <f>('2. Collected Data'!Y354+'2. Collected Data'!Z354)/G355*1000</f>
        <v>22.279051036511696</v>
      </c>
      <c r="L355" s="73">
        <f>IF(SUM('2. Collected Data'!Y354:Z354)&gt;0,(ROUND('2. Collected Data'!Y354/SUM('2. Collected Data'!Y354:Z354),2)),"")</f>
        <v>0.85</v>
      </c>
      <c r="M355" s="73">
        <f>IF(SUM('2. Collected Data'!Y354:Z354)&gt;0,1-L355,"")</f>
        <v>0.15000000000000002</v>
      </c>
      <c r="N355" s="66">
        <f>IF('2. Collected Data'!AD354&gt;0,'2. Collected Data'!AE354/'2. Collected Data'!AD354,"")</f>
        <v>1300</v>
      </c>
      <c r="O355" s="66">
        <f>IF('2. Collected Data'!AF354&gt;0,'2. Collected Data'!AG354/'2. Collected Data'!AF354,"")</f>
        <v>6919.0298507462685</v>
      </c>
      <c r="P355" s="66">
        <f>SUM('2. Collected Data'!AI354:AK354)/'2. Collected Data'!G354</f>
        <v>2.7048911259437576</v>
      </c>
      <c r="Q355" s="50" t="str">
        <f>IF(MAX('2. Collected Data'!AI354:AK354)='2. Collected Data'!AI354,"NaCl",IF(MAX('2. Collected Data'!AJ354:AK354)='2. Collected Data'!AJ354,"CaCl2","MgCl2"))</f>
        <v>NaCl</v>
      </c>
      <c r="R355" s="66">
        <f>'2. Collected Data'!AL354/'2. Collected Data'!G354</f>
        <v>0.32519969362074624</v>
      </c>
      <c r="S355" s="66">
        <f>SUM('2. Collected Data'!AO354:AU354)/'2. Collected Data'!G354</f>
        <v>90.876791771528616</v>
      </c>
      <c r="T355" s="50" t="str">
        <f>IF(MAX('2. Collected Data'!AO354:AT354)='2. Collected Data'!AO354,"NaCl",IF(MAX('2. Collected Data'!AP354:AT354)='2. Collected Data'!AP354,"CaCl2",IF(MAX('2. Collected Data'!AQ354:AT354)='2. Collected Data'!AQ354,"MgCl2",IF(MAX('2. Collected Data'!AR354:AT354)='2. Collected Data'!AR354,"Potassium Acetate",IF('2. Collected Data'!AS354&gt;'2. Collected Data'!AT354,"Enhanced Brine","Ag Byproduct")))))</f>
        <v>NaCl</v>
      </c>
      <c r="U355" s="72">
        <f>IF('2. Collected Data'!BC354&gt;0,'2. Collected Data'!BC354/'2. Collected Data'!$G354,"")</f>
        <v>118.6644353868038</v>
      </c>
      <c r="V355" s="72">
        <f>IF('2. Collected Data'!BD354&gt;0,'2. Collected Data'!BD354/'2. Collected Data'!$G354,"")</f>
        <v>401.66911040595249</v>
      </c>
      <c r="W355" s="72">
        <f>IF('2. Collected Data'!BE354&gt;0,'2. Collected Data'!BE354/'2. Collected Data'!$G354,"")</f>
        <v>242.84784987416566</v>
      </c>
      <c r="X355" s="72">
        <f>IF('2. Collected Data'!BF354&gt;0,'2. Collected Data'!BF354/'2. Collected Data'!$G354,"")</f>
        <v>1084.7645792756318</v>
      </c>
      <c r="Y355" s="74">
        <f>IF(AND('2. Collected Data'!BB354&gt;0,'2. Collected Data'!BH354&gt;0),('2. Collected Data'!BH354-'2. Collected Data'!BB354)/'2. Collected Data'!BH354,"")</f>
        <v>-6.0205805559821864E-2</v>
      </c>
    </row>
    <row r="356" spans="1:51" s="51" customFormat="1" ht="11.25" customHeight="1" x14ac:dyDescent="0.15">
      <c r="A356" s="289" t="s">
        <v>158</v>
      </c>
      <c r="B356" s="46"/>
      <c r="C356" s="46"/>
      <c r="D356" s="46"/>
      <c r="E356" s="46"/>
      <c r="F356" s="46"/>
      <c r="G356" s="146"/>
      <c r="H356" s="45"/>
      <c r="I356" s="45"/>
      <c r="J356" s="45"/>
      <c r="K356" s="66"/>
      <c r="L356" s="73"/>
      <c r="M356" s="73"/>
      <c r="N356" s="66"/>
      <c r="O356" s="66"/>
      <c r="P356" s="66"/>
      <c r="Q356" s="50"/>
      <c r="R356" s="66"/>
      <c r="S356" s="66"/>
      <c r="T356" s="50"/>
      <c r="U356" s="72"/>
      <c r="V356" s="72"/>
      <c r="W356" s="72"/>
      <c r="X356" s="72"/>
      <c r="Y356" s="74"/>
    </row>
    <row r="357" spans="1:51" s="51" customFormat="1" ht="11.25" customHeight="1" x14ac:dyDescent="0.15">
      <c r="A357" s="185" t="s">
        <v>358</v>
      </c>
      <c r="B357" s="46"/>
      <c r="C357" s="46"/>
      <c r="D357" s="46"/>
      <c r="E357" s="46"/>
      <c r="F357" s="46"/>
      <c r="G357" s="146"/>
      <c r="H357" s="45"/>
      <c r="I357" s="45"/>
      <c r="J357" s="45"/>
      <c r="K357" s="66"/>
      <c r="L357" s="73" t="str">
        <f>IF(SUM('2. Collected Data'!Y356:Z356)&gt;0,(ROUND('2. Collected Data'!Y356/SUM('2. Collected Data'!Y356:Z356),2)),"")</f>
        <v/>
      </c>
      <c r="M357" s="73" t="str">
        <f>IF(SUM('2. Collected Data'!Y356:Z356)&gt;0,1-L357,"")</f>
        <v/>
      </c>
      <c r="N357" s="66">
        <f>IF('2. Collected Data'!AD356&gt;0,'2. Collected Data'!AE356/'2. Collected Data'!AD356,"")</f>
        <v>0</v>
      </c>
      <c r="O357" s="66">
        <f>IF('2. Collected Data'!AF356&gt;0,'2. Collected Data'!AG356/'2. Collected Data'!AF356,"")</f>
        <v>7797.9797979797977</v>
      </c>
      <c r="P357" s="66"/>
      <c r="Q357" s="50" t="str">
        <f>IF(MAX('2. Collected Data'!AI356:AK356)='2. Collected Data'!AI356,"NaCl",IF(MAX('2. Collected Data'!AJ356:AK356)='2. Collected Data'!AJ356,"CaCl2","MgCl2"))</f>
        <v>NaCl</v>
      </c>
      <c r="R357" s="66"/>
      <c r="S357" s="66"/>
      <c r="T357" s="50" t="str">
        <f>IF(MAX('2. Collected Data'!AO356:AT356)='2. Collected Data'!AO356,"NaCl",IF(MAX('2. Collected Data'!AP356:AT356)='2. Collected Data'!AP356,"CaCl2",IF(MAX('2. Collected Data'!AQ356:AT356)='2. Collected Data'!AQ356,"MgCl2",IF(MAX('2. Collected Data'!AR356:AT356)='2. Collected Data'!AR356,"Potassium Acetate",IF('2. Collected Data'!AS356&gt;'2. Collected Data'!AT356,"Enhanced Brine","Ag Byproduct")))))</f>
        <v>NaCl</v>
      </c>
      <c r="U357" s="72" t="str">
        <f>IF('2. Collected Data'!BC356&gt;0,'2. Collected Data'!BC356/'2. Collected Data'!$G356,"")</f>
        <v/>
      </c>
      <c r="V357" s="72" t="str">
        <f>IF('2. Collected Data'!BD356&gt;0,'2. Collected Data'!BD356/'2. Collected Data'!$G356,"")</f>
        <v/>
      </c>
      <c r="W357" s="72" t="str">
        <f>IF('2. Collected Data'!BE356&gt;0,'2. Collected Data'!BE356/'2. Collected Data'!$G356,"")</f>
        <v/>
      </c>
      <c r="X357" s="72" t="str">
        <f>IF('2. Collected Data'!BF356&gt;0,'2. Collected Data'!BF356/'2. Collected Data'!$G356,"")</f>
        <v/>
      </c>
      <c r="Y357" s="74" t="str">
        <f>IF(AND('2. Collected Data'!BB356&gt;0,'2. Collected Data'!BH356&gt;0),('2. Collected Data'!BH356-'2. Collected Data'!BB356)/'2. Collected Data'!BH356,"")</f>
        <v/>
      </c>
    </row>
    <row r="358" spans="1:51" s="51" customFormat="1" ht="11.25" customHeight="1" x14ac:dyDescent="0.15">
      <c r="A358" s="185" t="s">
        <v>359</v>
      </c>
      <c r="B358" s="46"/>
      <c r="C358" s="46"/>
      <c r="D358" s="46"/>
      <c r="E358" s="46"/>
      <c r="F358" s="46"/>
      <c r="G358" s="146">
        <f>'2. Collected Data'!G357*'2. Collected Data'!AA357</f>
        <v>16000</v>
      </c>
      <c r="H358" s="45">
        <f>'2. Collected Data'!I357/'3. Calculated Stats'!$G358*1000</f>
        <v>31.5625</v>
      </c>
      <c r="I358" s="45">
        <f>'2. Collected Data'!J357/'3. Calculated Stats'!$G358*1000</f>
        <v>3.1875</v>
      </c>
      <c r="J358" s="45">
        <f>'2. Collected Data'!K357/'3. Calculated Stats'!$G358*1000</f>
        <v>1.125</v>
      </c>
      <c r="K358" s="66">
        <f>('2. Collected Data'!Y357+'2. Collected Data'!Z357)/G358*1000</f>
        <v>45.0625</v>
      </c>
      <c r="L358" s="73">
        <f>IF(SUM('2. Collected Data'!Y357:Z357)&gt;0,(ROUND('2. Collected Data'!Y357/SUM('2. Collected Data'!Y357:Z357),2)),"")</f>
        <v>0.89</v>
      </c>
      <c r="M358" s="73">
        <f>IF(SUM('2. Collected Data'!Y357:Z357)&gt;0,1-L358,"")</f>
        <v>0.10999999999999999</v>
      </c>
      <c r="N358" s="66">
        <f>IF('2. Collected Data'!AD357&gt;0,'2. Collected Data'!AE357/'2. Collected Data'!AD357,"")</f>
        <v>1687.5</v>
      </c>
      <c r="O358" s="66">
        <f>IF('2. Collected Data'!AF357&gt;0,'2. Collected Data'!AG357/'2. Collected Data'!AF357,"")</f>
        <v>15000</v>
      </c>
      <c r="P358" s="66">
        <f>SUM('2. Collected Data'!AI357:AK357)/'2. Collected Data'!G357</f>
        <v>17.5806875</v>
      </c>
      <c r="Q358" s="50" t="str">
        <f>IF(MAX('2. Collected Data'!AI357:AK357)='2. Collected Data'!AI357,"NaCl",IF(MAX('2. Collected Data'!AJ357:AK357)='2. Collected Data'!AJ357,"CaCl2","MgCl2"))</f>
        <v>NaCl</v>
      </c>
      <c r="R358" s="66">
        <f>'2. Collected Data'!AL357/'2. Collected Data'!G357</f>
        <v>1.790875</v>
      </c>
      <c r="S358" s="66">
        <f>SUM('2. Collected Data'!AO357:AU357)/'2. Collected Data'!G357</f>
        <v>17.57525</v>
      </c>
      <c r="T358" s="50" t="str">
        <f>IF(MAX('2. Collected Data'!AO357:AT357)='2. Collected Data'!AO357,"NaCl",IF(MAX('2. Collected Data'!AP357:AT357)='2. Collected Data'!AP357,"CaCl2",IF(MAX('2. Collected Data'!AQ357:AT357)='2. Collected Data'!AQ357,"MgCl2",IF(MAX('2. Collected Data'!AR357:AT357)='2. Collected Data'!AR357,"Potassium Acetate",IF('2. Collected Data'!AS357&gt;'2. Collected Data'!AT357,"Enhanced Brine","Ag Byproduct")))))</f>
        <v>MgCl2</v>
      </c>
      <c r="U358" s="72">
        <f>IF('2. Collected Data'!BC357&gt;0,'2. Collected Data'!BC357/'2. Collected Data'!$G357,"")</f>
        <v>622.41875000000005</v>
      </c>
      <c r="V358" s="72">
        <f>IF('2. Collected Data'!BD357&gt;0,'2. Collected Data'!BD357/'2. Collected Data'!$G357,"")</f>
        <v>552.78399999999999</v>
      </c>
      <c r="W358" s="72">
        <f>IF('2. Collected Data'!BE357&gt;0,'2. Collected Data'!BE357/'2. Collected Data'!$G357,"")</f>
        <v>630.61800000000005</v>
      </c>
      <c r="X358" s="72">
        <f>IF('2. Collected Data'!BF357&gt;0,'2. Collected Data'!BF357/'2. Collected Data'!$G357,"")</f>
        <v>1805.7176875</v>
      </c>
      <c r="Y358" s="74">
        <f>IF(AND('2. Collected Data'!BB357&gt;0,'2. Collected Data'!BH357&gt;0),('2. Collected Data'!BH357-'2. Collected Data'!BB357)/'2. Collected Data'!BH357,"")</f>
        <v>0</v>
      </c>
    </row>
    <row r="359" spans="1:51" s="51" customFormat="1" ht="11.25" customHeight="1" x14ac:dyDescent="0.15">
      <c r="A359" s="185" t="s">
        <v>147</v>
      </c>
      <c r="B359" s="46"/>
      <c r="C359" s="46"/>
      <c r="D359" s="46"/>
      <c r="E359" s="46"/>
      <c r="F359" s="46"/>
      <c r="G359" s="146">
        <f>'2. Collected Data'!G358*'2. Collected Data'!AA358</f>
        <v>6445.89</v>
      </c>
      <c r="H359" s="45">
        <f>'2. Collected Data'!I358/'3. Calculated Stats'!$G359*1000</f>
        <v>42.662844075837469</v>
      </c>
      <c r="I359" s="45">
        <f>'2. Collected Data'!J358/'3. Calculated Stats'!$G359*1000</f>
        <v>1.2411009185698172</v>
      </c>
      <c r="J359" s="45">
        <f>'2. Collected Data'!K358/'3. Calculated Stats'!$G359*1000</f>
        <v>0</v>
      </c>
      <c r="K359" s="66">
        <f>('2. Collected Data'!Y358+'2. Collected Data'!Z358)/G359*1000</f>
        <v>50.419724816898828</v>
      </c>
      <c r="L359" s="73">
        <f>IF(SUM('2. Collected Data'!Y358:Z358)&gt;0,(ROUND('2. Collected Data'!Y358/SUM('2. Collected Data'!Y358:Z358),2)),"")</f>
        <v>0.92</v>
      </c>
      <c r="M359" s="73">
        <f>IF(SUM('2. Collected Data'!Y358:Z358)&gt;0,1-L359,"")</f>
        <v>7.999999999999996E-2</v>
      </c>
      <c r="N359" s="66">
        <f>IF('2. Collected Data'!AD358&gt;0,'2. Collected Data'!AE358/'2. Collected Data'!AD358,"")</f>
        <v>2000</v>
      </c>
      <c r="O359" s="66">
        <f>IF('2. Collected Data'!AF358&gt;0,'2. Collected Data'!AG358/'2. Collected Data'!AF358,"")</f>
        <v>2857.1428571428573</v>
      </c>
      <c r="P359" s="66">
        <f>SUM('2. Collected Data'!AI358:AK358)/'2. Collected Data'!G358</f>
        <v>19.564122254645984</v>
      </c>
      <c r="Q359" s="50" t="str">
        <f>IF(MAX('2. Collected Data'!AI358:AK358)='2. Collected Data'!AI358,"NaCl",IF(MAX('2. Collected Data'!AJ358:AK358)='2. Collected Data'!AJ358,"CaCl2","MgCl2"))</f>
        <v>NaCl</v>
      </c>
      <c r="R359" s="66">
        <f>'2. Collected Data'!AL358/'2. Collected Data'!G358</f>
        <v>0.93103977883581635</v>
      </c>
      <c r="S359" s="66">
        <f>SUM('2. Collected Data'!AO358:AU358)/'2. Collected Data'!G358</f>
        <v>435.21256335432344</v>
      </c>
      <c r="T359" s="50" t="str">
        <f>IF(MAX('2. Collected Data'!AO358:AT358)='2. Collected Data'!AO358,"NaCl",IF(MAX('2. Collected Data'!AP358:AT358)='2. Collected Data'!AP358,"CaCl2",IF(MAX('2. Collected Data'!AQ358:AT358)='2. Collected Data'!AQ358,"MgCl2",IF(MAX('2. Collected Data'!AR358:AT358)='2. Collected Data'!AR358,"Potassium Acetate",IF('2. Collected Data'!AS358&gt;'2. Collected Data'!AT358,"Enhanced Brine","Ag Byproduct")))))</f>
        <v>NaCl</v>
      </c>
      <c r="U359" s="72">
        <f>IF('2. Collected Data'!BC358&gt;0,'2. Collected Data'!BC358/'2. Collected Data'!$G358,"")</f>
        <v>1620.731377668561</v>
      </c>
      <c r="V359" s="72">
        <f>IF('2. Collected Data'!BD358&gt;0,'2. Collected Data'!BD358/'2. Collected Data'!$G358,"")</f>
        <v>2279.0351712486563</v>
      </c>
      <c r="W359" s="72">
        <f>IF('2. Collected Data'!BE358&gt;0,'2. Collected Data'!BE358/'2. Collected Data'!$G358,"")</f>
        <v>1688.9824911687913</v>
      </c>
      <c r="X359" s="72">
        <f>IF('2. Collected Data'!BF358&gt;0,'2. Collected Data'!BF358/'2. Collected Data'!$G358,"")</f>
        <v>5588.7505759483947</v>
      </c>
      <c r="Y359" s="74">
        <f>IF(AND('2. Collected Data'!BB358&gt;0,'2. Collected Data'!BH358&gt;0),('2. Collected Data'!BH358-'2. Collected Data'!BB358)/'2. Collected Data'!BH358,"")</f>
        <v>-0.13885647607934651</v>
      </c>
    </row>
    <row r="360" spans="1:51" s="51" customFormat="1" ht="11.25" customHeight="1" x14ac:dyDescent="0.15">
      <c r="A360" s="185" t="s">
        <v>360</v>
      </c>
      <c r="B360" s="46"/>
      <c r="C360" s="46"/>
      <c r="D360" s="46"/>
      <c r="E360" s="46"/>
      <c r="F360" s="46"/>
      <c r="G360" s="146">
        <f>'2. Collected Data'!G359*'2. Collected Data'!AA359</f>
        <v>123821.09999999999</v>
      </c>
      <c r="H360" s="45">
        <f>'2. Collected Data'!I359/'3. Calculated Stats'!$G360*1000</f>
        <v>11.347015977083068</v>
      </c>
      <c r="I360" s="45">
        <f>'2. Collected Data'!J359/'3. Calculated Stats'!$G360*1000</f>
        <v>2.1482606760883241</v>
      </c>
      <c r="J360" s="45">
        <f>'2. Collected Data'!K359/'3. Calculated Stats'!$G360*1000</f>
        <v>0.36342755798486692</v>
      </c>
      <c r="K360" s="66">
        <f>('2. Collected Data'!Y359+'2. Collected Data'!Z359)/G360*1000</f>
        <v>27.426666375924622</v>
      </c>
      <c r="L360" s="73">
        <f>IF(SUM('2. Collected Data'!Y359:Z359)&gt;0,(ROUND('2. Collected Data'!Y359/SUM('2. Collected Data'!Y359:Z359),2)),"")</f>
        <v>0.98</v>
      </c>
      <c r="M360" s="73">
        <f>IF(SUM('2. Collected Data'!Y359:Z359)&gt;0,1-L360,"")</f>
        <v>2.0000000000000018E-2</v>
      </c>
      <c r="N360" s="66">
        <f>IF('2. Collected Data'!AD359&gt;0,'2. Collected Data'!AE359/'2. Collected Data'!AD359,"")</f>
        <v>1848.8905109489051</v>
      </c>
      <c r="O360" s="66">
        <f>IF('2. Collected Data'!AF359&gt;0,'2. Collected Data'!AG359/'2. Collected Data'!AF359,"")</f>
        <v>11551.643243243243</v>
      </c>
      <c r="P360" s="66">
        <f>SUM('2. Collected Data'!AI359:AK359)/'2. Collected Data'!G359</f>
        <v>2.1775537448787001</v>
      </c>
      <c r="Q360" s="50" t="str">
        <f>IF(MAX('2. Collected Data'!AI359:AK359)='2. Collected Data'!AI359,"NaCl",IF(MAX('2. Collected Data'!AJ359:AK359)='2. Collected Data'!AJ359,"CaCl2","MgCl2"))</f>
        <v>NaCl</v>
      </c>
      <c r="R360" s="66">
        <f>'2. Collected Data'!AL359/'2. Collected Data'!G359</f>
        <v>0.50042197977566016</v>
      </c>
      <c r="S360" s="66">
        <f>SUM('2. Collected Data'!AO359:AU359)/'2. Collected Data'!G359</f>
        <v>22.103431079194095</v>
      </c>
      <c r="T360" s="50" t="str">
        <f>IF(MAX('2. Collected Data'!AO359:AT359)='2. Collected Data'!AO359,"NaCl",IF(MAX('2. Collected Data'!AP359:AT359)='2. Collected Data'!AP359,"CaCl2",IF(MAX('2. Collected Data'!AQ359:AT359)='2. Collected Data'!AQ359,"MgCl2",IF(MAX('2. Collected Data'!AR359:AT359)='2. Collected Data'!AR359,"Potassium Acetate",IF('2. Collected Data'!AS359&gt;'2. Collected Data'!AT359,"Enhanced Brine","Ag Byproduct")))))</f>
        <v>NaCl</v>
      </c>
      <c r="U360" s="72">
        <f>IF('2. Collected Data'!BC359&gt;0,'2. Collected Data'!BC359/'2. Collected Data'!$G359,"")</f>
        <v>166.54697785757031</v>
      </c>
      <c r="V360" s="72">
        <f>IF('2. Collected Data'!BD359&gt;0,'2. Collected Data'!BD359/'2. Collected Data'!$G359,"")</f>
        <v>741.05059153892194</v>
      </c>
      <c r="W360" s="72">
        <f>IF('2. Collected Data'!BE359&gt;0,'2. Collected Data'!BE359/'2. Collected Data'!$G359,"")</f>
        <v>220.09748500053706</v>
      </c>
      <c r="X360" s="72">
        <f>IF('2. Collected Data'!BF359&gt;0,'2. Collected Data'!BF359/'2. Collected Data'!$G359,"")</f>
        <v>1127.6950543970293</v>
      </c>
      <c r="Y360" s="74" t="str">
        <f>IF(AND('2. Collected Data'!BB359&gt;0,'2. Collected Data'!BH359&gt;0),('2. Collected Data'!BH359-'2. Collected Data'!BB359)/'2. Collected Data'!BH359,"")</f>
        <v/>
      </c>
    </row>
    <row r="361" spans="1:51" s="51" customFormat="1" ht="11.25" customHeight="1" x14ac:dyDescent="0.15">
      <c r="A361" s="185" t="s">
        <v>148</v>
      </c>
      <c r="B361" s="46"/>
      <c r="C361" s="46"/>
      <c r="D361" s="46"/>
      <c r="E361" s="46"/>
      <c r="F361" s="46"/>
      <c r="G361" s="146">
        <f>'2. Collected Data'!G360*'2. Collected Data'!AA360</f>
        <v>18900</v>
      </c>
      <c r="H361" s="45">
        <f>'2. Collected Data'!I360/'3. Calculated Stats'!$G361*1000</f>
        <v>26.455026455026452</v>
      </c>
      <c r="I361" s="45">
        <f>'2. Collected Data'!J360/'3. Calculated Stats'!$G361*1000</f>
        <v>1.8518518518518519</v>
      </c>
      <c r="J361" s="45">
        <f>'2. Collected Data'!K360/'3. Calculated Stats'!$G361*1000</f>
        <v>1.0582010582010584</v>
      </c>
      <c r="K361" s="66">
        <f>('2. Collected Data'!Y360+'2. Collected Data'!Z360)/G361*1000</f>
        <v>67.513227513227505</v>
      </c>
      <c r="L361" s="73">
        <f>IF(SUM('2. Collected Data'!Y360:Z360)&gt;0,(ROUND('2. Collected Data'!Y360/SUM('2. Collected Data'!Y360:Z360),2)),"")</f>
        <v>0.87</v>
      </c>
      <c r="M361" s="73">
        <f>IF(SUM('2. Collected Data'!Y360:Z360)&gt;0,1-L361,"")</f>
        <v>0.13</v>
      </c>
      <c r="N361" s="66">
        <f>IF('2. Collected Data'!AD360&gt;0,'2. Collected Data'!AE360/'2. Collected Data'!AD360,"")</f>
        <v>388.48920863309354</v>
      </c>
      <c r="O361" s="66">
        <f>IF('2. Collected Data'!AF360&gt;0,'2. Collected Data'!AG360/'2. Collected Data'!AF360,"")</f>
        <v>8661.4173228346463</v>
      </c>
      <c r="P361" s="66">
        <f>SUM('2. Collected Data'!AI360:AK360)/'2. Collected Data'!G360</f>
        <v>5.924338624338624</v>
      </c>
      <c r="Q361" s="50" t="str">
        <f>IF(MAX('2. Collected Data'!AI360:AK360)='2. Collected Data'!AI360,"NaCl",IF(MAX('2. Collected Data'!AJ360:AK360)='2. Collected Data'!AJ360,"CaCl2","MgCl2"))</f>
        <v>NaCl</v>
      </c>
      <c r="R361" s="66">
        <f>'2. Collected Data'!AL360/'2. Collected Data'!G360</f>
        <v>2.0437566137566137</v>
      </c>
      <c r="S361" s="66">
        <f>SUM('2. Collected Data'!AO360:AU360)/'2. Collected Data'!G360</f>
        <v>134.33349206349206</v>
      </c>
      <c r="T361" s="50" t="str">
        <f>IF(MAX('2. Collected Data'!AO360:AT360)='2. Collected Data'!AO360,"NaCl",IF(MAX('2. Collected Data'!AP360:AT360)='2. Collected Data'!AP360,"CaCl2",IF(MAX('2. Collected Data'!AQ360:AT360)='2. Collected Data'!AQ360,"MgCl2",IF(MAX('2. Collected Data'!AR360:AT360)='2. Collected Data'!AR360,"Potassium Acetate",IF('2. Collected Data'!AS360&gt;'2. Collected Data'!AT360,"Enhanced Brine","Ag Byproduct")))))</f>
        <v>NaCl</v>
      </c>
      <c r="U361" s="72">
        <f>IF('2. Collected Data'!BC360&gt;0,'2. Collected Data'!BC360/'2. Collected Data'!$G360,"")</f>
        <v>1066.9096825396825</v>
      </c>
      <c r="V361" s="72">
        <f>IF('2. Collected Data'!BD360&gt;0,'2. Collected Data'!BD360/'2. Collected Data'!$G360,"")</f>
        <v>582.76264550264546</v>
      </c>
      <c r="W361" s="72">
        <f>IF('2. Collected Data'!BE360&gt;0,'2. Collected Data'!BE360/'2. Collected Data'!$G360,"")</f>
        <v>950.95084656084657</v>
      </c>
      <c r="X361" s="72">
        <f>IF('2. Collected Data'!BF360&gt;0,'2. Collected Data'!BF360/'2. Collected Data'!$G360,"")</f>
        <v>2626.4924867724867</v>
      </c>
      <c r="Y361" s="74">
        <f>IF(AND('2. Collected Data'!BB360&gt;0,'2. Collected Data'!BH360&gt;0),('2. Collected Data'!BH360-'2. Collected Data'!BB360)/'2. Collected Data'!BH360,"")</f>
        <v>1.5267175572519083E-2</v>
      </c>
    </row>
    <row r="362" spans="1:51" s="51" customFormat="1" ht="11.25" customHeight="1" x14ac:dyDescent="0.15">
      <c r="A362" s="185" t="s">
        <v>149</v>
      </c>
      <c r="B362" s="46"/>
      <c r="C362" s="46"/>
      <c r="D362" s="46"/>
      <c r="E362" s="46"/>
      <c r="F362" s="46"/>
      <c r="G362" s="146">
        <f>'2. Collected Data'!G361*'2. Collected Data'!AA361</f>
        <v>75000</v>
      </c>
      <c r="H362" s="45">
        <f>'2. Collected Data'!I361/'3. Calculated Stats'!$G362*1000</f>
        <v>18.28</v>
      </c>
      <c r="I362" s="45">
        <f>'2. Collected Data'!J361/'3. Calculated Stats'!$G362*1000</f>
        <v>3.28</v>
      </c>
      <c r="J362" s="45">
        <f>'2. Collected Data'!K361/'3. Calculated Stats'!$G362*1000</f>
        <v>0.38666666666666666</v>
      </c>
      <c r="K362" s="66">
        <f>('2. Collected Data'!Y361+'2. Collected Data'!Z361)/G362*1000</f>
        <v>61.666666666666671</v>
      </c>
      <c r="L362" s="73">
        <f>IF(SUM('2. Collected Data'!Y361:Z361)&gt;0,(ROUND('2. Collected Data'!Y361/SUM('2. Collected Data'!Y361:Z361),2)),"")</f>
        <v>0.97</v>
      </c>
      <c r="M362" s="73">
        <f>IF(SUM('2. Collected Data'!Y361:Z361)&gt;0,1-L362,"")</f>
        <v>3.0000000000000027E-2</v>
      </c>
      <c r="N362" s="66">
        <f>IF('2. Collected Data'!AD361&gt;0,'2. Collected Data'!AE361/'2. Collected Data'!AD361,"")</f>
        <v>1120.253164556962</v>
      </c>
      <c r="O362" s="66">
        <f>IF('2. Collected Data'!AF361&gt;0,'2. Collected Data'!AG361/'2. Collected Data'!AF361,"")</f>
        <v>8666.6666666666661</v>
      </c>
      <c r="P362" s="66">
        <f>SUM('2. Collected Data'!AI361:AK361)/'2. Collected Data'!G361</f>
        <v>2.08568</v>
      </c>
      <c r="Q362" s="50" t="str">
        <f>IF(MAX('2. Collected Data'!AI361:AK361)='2. Collected Data'!AI361,"NaCl",IF(MAX('2. Collected Data'!AJ361:AK361)='2. Collected Data'!AJ361,"CaCl2","MgCl2"))</f>
        <v>NaCl</v>
      </c>
      <c r="R362" s="66">
        <f>'2. Collected Data'!AL361/'2. Collected Data'!G361</f>
        <v>2.5923600000000002</v>
      </c>
      <c r="S362" s="66">
        <f>SUM('2. Collected Data'!AO361:AU361)/'2. Collected Data'!G361</f>
        <v>8.8892533333333326</v>
      </c>
      <c r="T362" s="50" t="str">
        <f>IF(MAX('2. Collected Data'!AO361:AT361)='2. Collected Data'!AO361,"NaCl",IF(MAX('2. Collected Data'!AP361:AT361)='2. Collected Data'!AP361,"CaCl2",IF(MAX('2. Collected Data'!AQ361:AT361)='2. Collected Data'!AQ361,"MgCl2",IF(MAX('2. Collected Data'!AR361:AT361)='2. Collected Data'!AR361,"Potassium Acetate",IF('2. Collected Data'!AS361&gt;'2. Collected Data'!AT361,"Enhanced Brine","Ag Byproduct")))))</f>
        <v>NaCl</v>
      </c>
      <c r="U362" s="72" t="str">
        <f>IF('2. Collected Data'!BC361&gt;0,'2. Collected Data'!BC361/'2. Collected Data'!$G361,"")</f>
        <v/>
      </c>
      <c r="V362" s="72" t="str">
        <f>IF('2. Collected Data'!BD361&gt;0,'2. Collected Data'!BD361/'2. Collected Data'!$G361,"")</f>
        <v/>
      </c>
      <c r="W362" s="72" t="str">
        <f>IF('2. Collected Data'!BE361&gt;0,'2. Collected Data'!BE361/'2. Collected Data'!$G361,"")</f>
        <v/>
      </c>
      <c r="X362" s="72">
        <f>IF('2. Collected Data'!BF361&gt;0,'2. Collected Data'!BF361/'2. Collected Data'!$G361,"")</f>
        <v>273.39501333333334</v>
      </c>
      <c r="Y362" s="74" t="str">
        <f>IF(AND('2. Collected Data'!BB361&gt;0,'2. Collected Data'!BH361&gt;0),('2. Collected Data'!BH361-'2. Collected Data'!BB361)/'2. Collected Data'!BH361,"")</f>
        <v/>
      </c>
    </row>
    <row r="363" spans="1:51" s="51" customFormat="1" ht="11.25" customHeight="1" x14ac:dyDescent="0.15">
      <c r="A363" s="185" t="s">
        <v>75</v>
      </c>
      <c r="B363" s="46"/>
      <c r="C363" s="46"/>
      <c r="D363" s="46"/>
      <c r="E363" s="46"/>
      <c r="F363" s="46"/>
      <c r="G363" s="146">
        <f>'2. Collected Data'!G362*'2. Collected Data'!AA362</f>
        <v>0</v>
      </c>
      <c r="H363" s="45"/>
      <c r="I363" s="45"/>
      <c r="J363" s="45"/>
      <c r="K363" s="66"/>
      <c r="L363" s="73" t="str">
        <f>IF(SUM('2. Collected Data'!Y362:Z362)&gt;0,(ROUND('2. Collected Data'!Y362/SUM('2. Collected Data'!Y362:Z362),2)),"")</f>
        <v/>
      </c>
      <c r="M363" s="73" t="str">
        <f>IF(SUM('2. Collected Data'!Y362:Z362)&gt;0,1-L363,"")</f>
        <v/>
      </c>
      <c r="N363" s="66">
        <f>IF('2. Collected Data'!AD362&gt;0,'2. Collected Data'!AE362/'2. Collected Data'!AD362,"")</f>
        <v>1994.5780141843973</v>
      </c>
      <c r="O363" s="66">
        <f>IF('2. Collected Data'!AF362&gt;0,'2. Collected Data'!AG362/'2. Collected Data'!AF362,"")</f>
        <v>11973.353790613719</v>
      </c>
      <c r="P363" s="66">
        <f>SUM('2. Collected Data'!AI362:AK362)/'2. Collected Data'!G362</f>
        <v>15.173045261546461</v>
      </c>
      <c r="Q363" s="50" t="str">
        <f>IF(MAX('2. Collected Data'!AI362:AK362)='2. Collected Data'!AI362,"NaCl",IF(MAX('2. Collected Data'!AJ362:AK362)='2. Collected Data'!AJ362,"CaCl2","MgCl2"))</f>
        <v>NaCl</v>
      </c>
      <c r="R363" s="66">
        <f>'2. Collected Data'!AL362/'2. Collected Data'!G362</f>
        <v>0.4178677681176165</v>
      </c>
      <c r="S363" s="66">
        <f>SUM('2. Collected Data'!AO362:AU362)/'2. Collected Data'!G362</f>
        <v>137.61895959099968</v>
      </c>
      <c r="T363" s="50" t="str">
        <f>IF(MAX('2. Collected Data'!AO362:AT362)='2. Collected Data'!AO362,"NaCl",IF(MAX('2. Collected Data'!AP362:AT362)='2. Collected Data'!AP362,"CaCl2",IF(MAX('2. Collected Data'!AQ362:AT362)='2. Collected Data'!AQ362,"MgCl2",IF(MAX('2. Collected Data'!AR362:AT362)='2. Collected Data'!AR362,"Potassium Acetate",IF('2. Collected Data'!AS362&gt;'2. Collected Data'!AT362,"Enhanced Brine","Ag Byproduct")))))</f>
        <v>NaCl</v>
      </c>
      <c r="U363" s="72">
        <f>IF('2. Collected Data'!BC362&gt;0,'2. Collected Data'!BC362/'2. Collected Data'!$G362,"")</f>
        <v>670.88428988186365</v>
      </c>
      <c r="V363" s="72">
        <f>IF('2. Collected Data'!BD362&gt;0,'2. Collected Data'!BD362/'2. Collected Data'!$G362,"")</f>
        <v>719.61254729788277</v>
      </c>
      <c r="W363" s="72">
        <f>IF('2. Collected Data'!BE362&gt;0,'2. Collected Data'!BE362/'2. Collected Data'!$G362,"")</f>
        <v>1146.5960544178388</v>
      </c>
      <c r="X363" s="72">
        <f>IF('2. Collected Data'!BF362&gt;0,'2. Collected Data'!BF362/'2. Collected Data'!$G362,"")</f>
        <v>2537.0928915975851</v>
      </c>
      <c r="Y363" s="74">
        <f>IF(AND('2. Collected Data'!BB362&gt;0,'2. Collected Data'!BH362&gt;0),('2. Collected Data'!BH362-'2. Collected Data'!BB362)/'2. Collected Data'!BH362,"")</f>
        <v>-1.6863905325443795E-2</v>
      </c>
    </row>
    <row r="364" spans="1:51" s="51" customFormat="1" ht="11.25" customHeight="1" x14ac:dyDescent="0.15">
      <c r="A364" s="186" t="s">
        <v>361</v>
      </c>
      <c r="B364" s="46"/>
      <c r="C364" s="46"/>
      <c r="D364" s="46"/>
      <c r="E364" s="46"/>
      <c r="F364" s="46"/>
      <c r="G364" s="146"/>
      <c r="H364" s="45"/>
      <c r="I364" s="45"/>
      <c r="J364" s="45"/>
      <c r="K364" s="66"/>
      <c r="L364" s="73"/>
      <c r="M364" s="73"/>
      <c r="N364" s="66"/>
      <c r="O364" s="66"/>
      <c r="P364" s="66"/>
      <c r="Q364" s="50"/>
      <c r="R364" s="66"/>
      <c r="S364" s="66"/>
      <c r="T364" s="50"/>
      <c r="U364" s="72"/>
      <c r="V364" s="72"/>
      <c r="W364" s="72"/>
      <c r="X364" s="72"/>
      <c r="Y364" s="74"/>
    </row>
    <row r="365" spans="1:51" s="51" customFormat="1" ht="11.25" customHeight="1" x14ac:dyDescent="0.15">
      <c r="A365" s="62"/>
      <c r="B365" s="60"/>
      <c r="C365" s="343"/>
      <c r="D365" s="343"/>
      <c r="E365" s="343"/>
      <c r="F365" s="343"/>
      <c r="G365" s="144"/>
      <c r="H365" s="63"/>
      <c r="I365" s="64"/>
      <c r="J365" s="64"/>
      <c r="K365" s="65"/>
      <c r="L365" s="65"/>
      <c r="M365" s="65"/>
      <c r="N365" s="65"/>
      <c r="O365" s="65"/>
      <c r="P365" s="65"/>
      <c r="Q365" s="84"/>
      <c r="R365" s="65"/>
      <c r="S365" s="65"/>
      <c r="T365" s="65"/>
      <c r="U365" s="65"/>
      <c r="V365" s="65"/>
      <c r="W365" s="65"/>
      <c r="X365" s="65"/>
      <c r="Y365" s="65"/>
    </row>
    <row r="367" spans="1:51" s="29" customFormat="1" ht="12.75" hidden="1" x14ac:dyDescent="0.2">
      <c r="A367" s="33"/>
      <c r="G367" s="28"/>
      <c r="H367" s="31"/>
      <c r="I367" s="28"/>
      <c r="J367" s="28"/>
      <c r="K367" s="34"/>
      <c r="L367" s="34"/>
      <c r="M367" s="28"/>
      <c r="N367" s="28"/>
      <c r="O367" s="28"/>
      <c r="P367" s="28"/>
      <c r="Q367" s="28"/>
      <c r="R367" s="28"/>
      <c r="S367" s="28"/>
      <c r="T367" s="28"/>
      <c r="U367" s="28"/>
      <c r="V367" s="28"/>
      <c r="W367" s="28"/>
      <c r="X367" s="28"/>
      <c r="Y367" s="28"/>
      <c r="AY367" s="81"/>
    </row>
    <row r="368" spans="1:51" s="29" customFormat="1" ht="12.75" hidden="1" x14ac:dyDescent="0.2">
      <c r="A368" s="33"/>
      <c r="G368" s="28"/>
      <c r="H368" s="31"/>
      <c r="I368" s="28"/>
      <c r="J368" s="28"/>
      <c r="K368" s="34"/>
      <c r="L368" s="34"/>
      <c r="M368" s="28"/>
      <c r="N368" s="28"/>
      <c r="O368" s="28"/>
      <c r="P368" s="28"/>
      <c r="Q368" s="28"/>
      <c r="R368" s="28"/>
      <c r="S368" s="28"/>
      <c r="T368" s="28"/>
      <c r="U368" s="28"/>
      <c r="V368" s="28"/>
      <c r="W368" s="28"/>
      <c r="X368" s="28"/>
      <c r="Y368" s="28"/>
      <c r="AY368" s="81"/>
    </row>
    <row r="369" spans="1:51" s="29" customFormat="1" ht="12.75" hidden="1" x14ac:dyDescent="0.2">
      <c r="A369" s="33"/>
      <c r="G369" s="28"/>
      <c r="H369" s="31"/>
      <c r="I369" s="28"/>
      <c r="J369" s="28"/>
      <c r="K369" s="34"/>
      <c r="L369" s="34"/>
      <c r="M369" s="28"/>
      <c r="N369" s="28"/>
      <c r="O369" s="28"/>
      <c r="P369" s="28"/>
      <c r="Q369" s="28"/>
      <c r="R369" s="28"/>
      <c r="S369" s="28"/>
      <c r="T369" s="28"/>
      <c r="U369" s="28"/>
      <c r="V369" s="28"/>
      <c r="W369" s="28"/>
      <c r="X369" s="28"/>
      <c r="Y369" s="28"/>
      <c r="AY369" s="81"/>
    </row>
    <row r="370" spans="1:51" s="29" customFormat="1" ht="12.75" hidden="1" x14ac:dyDescent="0.2">
      <c r="A370" s="33"/>
      <c r="G370" s="28"/>
      <c r="H370" s="31"/>
      <c r="I370" s="28"/>
      <c r="J370" s="28"/>
      <c r="K370" s="34"/>
      <c r="L370" s="34"/>
      <c r="M370" s="28"/>
      <c r="N370" s="28"/>
      <c r="O370" s="28"/>
      <c r="P370" s="28"/>
      <c r="Q370" s="28"/>
      <c r="R370" s="28"/>
      <c r="S370" s="28"/>
      <c r="T370" s="28"/>
      <c r="U370" s="28"/>
      <c r="V370" s="28"/>
      <c r="W370" s="28"/>
      <c r="X370" s="28"/>
      <c r="Y370" s="28"/>
      <c r="AY370" s="81"/>
    </row>
    <row r="371" spans="1:51" s="29" customFormat="1" ht="12.75" hidden="1" x14ac:dyDescent="0.2">
      <c r="A371" s="33"/>
      <c r="G371" s="28"/>
      <c r="H371" s="31"/>
      <c r="I371" s="28"/>
      <c r="J371" s="28"/>
      <c r="K371" s="34"/>
      <c r="L371" s="34"/>
      <c r="M371" s="28"/>
      <c r="N371" s="28"/>
      <c r="O371" s="28"/>
      <c r="P371" s="28"/>
      <c r="Q371" s="28"/>
      <c r="R371" s="28"/>
      <c r="S371" s="28"/>
      <c r="T371" s="28"/>
      <c r="U371" s="28"/>
      <c r="V371" s="28"/>
      <c r="W371" s="28"/>
      <c r="X371" s="28"/>
      <c r="Y371" s="28"/>
      <c r="AY371" s="81"/>
    </row>
    <row r="372" spans="1:51" s="29" customFormat="1" ht="12.75" hidden="1" x14ac:dyDescent="0.2">
      <c r="A372" s="33"/>
      <c r="G372" s="28"/>
      <c r="H372" s="31"/>
      <c r="I372" s="28"/>
      <c r="J372" s="28"/>
      <c r="K372" s="34"/>
      <c r="L372" s="34"/>
      <c r="M372" s="28"/>
      <c r="N372" s="28"/>
      <c r="O372" s="28"/>
      <c r="P372" s="28"/>
      <c r="Q372" s="28"/>
      <c r="R372" s="28"/>
      <c r="S372" s="28"/>
      <c r="T372" s="28"/>
      <c r="U372" s="28"/>
      <c r="V372" s="28"/>
      <c r="W372" s="28"/>
      <c r="X372" s="28"/>
      <c r="Y372" s="28"/>
      <c r="AY372" s="81"/>
    </row>
    <row r="373" spans="1:51" s="29" customFormat="1" ht="12.75" hidden="1" x14ac:dyDescent="0.2">
      <c r="A373" s="33"/>
      <c r="G373" s="28"/>
      <c r="H373" s="31"/>
      <c r="I373" s="28"/>
      <c r="J373" s="28"/>
      <c r="K373" s="34"/>
      <c r="L373" s="34"/>
      <c r="M373" s="28"/>
      <c r="N373" s="28"/>
      <c r="O373" s="28"/>
      <c r="P373" s="28"/>
      <c r="Q373" s="28"/>
      <c r="R373" s="28"/>
      <c r="S373" s="28"/>
      <c r="T373" s="28"/>
      <c r="U373" s="28"/>
      <c r="V373" s="28"/>
      <c r="W373" s="28"/>
      <c r="X373" s="28"/>
      <c r="Y373" s="28"/>
      <c r="AY373" s="81"/>
    </row>
    <row r="374" spans="1:51" s="29" customFormat="1" ht="12.75" hidden="1" x14ac:dyDescent="0.2">
      <c r="A374" s="33"/>
      <c r="G374" s="28"/>
      <c r="H374" s="31"/>
      <c r="I374" s="28"/>
      <c r="J374" s="28"/>
      <c r="K374" s="34"/>
      <c r="L374" s="34"/>
      <c r="M374" s="28"/>
      <c r="N374" s="28"/>
      <c r="O374" s="28"/>
      <c r="P374" s="28"/>
      <c r="Q374" s="28"/>
      <c r="R374" s="28"/>
      <c r="S374" s="28"/>
      <c r="T374" s="28"/>
      <c r="U374" s="28"/>
      <c r="V374" s="28"/>
      <c r="W374" s="28"/>
      <c r="X374" s="28"/>
      <c r="Y374" s="28"/>
      <c r="AY374" s="81"/>
    </row>
    <row r="375" spans="1:51" s="29" customFormat="1" ht="12.75" hidden="1" x14ac:dyDescent="0.2">
      <c r="A375" s="33"/>
      <c r="G375" s="28"/>
      <c r="H375" s="31"/>
      <c r="I375" s="28"/>
      <c r="J375" s="28"/>
      <c r="K375" s="34"/>
      <c r="L375" s="34"/>
      <c r="M375" s="28"/>
      <c r="N375" s="28"/>
      <c r="O375" s="28"/>
      <c r="P375" s="28"/>
      <c r="Q375" s="28"/>
      <c r="R375" s="28"/>
      <c r="S375" s="28"/>
      <c r="T375" s="28"/>
      <c r="U375" s="28"/>
      <c r="V375" s="28"/>
      <c r="W375" s="28"/>
      <c r="X375" s="28"/>
      <c r="Y375" s="28"/>
      <c r="AY375" s="81"/>
    </row>
    <row r="376" spans="1:51" s="29" customFormat="1" ht="12.75" hidden="1" x14ac:dyDescent="0.2">
      <c r="A376" s="33"/>
      <c r="G376" s="28"/>
      <c r="H376" s="31"/>
      <c r="I376" s="28"/>
      <c r="J376" s="28"/>
      <c r="K376" s="34"/>
      <c r="L376" s="34"/>
      <c r="M376" s="28"/>
      <c r="N376" s="28"/>
      <c r="O376" s="28"/>
      <c r="P376" s="28"/>
      <c r="Q376" s="28"/>
      <c r="R376" s="28"/>
      <c r="S376" s="28"/>
      <c r="T376" s="28"/>
      <c r="U376" s="28"/>
      <c r="V376" s="28"/>
      <c r="W376" s="28"/>
      <c r="X376" s="28"/>
      <c r="Y376" s="28"/>
      <c r="AY376" s="81"/>
    </row>
    <row r="377" spans="1:51" s="29" customFormat="1" ht="12.75" hidden="1" x14ac:dyDescent="0.2">
      <c r="A377" s="33"/>
      <c r="G377" s="28"/>
      <c r="H377" s="31"/>
      <c r="I377" s="28"/>
      <c r="J377" s="28"/>
      <c r="K377" s="34"/>
      <c r="L377" s="34"/>
      <c r="M377" s="28"/>
      <c r="N377" s="28"/>
      <c r="O377" s="28"/>
      <c r="P377" s="28"/>
      <c r="Q377" s="28"/>
      <c r="R377" s="28"/>
      <c r="S377" s="28"/>
      <c r="T377" s="28"/>
      <c r="U377" s="28"/>
      <c r="V377" s="28"/>
      <c r="W377" s="28"/>
      <c r="X377" s="28"/>
      <c r="Y377" s="28"/>
      <c r="AY377" s="81"/>
    </row>
    <row r="378" spans="1:51" s="29" customFormat="1" ht="12.75" hidden="1" x14ac:dyDescent="0.2">
      <c r="A378" s="33"/>
      <c r="G378" s="28"/>
      <c r="H378" s="31"/>
      <c r="I378" s="28"/>
      <c r="J378" s="28"/>
      <c r="K378" s="34"/>
      <c r="L378" s="34"/>
      <c r="M378" s="28"/>
      <c r="N378" s="28"/>
      <c r="O378" s="28"/>
      <c r="P378" s="28"/>
      <c r="Q378" s="28"/>
      <c r="R378" s="28"/>
      <c r="S378" s="28"/>
      <c r="T378" s="28"/>
      <c r="U378" s="28"/>
      <c r="V378" s="28"/>
      <c r="W378" s="28"/>
      <c r="X378" s="28"/>
      <c r="Y378" s="28"/>
      <c r="AY378" s="81"/>
    </row>
    <row r="379" spans="1:51" s="29" customFormat="1" ht="12.75" hidden="1" x14ac:dyDescent="0.2">
      <c r="A379" s="33"/>
      <c r="G379" s="28"/>
      <c r="H379" s="31"/>
      <c r="I379" s="28"/>
      <c r="J379" s="28"/>
      <c r="K379" s="34"/>
      <c r="L379" s="34"/>
      <c r="M379" s="28"/>
      <c r="N379" s="28"/>
      <c r="O379" s="28"/>
      <c r="P379" s="28"/>
      <c r="Q379" s="28"/>
      <c r="R379" s="28"/>
      <c r="S379" s="28"/>
      <c r="T379" s="28"/>
      <c r="U379" s="28"/>
      <c r="V379" s="28"/>
      <c r="W379" s="28"/>
      <c r="X379" s="28"/>
      <c r="Y379" s="28"/>
      <c r="AY379" s="81"/>
    </row>
    <row r="380" spans="1:51" s="29" customFormat="1" ht="12.75" hidden="1" x14ac:dyDescent="0.2">
      <c r="A380" s="33"/>
      <c r="G380" s="28"/>
      <c r="H380" s="31"/>
      <c r="I380" s="28"/>
      <c r="J380" s="28"/>
      <c r="K380" s="34"/>
      <c r="L380" s="34"/>
      <c r="M380" s="28"/>
      <c r="N380" s="28"/>
      <c r="O380" s="28"/>
      <c r="P380" s="28"/>
      <c r="Q380" s="28"/>
      <c r="R380" s="28"/>
      <c r="S380" s="28"/>
      <c r="T380" s="28"/>
      <c r="U380" s="28"/>
      <c r="V380" s="28"/>
      <c r="W380" s="28"/>
      <c r="X380" s="28"/>
      <c r="Y380" s="28"/>
      <c r="AY380" s="81"/>
    </row>
    <row r="381" spans="1:51" s="29" customFormat="1" ht="12.75" hidden="1" x14ac:dyDescent="0.2">
      <c r="A381" s="33"/>
      <c r="G381" s="28"/>
      <c r="H381" s="31"/>
      <c r="I381" s="28"/>
      <c r="J381" s="28"/>
      <c r="K381" s="34"/>
      <c r="L381" s="34"/>
      <c r="M381" s="28"/>
      <c r="N381" s="28"/>
      <c r="O381" s="28"/>
      <c r="P381" s="28"/>
      <c r="Q381" s="28"/>
      <c r="R381" s="28"/>
      <c r="S381" s="28"/>
      <c r="T381" s="28"/>
      <c r="U381" s="28"/>
      <c r="V381" s="28"/>
      <c r="W381" s="28"/>
      <c r="X381" s="28"/>
      <c r="Y381" s="28"/>
      <c r="AY381" s="81"/>
    </row>
    <row r="382" spans="1:51" s="29" customFormat="1" ht="12.75" hidden="1" x14ac:dyDescent="0.2">
      <c r="A382" s="33"/>
      <c r="G382" s="28"/>
      <c r="H382" s="31"/>
      <c r="I382" s="28"/>
      <c r="J382" s="28"/>
      <c r="K382" s="34"/>
      <c r="L382" s="34"/>
      <c r="M382" s="28"/>
      <c r="N382" s="28"/>
      <c r="O382" s="28"/>
      <c r="P382" s="28"/>
      <c r="Q382" s="28"/>
      <c r="R382" s="28"/>
      <c r="S382" s="28"/>
      <c r="T382" s="28"/>
      <c r="U382" s="28"/>
      <c r="V382" s="28"/>
      <c r="W382" s="28"/>
      <c r="X382" s="28"/>
      <c r="Y382" s="28"/>
      <c r="AY382" s="81"/>
    </row>
    <row r="383" spans="1:51" s="29" customFormat="1" ht="12.75" hidden="1" x14ac:dyDescent="0.2">
      <c r="A383" s="33"/>
      <c r="G383" s="28"/>
      <c r="H383" s="31"/>
      <c r="I383" s="28"/>
      <c r="J383" s="28"/>
      <c r="K383" s="34"/>
      <c r="L383" s="34"/>
      <c r="M383" s="28"/>
      <c r="N383" s="28"/>
      <c r="O383" s="28"/>
      <c r="P383" s="28"/>
      <c r="Q383" s="28"/>
      <c r="R383" s="28"/>
      <c r="S383" s="28"/>
      <c r="T383" s="28"/>
      <c r="U383" s="28"/>
      <c r="V383" s="28"/>
      <c r="W383" s="28"/>
      <c r="X383" s="28"/>
      <c r="Y383" s="28"/>
      <c r="AY383" s="81"/>
    </row>
    <row r="384" spans="1:51" s="29" customFormat="1" ht="12.75" hidden="1" x14ac:dyDescent="0.2">
      <c r="A384" s="33"/>
      <c r="G384" s="28"/>
      <c r="H384" s="31"/>
      <c r="I384" s="28"/>
      <c r="J384" s="28"/>
      <c r="K384" s="34"/>
      <c r="L384" s="34"/>
      <c r="M384" s="28"/>
      <c r="N384" s="28"/>
      <c r="O384" s="28"/>
      <c r="P384" s="28"/>
      <c r="Q384" s="28"/>
      <c r="R384" s="28"/>
      <c r="S384" s="28"/>
      <c r="T384" s="28"/>
      <c r="U384" s="28"/>
      <c r="V384" s="28"/>
      <c r="W384" s="28"/>
      <c r="X384" s="28"/>
      <c r="Y384" s="28"/>
      <c r="AY384" s="81"/>
    </row>
    <row r="385" spans="1:51" s="29" customFormat="1" ht="12.75" hidden="1" x14ac:dyDescent="0.2">
      <c r="A385" s="33"/>
      <c r="G385" s="28"/>
      <c r="H385" s="31"/>
      <c r="I385" s="28"/>
      <c r="J385" s="28"/>
      <c r="K385" s="34"/>
      <c r="L385" s="34"/>
      <c r="M385" s="28"/>
      <c r="N385" s="28"/>
      <c r="O385" s="28"/>
      <c r="P385" s="28"/>
      <c r="Q385" s="28"/>
      <c r="R385" s="28"/>
      <c r="S385" s="28"/>
      <c r="T385" s="28"/>
      <c r="U385" s="28"/>
      <c r="V385" s="28"/>
      <c r="W385" s="28"/>
      <c r="X385" s="28"/>
      <c r="Y385" s="28"/>
      <c r="AY385" s="81"/>
    </row>
    <row r="386" spans="1:51" s="29" customFormat="1" ht="12.75" hidden="1" x14ac:dyDescent="0.2">
      <c r="A386" s="33"/>
      <c r="G386" s="28"/>
      <c r="H386" s="31"/>
      <c r="I386" s="28"/>
      <c r="J386" s="28"/>
      <c r="K386" s="34"/>
      <c r="L386" s="34"/>
      <c r="M386" s="28"/>
      <c r="N386" s="28"/>
      <c r="O386" s="28"/>
      <c r="P386" s="28"/>
      <c r="Q386" s="28"/>
      <c r="R386" s="28"/>
      <c r="S386" s="28"/>
      <c r="T386" s="28"/>
      <c r="U386" s="28"/>
      <c r="V386" s="28"/>
      <c r="W386" s="28"/>
      <c r="X386" s="28"/>
      <c r="Y386" s="28"/>
      <c r="AY386" s="81"/>
    </row>
    <row r="387" spans="1:51" s="29" customFormat="1" ht="12.75" hidden="1" x14ac:dyDescent="0.2">
      <c r="A387" s="33"/>
      <c r="G387" s="28"/>
      <c r="H387" s="31"/>
      <c r="I387" s="28"/>
      <c r="J387" s="28"/>
      <c r="K387" s="34"/>
      <c r="L387" s="34"/>
      <c r="M387" s="28"/>
      <c r="N387" s="28"/>
      <c r="O387" s="28"/>
      <c r="P387" s="28"/>
      <c r="Q387" s="28"/>
      <c r="R387" s="28"/>
      <c r="S387" s="28"/>
      <c r="T387" s="28"/>
      <c r="U387" s="28"/>
      <c r="V387" s="28"/>
      <c r="W387" s="28"/>
      <c r="X387" s="28"/>
      <c r="Y387" s="28"/>
      <c r="AY387" s="81"/>
    </row>
    <row r="388" spans="1:51" s="29" customFormat="1" ht="12.75" hidden="1" x14ac:dyDescent="0.2">
      <c r="A388" s="33"/>
      <c r="G388" s="28"/>
      <c r="H388" s="31"/>
      <c r="I388" s="28"/>
      <c r="J388" s="28"/>
      <c r="K388" s="34"/>
      <c r="L388" s="34"/>
      <c r="M388" s="28"/>
      <c r="N388" s="28"/>
      <c r="O388" s="28"/>
      <c r="P388" s="28"/>
      <c r="Q388" s="28"/>
      <c r="R388" s="28"/>
      <c r="S388" s="28"/>
      <c r="T388" s="28"/>
      <c r="U388" s="28"/>
      <c r="V388" s="28"/>
      <c r="W388" s="28"/>
      <c r="X388" s="28"/>
      <c r="Y388" s="28"/>
      <c r="AY388" s="81"/>
    </row>
    <row r="389" spans="1:51" s="29" customFormat="1" ht="12.75" hidden="1" x14ac:dyDescent="0.2">
      <c r="A389" s="33"/>
      <c r="G389" s="28"/>
      <c r="H389" s="31"/>
      <c r="I389" s="28"/>
      <c r="J389" s="28"/>
      <c r="K389" s="34"/>
      <c r="L389" s="34"/>
      <c r="M389" s="28"/>
      <c r="N389" s="28"/>
      <c r="O389" s="28"/>
      <c r="P389" s="28"/>
      <c r="Q389" s="28"/>
      <c r="R389" s="28"/>
      <c r="S389" s="28"/>
      <c r="T389" s="28"/>
      <c r="U389" s="28"/>
      <c r="V389" s="28"/>
      <c r="W389" s="28"/>
      <c r="X389" s="28"/>
      <c r="Y389" s="28"/>
      <c r="AY389" s="81"/>
    </row>
    <row r="390" spans="1:51" s="29" customFormat="1" ht="12.75" hidden="1" x14ac:dyDescent="0.2">
      <c r="A390" s="33"/>
      <c r="G390" s="28"/>
      <c r="H390" s="31"/>
      <c r="I390" s="28"/>
      <c r="J390" s="28"/>
      <c r="K390" s="34"/>
      <c r="L390" s="34"/>
      <c r="M390" s="28"/>
      <c r="N390" s="28"/>
      <c r="O390" s="28"/>
      <c r="P390" s="28"/>
      <c r="Q390" s="28"/>
      <c r="R390" s="28"/>
      <c r="S390" s="28"/>
      <c r="T390" s="28"/>
      <c r="U390" s="28"/>
      <c r="V390" s="28"/>
      <c r="W390" s="28"/>
      <c r="X390" s="28"/>
      <c r="Y390" s="28"/>
      <c r="AY390" s="81"/>
    </row>
    <row r="391" spans="1:51" s="29" customFormat="1" ht="12.75" hidden="1" x14ac:dyDescent="0.2">
      <c r="A391" s="33"/>
      <c r="G391" s="28"/>
      <c r="H391" s="31"/>
      <c r="I391" s="28"/>
      <c r="J391" s="28"/>
      <c r="K391" s="34"/>
      <c r="L391" s="34"/>
      <c r="M391" s="28"/>
      <c r="N391" s="28"/>
      <c r="O391" s="28"/>
      <c r="P391" s="28"/>
      <c r="Q391" s="28"/>
      <c r="R391" s="28"/>
      <c r="S391" s="28"/>
      <c r="T391" s="28"/>
      <c r="U391" s="28"/>
      <c r="V391" s="28"/>
      <c r="W391" s="28"/>
      <c r="X391" s="28"/>
      <c r="Y391" s="28"/>
      <c r="AY391" s="81"/>
    </row>
    <row r="392" spans="1:51" s="29" customFormat="1" ht="12.75" hidden="1" x14ac:dyDescent="0.2">
      <c r="A392" s="33"/>
      <c r="G392" s="28"/>
      <c r="H392" s="31"/>
      <c r="I392" s="28"/>
      <c r="J392" s="28"/>
      <c r="K392" s="34"/>
      <c r="L392" s="34"/>
      <c r="M392" s="28"/>
      <c r="N392" s="28"/>
      <c r="O392" s="28"/>
      <c r="P392" s="28"/>
      <c r="Q392" s="28"/>
      <c r="R392" s="28"/>
      <c r="S392" s="28"/>
      <c r="T392" s="28"/>
      <c r="U392" s="28"/>
      <c r="V392" s="28"/>
      <c r="W392" s="28"/>
      <c r="X392" s="28"/>
      <c r="Y392" s="28"/>
      <c r="AY392" s="81"/>
    </row>
    <row r="393" spans="1:51" s="29" customFormat="1" ht="12.75" hidden="1" x14ac:dyDescent="0.2">
      <c r="A393" s="33"/>
      <c r="G393" s="28"/>
      <c r="H393" s="31"/>
      <c r="I393" s="28"/>
      <c r="J393" s="28"/>
      <c r="K393" s="34"/>
      <c r="L393" s="34"/>
      <c r="M393" s="28"/>
      <c r="N393" s="28"/>
      <c r="O393" s="28"/>
      <c r="P393" s="28"/>
      <c r="Q393" s="28"/>
      <c r="R393" s="28"/>
      <c r="S393" s="28"/>
      <c r="T393" s="28"/>
      <c r="U393" s="28"/>
      <c r="V393" s="28"/>
      <c r="W393" s="28"/>
      <c r="X393" s="28"/>
      <c r="Y393" s="28"/>
      <c r="AY393" s="81"/>
    </row>
    <row r="394" spans="1:51" s="29" customFormat="1" ht="12.75" hidden="1" x14ac:dyDescent="0.2">
      <c r="A394" s="33"/>
      <c r="G394" s="28"/>
      <c r="H394" s="31"/>
      <c r="I394" s="28"/>
      <c r="J394" s="28"/>
      <c r="K394" s="34"/>
      <c r="L394" s="34"/>
      <c r="M394" s="28"/>
      <c r="N394" s="28"/>
      <c r="O394" s="28"/>
      <c r="P394" s="28"/>
      <c r="Q394" s="28"/>
      <c r="R394" s="28"/>
      <c r="S394" s="28"/>
      <c r="T394" s="28"/>
      <c r="U394" s="28"/>
      <c r="V394" s="28"/>
      <c r="W394" s="28"/>
      <c r="X394" s="28"/>
      <c r="Y394" s="28"/>
      <c r="AY394" s="81"/>
    </row>
    <row r="395" spans="1:51" s="29" customFormat="1" ht="12.75" hidden="1" x14ac:dyDescent="0.2">
      <c r="A395" s="33"/>
      <c r="G395" s="28"/>
      <c r="H395" s="31"/>
      <c r="I395" s="28"/>
      <c r="J395" s="28"/>
      <c r="K395" s="34"/>
      <c r="L395" s="34"/>
      <c r="M395" s="28"/>
      <c r="N395" s="28"/>
      <c r="O395" s="28"/>
      <c r="P395" s="28"/>
      <c r="Q395" s="28"/>
      <c r="R395" s="28"/>
      <c r="S395" s="28"/>
      <c r="T395" s="28"/>
      <c r="U395" s="28"/>
      <c r="V395" s="28"/>
      <c r="W395" s="28"/>
      <c r="X395" s="28"/>
      <c r="Y395" s="28"/>
      <c r="AY395" s="81"/>
    </row>
    <row r="396" spans="1:51" s="29" customFormat="1" ht="12.75" hidden="1" x14ac:dyDescent="0.2">
      <c r="A396" s="33"/>
      <c r="G396" s="28"/>
      <c r="H396" s="31"/>
      <c r="I396" s="28"/>
      <c r="J396" s="28"/>
      <c r="K396" s="34"/>
      <c r="L396" s="34"/>
      <c r="M396" s="28"/>
      <c r="N396" s="28"/>
      <c r="O396" s="28"/>
      <c r="P396" s="28"/>
      <c r="Q396" s="28"/>
      <c r="R396" s="28"/>
      <c r="S396" s="28"/>
      <c r="T396" s="28"/>
      <c r="U396" s="28"/>
      <c r="V396" s="28"/>
      <c r="W396" s="28"/>
      <c r="X396" s="28"/>
      <c r="Y396" s="28"/>
      <c r="AY396" s="81"/>
    </row>
    <row r="397" spans="1:51" s="29" customFormat="1" ht="12.75" hidden="1" x14ac:dyDescent="0.2">
      <c r="A397" s="33"/>
      <c r="G397" s="28"/>
      <c r="H397" s="31"/>
      <c r="I397" s="28"/>
      <c r="J397" s="28"/>
      <c r="K397" s="34"/>
      <c r="L397" s="34"/>
      <c r="M397" s="28"/>
      <c r="N397" s="28"/>
      <c r="O397" s="28"/>
      <c r="P397" s="28"/>
      <c r="Q397" s="28"/>
      <c r="R397" s="28"/>
      <c r="S397" s="28"/>
      <c r="T397" s="28"/>
      <c r="U397" s="28"/>
      <c r="V397" s="28"/>
      <c r="W397" s="28"/>
      <c r="X397" s="28"/>
      <c r="Y397" s="28"/>
      <c r="AY397" s="81"/>
    </row>
    <row r="398" spans="1:51" s="29" customFormat="1" ht="12.75" hidden="1" x14ac:dyDescent="0.2">
      <c r="A398" s="33"/>
      <c r="G398" s="28"/>
      <c r="H398" s="31"/>
      <c r="I398" s="28"/>
      <c r="J398" s="28"/>
      <c r="K398" s="34"/>
      <c r="L398" s="34"/>
      <c r="M398" s="28"/>
      <c r="N398" s="28"/>
      <c r="O398" s="28"/>
      <c r="P398" s="28"/>
      <c r="Q398" s="28"/>
      <c r="R398" s="28"/>
      <c r="S398" s="28"/>
      <c r="T398" s="28"/>
      <c r="U398" s="28"/>
      <c r="V398" s="28"/>
      <c r="W398" s="28"/>
      <c r="X398" s="28"/>
      <c r="Y398" s="28"/>
      <c r="AY398" s="81"/>
    </row>
    <row r="399" spans="1:51" s="29" customFormat="1" ht="12.75" hidden="1" x14ac:dyDescent="0.2">
      <c r="A399" s="33"/>
      <c r="G399" s="28"/>
      <c r="H399" s="31"/>
      <c r="I399" s="28"/>
      <c r="J399" s="28"/>
      <c r="K399" s="34"/>
      <c r="L399" s="34"/>
      <c r="M399" s="28"/>
      <c r="N399" s="28"/>
      <c r="O399" s="28"/>
      <c r="P399" s="28"/>
      <c r="Q399" s="28"/>
      <c r="R399" s="28"/>
      <c r="S399" s="28"/>
      <c r="T399" s="28"/>
      <c r="U399" s="28"/>
      <c r="V399" s="28"/>
      <c r="W399" s="28"/>
      <c r="X399" s="28"/>
      <c r="Y399" s="28"/>
      <c r="AY399" s="81"/>
    </row>
    <row r="400" spans="1:51" s="29" customFormat="1" ht="12.75" hidden="1" x14ac:dyDescent="0.2">
      <c r="A400" s="33"/>
      <c r="G400" s="28"/>
      <c r="H400" s="31"/>
      <c r="I400" s="28"/>
      <c r="J400" s="28"/>
      <c r="K400" s="34"/>
      <c r="L400" s="34"/>
      <c r="M400" s="28"/>
      <c r="N400" s="28"/>
      <c r="O400" s="28"/>
      <c r="P400" s="28"/>
      <c r="Q400" s="28"/>
      <c r="R400" s="28"/>
      <c r="S400" s="28"/>
      <c r="T400" s="28"/>
      <c r="U400" s="28"/>
      <c r="V400" s="28"/>
      <c r="W400" s="28"/>
      <c r="X400" s="28"/>
      <c r="Y400" s="28"/>
      <c r="AY400" s="81"/>
    </row>
    <row r="401" spans="1:51" s="29" customFormat="1" ht="12.75" hidden="1" x14ac:dyDescent="0.2">
      <c r="A401" s="33"/>
      <c r="G401" s="28"/>
      <c r="H401" s="31"/>
      <c r="I401" s="28"/>
      <c r="J401" s="28"/>
      <c r="K401" s="34"/>
      <c r="L401" s="34"/>
      <c r="M401" s="28"/>
      <c r="N401" s="28"/>
      <c r="O401" s="28"/>
      <c r="P401" s="28"/>
      <c r="Q401" s="28"/>
      <c r="R401" s="28"/>
      <c r="S401" s="28"/>
      <c r="T401" s="28"/>
      <c r="U401" s="28"/>
      <c r="V401" s="28"/>
      <c r="W401" s="28"/>
      <c r="X401" s="28"/>
      <c r="Y401" s="28"/>
      <c r="AY401" s="81"/>
    </row>
    <row r="402" spans="1:51" s="29" customFormat="1" ht="12.75" hidden="1" x14ac:dyDescent="0.2">
      <c r="A402" s="33"/>
      <c r="G402" s="28"/>
      <c r="H402" s="31"/>
      <c r="I402" s="28"/>
      <c r="J402" s="28"/>
      <c r="K402" s="34"/>
      <c r="L402" s="34"/>
      <c r="M402" s="28"/>
      <c r="N402" s="28"/>
      <c r="O402" s="28"/>
      <c r="P402" s="28"/>
      <c r="Q402" s="28"/>
      <c r="R402" s="28"/>
      <c r="S402" s="28"/>
      <c r="T402" s="28"/>
      <c r="U402" s="28"/>
      <c r="V402" s="28"/>
      <c r="W402" s="28"/>
      <c r="X402" s="28"/>
      <c r="Y402" s="28"/>
      <c r="AY402" s="81"/>
    </row>
    <row r="403" spans="1:51" s="29" customFormat="1" ht="12.75" hidden="1" x14ac:dyDescent="0.2">
      <c r="A403" s="33"/>
      <c r="G403" s="28"/>
      <c r="H403" s="31"/>
      <c r="I403" s="28"/>
      <c r="J403" s="28"/>
      <c r="K403" s="34"/>
      <c r="L403" s="34"/>
      <c r="M403" s="28"/>
      <c r="N403" s="28"/>
      <c r="O403" s="28"/>
      <c r="P403" s="28"/>
      <c r="Q403" s="28"/>
      <c r="R403" s="28"/>
      <c r="S403" s="28"/>
      <c r="T403" s="28"/>
      <c r="U403" s="28"/>
      <c r="V403" s="28"/>
      <c r="W403" s="28"/>
      <c r="X403" s="28"/>
      <c r="Y403" s="28"/>
      <c r="AY403" s="81"/>
    </row>
    <row r="404" spans="1:51" s="29" customFormat="1" ht="12.75" hidden="1" x14ac:dyDescent="0.2">
      <c r="A404" s="33"/>
      <c r="G404" s="28"/>
      <c r="H404" s="31"/>
      <c r="I404" s="28"/>
      <c r="J404" s="28"/>
      <c r="K404" s="34"/>
      <c r="L404" s="34"/>
      <c r="M404" s="28"/>
      <c r="N404" s="28"/>
      <c r="O404" s="28"/>
      <c r="P404" s="28"/>
      <c r="Q404" s="28"/>
      <c r="R404" s="28"/>
      <c r="S404" s="28"/>
      <c r="T404" s="28"/>
      <c r="U404" s="28"/>
      <c r="V404" s="28"/>
      <c r="W404" s="28"/>
      <c r="X404" s="28"/>
      <c r="Y404" s="28"/>
      <c r="AY404" s="81"/>
    </row>
    <row r="405" spans="1:51" s="29" customFormat="1" ht="12.75" hidden="1" x14ac:dyDescent="0.2">
      <c r="A405" s="33"/>
      <c r="G405" s="28"/>
      <c r="H405" s="31"/>
      <c r="I405" s="28"/>
      <c r="J405" s="28"/>
      <c r="K405" s="34"/>
      <c r="L405" s="34"/>
      <c r="M405" s="28"/>
      <c r="N405" s="28"/>
      <c r="O405" s="28"/>
      <c r="P405" s="28"/>
      <c r="Q405" s="28"/>
      <c r="R405" s="28"/>
      <c r="S405" s="28"/>
      <c r="T405" s="28"/>
      <c r="U405" s="28"/>
      <c r="V405" s="28"/>
      <c r="W405" s="28"/>
      <c r="X405" s="28"/>
      <c r="Y405" s="28"/>
      <c r="AY405" s="81"/>
    </row>
    <row r="406" spans="1:51" s="29" customFormat="1" ht="12.75" hidden="1" x14ac:dyDescent="0.2">
      <c r="A406" s="33"/>
      <c r="G406" s="28"/>
      <c r="H406" s="31"/>
      <c r="I406" s="28"/>
      <c r="J406" s="28"/>
      <c r="K406" s="34"/>
      <c r="L406" s="34"/>
      <c r="M406" s="28"/>
      <c r="N406" s="28"/>
      <c r="O406" s="28"/>
      <c r="P406" s="28"/>
      <c r="Q406" s="28"/>
      <c r="R406" s="28"/>
      <c r="S406" s="28"/>
      <c r="T406" s="28"/>
      <c r="U406" s="28"/>
      <c r="V406" s="28"/>
      <c r="W406" s="28"/>
      <c r="X406" s="28"/>
      <c r="Y406" s="28"/>
      <c r="AY406" s="81"/>
    </row>
    <row r="407" spans="1:51" s="29" customFormat="1" ht="12.75" hidden="1" x14ac:dyDescent="0.2">
      <c r="A407" s="33"/>
      <c r="G407" s="28"/>
      <c r="H407" s="31"/>
      <c r="I407" s="28"/>
      <c r="J407" s="28"/>
      <c r="K407" s="34"/>
      <c r="L407" s="34"/>
      <c r="M407" s="28"/>
      <c r="N407" s="28"/>
      <c r="O407" s="28"/>
      <c r="P407" s="28"/>
      <c r="Q407" s="28"/>
      <c r="R407" s="28"/>
      <c r="S407" s="28"/>
      <c r="T407" s="28"/>
      <c r="U407" s="28"/>
      <c r="V407" s="28"/>
      <c r="W407" s="28"/>
      <c r="X407" s="28"/>
      <c r="Y407" s="28"/>
      <c r="AY407" s="81"/>
    </row>
    <row r="408" spans="1:51" s="29" customFormat="1" ht="12.75" hidden="1" x14ac:dyDescent="0.2">
      <c r="A408" s="33"/>
      <c r="G408" s="28"/>
      <c r="H408" s="31"/>
      <c r="I408" s="28"/>
      <c r="J408" s="28"/>
      <c r="K408" s="34"/>
      <c r="L408" s="34"/>
      <c r="M408" s="28"/>
      <c r="N408" s="28"/>
      <c r="O408" s="28"/>
      <c r="P408" s="28"/>
      <c r="Q408" s="28"/>
      <c r="R408" s="28"/>
      <c r="S408" s="28"/>
      <c r="T408" s="28"/>
      <c r="U408" s="28"/>
      <c r="V408" s="28"/>
      <c r="W408" s="28"/>
      <c r="X408" s="28"/>
      <c r="Y408" s="28"/>
      <c r="AY408" s="81"/>
    </row>
    <row r="409" spans="1:51" ht="15" customHeight="1" x14ac:dyDescent="0.2">
      <c r="A409" s="24" t="s">
        <v>150</v>
      </c>
    </row>
    <row r="410" spans="1:51" s="36" customFormat="1" ht="69" customHeight="1" x14ac:dyDescent="0.25">
      <c r="A410" s="170" t="s">
        <v>645</v>
      </c>
      <c r="B410" s="94" t="s">
        <v>245</v>
      </c>
      <c r="C410" s="94"/>
      <c r="D410" s="94"/>
      <c r="E410" s="94"/>
      <c r="F410" s="94"/>
      <c r="G410" s="145" t="s">
        <v>419</v>
      </c>
      <c r="H410" s="470" t="s">
        <v>420</v>
      </c>
      <c r="I410" s="472"/>
      <c r="J410" s="492"/>
      <c r="K410" s="116" t="s">
        <v>421</v>
      </c>
      <c r="L410" s="493" t="s">
        <v>314</v>
      </c>
      <c r="M410" s="494"/>
      <c r="N410" s="493" t="s">
        <v>308</v>
      </c>
      <c r="O410" s="494"/>
      <c r="P410" s="493" t="s">
        <v>422</v>
      </c>
      <c r="Q410" s="495"/>
      <c r="R410" s="495"/>
      <c r="S410" s="495"/>
      <c r="T410" s="494"/>
      <c r="U410" s="493" t="s">
        <v>423</v>
      </c>
      <c r="V410" s="495"/>
      <c r="W410" s="495"/>
      <c r="X410" s="494"/>
      <c r="Y410" s="116" t="s">
        <v>321</v>
      </c>
    </row>
    <row r="411" spans="1:51" s="37" customFormat="1" ht="52.5" x14ac:dyDescent="0.25">
      <c r="A411" s="174" t="s">
        <v>236</v>
      </c>
      <c r="B411" s="104" t="s">
        <v>151</v>
      </c>
      <c r="C411" s="342"/>
      <c r="D411" s="342"/>
      <c r="E411" s="342"/>
      <c r="F411" s="342"/>
      <c r="G411" s="106" t="s">
        <v>418</v>
      </c>
      <c r="H411" s="106" t="s">
        <v>300</v>
      </c>
      <c r="I411" s="106" t="s">
        <v>301</v>
      </c>
      <c r="J411" s="106" t="s">
        <v>302</v>
      </c>
      <c r="K411" s="117" t="s">
        <v>303</v>
      </c>
      <c r="L411" s="117" t="s">
        <v>312</v>
      </c>
      <c r="M411" s="117" t="s">
        <v>315</v>
      </c>
      <c r="N411" s="117" t="s">
        <v>307</v>
      </c>
      <c r="O411" s="117" t="s">
        <v>309</v>
      </c>
      <c r="P411" s="117" t="s">
        <v>340</v>
      </c>
      <c r="Q411" s="117" t="s">
        <v>330</v>
      </c>
      <c r="R411" s="117" t="s">
        <v>122</v>
      </c>
      <c r="S411" s="117" t="s">
        <v>333</v>
      </c>
      <c r="T411" s="117" t="s">
        <v>332</v>
      </c>
      <c r="U411" s="117" t="s">
        <v>316</v>
      </c>
      <c r="V411" s="117" t="s">
        <v>317</v>
      </c>
      <c r="W411" s="117" t="s">
        <v>318</v>
      </c>
      <c r="X411" s="117" t="s">
        <v>319</v>
      </c>
      <c r="Y411" s="117" t="s">
        <v>320</v>
      </c>
    </row>
    <row r="412" spans="1:51" s="38" customFormat="1" ht="12.75" x14ac:dyDescent="0.25">
      <c r="A412" s="175"/>
      <c r="B412" s="113" t="s">
        <v>126</v>
      </c>
      <c r="C412" s="113"/>
      <c r="D412" s="113"/>
      <c r="E412" s="113"/>
      <c r="F412" s="113"/>
      <c r="G412" s="114" t="s">
        <v>127</v>
      </c>
      <c r="H412" s="114" t="s">
        <v>304</v>
      </c>
      <c r="I412" s="114" t="s">
        <v>304</v>
      </c>
      <c r="J412" s="114" t="s">
        <v>304</v>
      </c>
      <c r="K412" s="114" t="s">
        <v>304</v>
      </c>
      <c r="L412" s="114" t="s">
        <v>313</v>
      </c>
      <c r="M412" s="114" t="s">
        <v>313</v>
      </c>
      <c r="N412" s="114" t="s">
        <v>305</v>
      </c>
      <c r="O412" s="114" t="s">
        <v>306</v>
      </c>
      <c r="P412" s="114" t="s">
        <v>310</v>
      </c>
      <c r="Q412" s="114" t="s">
        <v>329</v>
      </c>
      <c r="R412" s="114" t="s">
        <v>310</v>
      </c>
      <c r="S412" s="114" t="s">
        <v>311</v>
      </c>
      <c r="T412" s="114" t="s">
        <v>331</v>
      </c>
      <c r="U412" s="114" t="s">
        <v>152</v>
      </c>
      <c r="V412" s="114" t="s">
        <v>152</v>
      </c>
      <c r="W412" s="114" t="s">
        <v>152</v>
      </c>
      <c r="X412" s="114" t="s">
        <v>152</v>
      </c>
      <c r="Y412" s="114" t="s">
        <v>252</v>
      </c>
    </row>
    <row r="413" spans="1:51" s="29" customFormat="1" ht="11.25" customHeight="1" x14ac:dyDescent="0.2">
      <c r="A413" s="59"/>
      <c r="B413" s="40"/>
      <c r="C413" s="40"/>
      <c r="D413" s="40"/>
      <c r="E413" s="40"/>
      <c r="F413" s="40"/>
      <c r="G413" s="143"/>
      <c r="H413" s="39"/>
      <c r="I413" s="25"/>
      <c r="J413" s="25"/>
      <c r="K413" s="61"/>
      <c r="L413" s="61"/>
      <c r="M413" s="61"/>
      <c r="N413" s="61"/>
      <c r="O413" s="61"/>
      <c r="P413" s="61"/>
      <c r="Q413" s="83"/>
      <c r="R413" s="61"/>
      <c r="S413" s="61"/>
      <c r="T413" s="61"/>
      <c r="U413" s="61"/>
      <c r="V413" s="61"/>
      <c r="W413" s="61"/>
      <c r="X413" s="61"/>
      <c r="Y413" s="61"/>
    </row>
    <row r="414" spans="1:51" s="51" customFormat="1" ht="11.25" customHeight="1" x14ac:dyDescent="0.15">
      <c r="A414" s="187" t="s">
        <v>346</v>
      </c>
      <c r="B414" s="46"/>
      <c r="C414" s="46"/>
      <c r="D414" s="46"/>
      <c r="E414" s="46"/>
      <c r="F414" s="46"/>
      <c r="G414" s="146">
        <f>'2. Collected Data'!G413*'2. Collected Data'!AA413</f>
        <v>29273</v>
      </c>
      <c r="H414" s="45">
        <f>'2. Collected Data'!I413/'3. Calculated Stats'!$G414*1000</f>
        <v>1.4689304136917978</v>
      </c>
      <c r="I414" s="45">
        <f>'2. Collected Data'!J413/'3. Calculated Stats'!$G414*1000</f>
        <v>0.30745055170293445</v>
      </c>
      <c r="J414" s="45">
        <f>'2. Collected Data'!K413/'3. Calculated Stats'!$G414*1000</f>
        <v>0</v>
      </c>
      <c r="K414" s="66">
        <f>('2. Collected Data'!Y413+'2. Collected Data'!Z413)/G414*1000</f>
        <v>11.956410344003006</v>
      </c>
      <c r="L414" s="73">
        <f>IF(SUM('2. Collected Data'!Y413:Z413)&gt;0,(ROUND('2. Collected Data'!Y413/SUM('2. Collected Data'!Y413:Z413),2)),"")</f>
        <v>1</v>
      </c>
      <c r="M414" s="73">
        <f>IF(SUM('2. Collected Data'!Y413:Z413)&gt;0,1-L414,"")</f>
        <v>0</v>
      </c>
      <c r="N414" s="66" t="str">
        <f>IF('2. Collected Data'!AD413&gt;0,'2. Collected Data'!AE413/'2. Collected Data'!AD413,"")</f>
        <v/>
      </c>
      <c r="O414" s="66">
        <f>IF('2. Collected Data'!AF413&gt;0,'2. Collected Data'!AG413/'2. Collected Data'!AF413,"")</f>
        <v>1739.1428571428571</v>
      </c>
      <c r="P414" s="66">
        <f>SUM('2. Collected Data'!AI413:AK413)/'2. Collected Data'!G413</f>
        <v>0</v>
      </c>
      <c r="Q414" s="50" t="str">
        <f>IF(MAX('2. Collected Data'!AI413:AK413)='2. Collected Data'!AI413,"NaCl",IF(MAX('2. Collected Data'!AJ413:AK413)='2. Collected Data'!AJ413,"CaCl2","MgCl2"))</f>
        <v>NaCl</v>
      </c>
      <c r="R414" s="66">
        <f>'2. Collected Data'!AL413/'2. Collected Data'!G413</f>
        <v>7.9458887029002834E-2</v>
      </c>
      <c r="S414" s="66">
        <f>SUM('2. Collected Data'!AO413:AU413)/'2. Collected Data'!G413</f>
        <v>0.76097427663717421</v>
      </c>
      <c r="T414" s="50" t="str">
        <f>IF(MAX('2. Collected Data'!AO413:AT413)='2. Collected Data'!AO413,"NaCl",IF(MAX('2. Collected Data'!AP413:AT413)='2. Collected Data'!AP413,"CaCl2",IF(MAX('2. Collected Data'!AQ413:AT413)='2. Collected Data'!AQ413,"MgCl2",IF(MAX('2. Collected Data'!AR413:AT413)='2. Collected Data'!AR413,"Potassium Acetate",IF('2. Collected Data'!AS413&gt;'2. Collected Data'!AT413,"Enhanced Brine","Ag Byproduct")))))</f>
        <v>CaCl2</v>
      </c>
      <c r="U414" s="72" t="str">
        <f>IF('2. Collected Data'!BC413&gt;0,'2. Collected Data'!BC413/'2. Collected Data'!$G413,"")</f>
        <v/>
      </c>
      <c r="V414" s="72" t="str">
        <f>IF('2. Collected Data'!BD413&gt;0,'2. Collected Data'!BD413/'2. Collected Data'!$G413,"")</f>
        <v/>
      </c>
      <c r="W414" s="72" t="str">
        <f>IF('2. Collected Data'!BE413&gt;0,'2. Collected Data'!BE413/'2. Collected Data'!$G413,"")</f>
        <v/>
      </c>
      <c r="X414" s="72" t="str">
        <f>IF('2. Collected Data'!BF413&gt;0,'2. Collected Data'!BF413/'2. Collected Data'!$G413,"")</f>
        <v/>
      </c>
      <c r="Y414" s="74" t="str">
        <f>IF(AND('2. Collected Data'!BB413&gt;0,'2. Collected Data'!BH413&gt;0),('2. Collected Data'!BH413-'2. Collected Data'!BB413)/'2. Collected Data'!BH413,"")</f>
        <v/>
      </c>
    </row>
    <row r="415" spans="1:51" s="51" customFormat="1" ht="11.25" customHeight="1" x14ac:dyDescent="0.15">
      <c r="A415" s="187" t="s">
        <v>345</v>
      </c>
      <c r="B415" s="46"/>
      <c r="C415" s="46"/>
      <c r="D415" s="46"/>
      <c r="E415" s="46"/>
      <c r="F415" s="46"/>
      <c r="G415" s="146">
        <f>'2. Collected Data'!G414*'2. Collected Data'!AA414</f>
        <v>15000</v>
      </c>
      <c r="H415" s="45">
        <f>'2. Collected Data'!I414/'3. Calculated Stats'!$G415*1000</f>
        <v>18.599999999999998</v>
      </c>
      <c r="I415" s="45">
        <f>'2. Collected Data'!J414/'3. Calculated Stats'!$G415*1000</f>
        <v>20</v>
      </c>
      <c r="J415" s="45">
        <f>'2. Collected Data'!K414/'3. Calculated Stats'!$G415*1000</f>
        <v>5.7333333333333334</v>
      </c>
      <c r="K415" s="66">
        <f>('2. Collected Data'!Y414+'2. Collected Data'!Z414)/G415*1000</f>
        <v>13.933333333333334</v>
      </c>
      <c r="L415" s="73">
        <f>IF(SUM('2. Collected Data'!Y414:Z414)&gt;0,(ROUND('2. Collected Data'!Y414/SUM('2. Collected Data'!Y414:Z414),2)),"")</f>
        <v>0.93</v>
      </c>
      <c r="M415" s="73">
        <f>IF(SUM('2. Collected Data'!Y414:Z414)&gt;0,1-L415,"")</f>
        <v>6.9999999999999951E-2</v>
      </c>
      <c r="N415" s="66">
        <f>IF('2. Collected Data'!AD414&gt;0,'2. Collected Data'!AE414/'2. Collected Data'!AD414,"")</f>
        <v>629.64285714285711</v>
      </c>
      <c r="O415" s="66">
        <f>IF('2. Collected Data'!AF414&gt;0,'2. Collected Data'!AG414/'2. Collected Data'!AF414,"")</f>
        <v>14111.111111111111</v>
      </c>
      <c r="P415" s="66">
        <f>SUM('2. Collected Data'!AI414:AK414)/'2. Collected Data'!G414</f>
        <v>0</v>
      </c>
      <c r="Q415" s="50" t="str">
        <f>IF(MAX('2. Collected Data'!AI414:AK414)='2. Collected Data'!AI414,"NaCl",IF(MAX('2. Collected Data'!AJ414:AK414)='2. Collected Data'!AJ414,"CaCl2","MgCl2"))</f>
        <v>NaCl</v>
      </c>
      <c r="R415" s="66">
        <f>'2. Collected Data'!AL414/'2. Collected Data'!G414</f>
        <v>0</v>
      </c>
      <c r="S415" s="66">
        <f>SUM('2. Collected Data'!AO414:AU414)/'2. Collected Data'!G414</f>
        <v>0</v>
      </c>
      <c r="T415" s="50" t="str">
        <f>IF(MAX('2. Collected Data'!AO414:AT414)='2. Collected Data'!AO414,"NaCl",IF(MAX('2. Collected Data'!AP414:AT414)='2. Collected Data'!AP414,"CaCl2",IF(MAX('2. Collected Data'!AQ414:AT414)='2. Collected Data'!AQ414,"MgCl2",IF(MAX('2. Collected Data'!AR414:AT414)='2. Collected Data'!AR414,"Potassium Acetate",IF('2. Collected Data'!AS414&gt;'2. Collected Data'!AT414,"Enhanced Brine","Ag Byproduct")))))</f>
        <v>NaCl</v>
      </c>
      <c r="U415" s="72" t="str">
        <f>IF('2. Collected Data'!BC414&gt;0,'2. Collected Data'!BC414/'2. Collected Data'!$G414,"")</f>
        <v/>
      </c>
      <c r="V415" s="72" t="str">
        <f>IF('2. Collected Data'!BD414&gt;0,'2. Collected Data'!BD414/'2. Collected Data'!$G414,"")</f>
        <v/>
      </c>
      <c r="W415" s="72" t="str">
        <f>IF('2. Collected Data'!BE414&gt;0,'2. Collected Data'!BE414/'2. Collected Data'!$G414,"")</f>
        <v/>
      </c>
      <c r="X415" s="72" t="str">
        <f>IF('2. Collected Data'!BF414&gt;0,'2. Collected Data'!BF414/'2. Collected Data'!$G414,"")</f>
        <v/>
      </c>
      <c r="Y415" s="74">
        <f>IF(AND('2. Collected Data'!BB414&gt;0,'2. Collected Data'!BH414&gt;0),('2. Collected Data'!BH414-'2. Collected Data'!BB414)/'2. Collected Data'!BH414,"")</f>
        <v>0</v>
      </c>
    </row>
    <row r="416" spans="1:51" s="51" customFormat="1" ht="11.25" customHeight="1" x14ac:dyDescent="0.15">
      <c r="A416" s="187" t="s">
        <v>153</v>
      </c>
      <c r="B416" s="46"/>
      <c r="C416" s="46"/>
      <c r="D416" s="46"/>
      <c r="E416" s="46"/>
      <c r="F416" s="46"/>
      <c r="G416" s="146">
        <f>'2. Collected Data'!G415*'2. Collected Data'!AA415</f>
        <v>14000</v>
      </c>
      <c r="H416" s="45">
        <f>'2. Collected Data'!I415/'3. Calculated Stats'!$G416*1000</f>
        <v>14.071428571428571</v>
      </c>
      <c r="I416" s="45">
        <f>'2. Collected Data'!J415/'3. Calculated Stats'!$G416*1000</f>
        <v>0.57142857142857151</v>
      </c>
      <c r="J416" s="45">
        <f>'2. Collected Data'!K415/'3. Calculated Stats'!$G416*1000</f>
        <v>0.14285714285714288</v>
      </c>
      <c r="K416" s="66">
        <f>('2. Collected Data'!Y415+'2. Collected Data'!Z415)/G416*1000</f>
        <v>31.928571428571431</v>
      </c>
      <c r="L416" s="73">
        <f>IF(SUM('2. Collected Data'!Y415:Z415)&gt;0,(ROUND('2. Collected Data'!Y415/SUM('2. Collected Data'!Y415:Z415),2)),"")</f>
        <v>1</v>
      </c>
      <c r="M416" s="73">
        <f>IF(SUM('2. Collected Data'!Y415:Z415)&gt;0,1-L416,"")</f>
        <v>0</v>
      </c>
      <c r="N416" s="66">
        <f>IF('2. Collected Data'!AD415&gt;0,'2. Collected Data'!AE415/'2. Collected Data'!AD415,"")</f>
        <v>2.5</v>
      </c>
      <c r="O416" s="66">
        <f>IF('2. Collected Data'!AF415&gt;0,'2. Collected Data'!AG415/'2. Collected Data'!AF415,"")</f>
        <v>11281.25</v>
      </c>
      <c r="P416" s="66">
        <f>SUM('2. Collected Data'!AI415:AK415)/'2. Collected Data'!G415</f>
        <v>2.0714285714285713E-3</v>
      </c>
      <c r="Q416" s="50" t="str">
        <f>IF(MAX('2. Collected Data'!AI415:AK415)='2. Collected Data'!AI415,"NaCl",IF(MAX('2. Collected Data'!AJ415:AK415)='2. Collected Data'!AJ415,"CaCl2","MgCl2"))</f>
        <v>NaCl</v>
      </c>
      <c r="R416" s="66">
        <f>'2. Collected Data'!AL415/'2. Collected Data'!G415</f>
        <v>1.2142857142857142E-3</v>
      </c>
      <c r="S416" s="66">
        <f>SUM('2. Collected Data'!AO415:AU415)/'2. Collected Data'!G415</f>
        <v>13.857142857142858</v>
      </c>
      <c r="T416" s="50" t="str">
        <f>IF(MAX('2. Collected Data'!AO415:AT415)='2. Collected Data'!AO415,"NaCl",IF(MAX('2. Collected Data'!AP415:AT415)='2. Collected Data'!AP415,"CaCl2",IF(MAX('2. Collected Data'!AQ415:AT415)='2. Collected Data'!AQ415,"MgCl2",IF(MAX('2. Collected Data'!AR415:AT415)='2. Collected Data'!AR415,"Potassium Acetate",IF('2. Collected Data'!AS415&gt;'2. Collected Data'!AT415,"Enhanced Brine","Ag Byproduct")))))</f>
        <v>MgCl2</v>
      </c>
      <c r="U416" s="72">
        <f>IF('2. Collected Data'!BC415&gt;0,'2. Collected Data'!BC415/'2. Collected Data'!$G415,"")</f>
        <v>178.57142857142858</v>
      </c>
      <c r="V416" s="72">
        <f>IF('2. Collected Data'!BD415&gt;0,'2. Collected Data'!BD415/'2. Collected Data'!$G415,"")</f>
        <v>200</v>
      </c>
      <c r="W416" s="72">
        <f>IF('2. Collected Data'!BE415&gt;0,'2. Collected Data'!BE415/'2. Collected Data'!$G415,"")</f>
        <v>200</v>
      </c>
      <c r="X416" s="72">
        <f>IF('2. Collected Data'!BF415&gt;0,'2. Collected Data'!BF415/'2. Collected Data'!$G415,"")</f>
        <v>557.14285714285711</v>
      </c>
      <c r="Y416" s="74">
        <f>IF(AND('2. Collected Data'!BB415&gt;0,'2. Collected Data'!BH415&gt;0),('2. Collected Data'!BH415-'2. Collected Data'!BB415)/'2. Collected Data'!BH415,"")</f>
        <v>0</v>
      </c>
    </row>
    <row r="417" spans="1:25" s="51" customFormat="1" ht="11.25" customHeight="1" x14ac:dyDescent="0.15">
      <c r="A417" s="188" t="s">
        <v>154</v>
      </c>
      <c r="B417" s="46"/>
      <c r="C417" s="46"/>
      <c r="D417" s="46"/>
      <c r="E417" s="46"/>
      <c r="F417" s="46"/>
      <c r="G417" s="146"/>
      <c r="H417" s="45"/>
      <c r="I417" s="45"/>
      <c r="J417" s="45"/>
      <c r="K417" s="66"/>
      <c r="L417" s="73"/>
      <c r="M417" s="73"/>
      <c r="N417" s="66"/>
      <c r="O417" s="66"/>
      <c r="P417" s="66"/>
      <c r="Q417" s="50"/>
      <c r="R417" s="66"/>
      <c r="S417" s="66"/>
      <c r="T417" s="50"/>
      <c r="U417" s="72"/>
      <c r="V417" s="72"/>
      <c r="W417" s="72"/>
      <c r="X417" s="72"/>
      <c r="Y417" s="74"/>
    </row>
    <row r="418" spans="1:25" s="51" customFormat="1" ht="11.25" customHeight="1" x14ac:dyDescent="0.15">
      <c r="A418" s="187" t="s">
        <v>131</v>
      </c>
      <c r="B418" s="46"/>
      <c r="C418" s="46"/>
      <c r="D418" s="46"/>
      <c r="E418" s="46"/>
      <c r="F418" s="46"/>
      <c r="G418" s="146"/>
      <c r="H418" s="45"/>
      <c r="I418" s="45"/>
      <c r="J418" s="45"/>
      <c r="K418" s="66"/>
      <c r="L418" s="73"/>
      <c r="M418" s="73"/>
      <c r="N418" s="66"/>
      <c r="O418" s="66"/>
      <c r="P418" s="66"/>
      <c r="Q418" s="50"/>
      <c r="R418" s="66"/>
      <c r="S418" s="66"/>
      <c r="T418" s="50"/>
      <c r="U418" s="72"/>
      <c r="V418" s="72"/>
      <c r="W418" s="72"/>
      <c r="X418" s="72"/>
      <c r="Y418" s="74"/>
    </row>
    <row r="419" spans="1:25" s="51" customFormat="1" ht="11.25" customHeight="1" x14ac:dyDescent="0.15">
      <c r="A419" s="187" t="s">
        <v>132</v>
      </c>
      <c r="B419" s="46"/>
      <c r="C419" s="46"/>
      <c r="D419" s="46"/>
      <c r="E419" s="46"/>
      <c r="F419" s="46"/>
      <c r="G419" s="146">
        <f>'2. Collected Data'!G418*'2. Collected Data'!AA418</f>
        <v>22540</v>
      </c>
      <c r="H419" s="45">
        <f>'2. Collected Data'!I418/'3. Calculated Stats'!$G419*1000</f>
        <v>38.952972493345165</v>
      </c>
      <c r="I419" s="45">
        <f>'2. Collected Data'!J418/'3. Calculated Stats'!$G419*1000</f>
        <v>3.9929015084294583</v>
      </c>
      <c r="J419" s="45">
        <f>'2. Collected Data'!K418/'3. Calculated Stats'!$G419*1000</f>
        <v>1.5971606033717836</v>
      </c>
      <c r="K419" s="66">
        <f>('2. Collected Data'!Y418+'2. Collected Data'!Z418)/G419*1000</f>
        <v>88.952972493345158</v>
      </c>
      <c r="L419" s="73">
        <f>IF(SUM('2. Collected Data'!Y418:Z418)&gt;0,(ROUND('2. Collected Data'!Y418/SUM('2. Collected Data'!Y418:Z418),2)),"")</f>
        <v>0.93</v>
      </c>
      <c r="M419" s="73">
        <f>IF(SUM('2. Collected Data'!Y418:Z418)&gt;0,1-L419,"")</f>
        <v>6.9999999999999951E-2</v>
      </c>
      <c r="N419" s="66">
        <f>IF('2. Collected Data'!AD418&gt;0,'2. Collected Data'!AE418/'2. Collected Data'!AD418,"")</f>
        <v>1091.7475728155339</v>
      </c>
      <c r="O419" s="66">
        <f>IF('2. Collected Data'!AF418&gt;0,'2. Collected Data'!AG418/'2. Collected Data'!AF418,"")</f>
        <v>43940.970059880237</v>
      </c>
      <c r="P419" s="66">
        <f>SUM('2. Collected Data'!AI418:AK418)/'2. Collected Data'!G418</f>
        <v>9.7471304347826084</v>
      </c>
      <c r="Q419" s="50" t="str">
        <f>IF(MAX('2. Collected Data'!AI418:AK418)='2. Collected Data'!AI418,"NaCl",IF(MAX('2. Collected Data'!AJ418:AK418)='2. Collected Data'!AJ418,"CaCl2","MgCl2"))</f>
        <v>NaCl</v>
      </c>
      <c r="R419" s="66">
        <f>'2. Collected Data'!AL418/'2. Collected Data'!G418</f>
        <v>4.0608695652173912E-2</v>
      </c>
      <c r="S419" s="66">
        <f>SUM('2. Collected Data'!AO418:AU418)/'2. Collected Data'!G418</f>
        <v>585.44547826086955</v>
      </c>
      <c r="T419" s="50" t="str">
        <f>IF(MAX('2. Collected Data'!AO418:AT418)='2. Collected Data'!AO418,"NaCl",IF(MAX('2. Collected Data'!AP418:AT418)='2. Collected Data'!AP418,"CaCl2",IF(MAX('2. Collected Data'!AQ418:AT418)='2. Collected Data'!AQ418,"MgCl2",IF(MAX('2. Collected Data'!AR418:AT418)='2. Collected Data'!AR418,"Potassium Acetate",IF('2. Collected Data'!AS418&gt;'2. Collected Data'!AT418,"Enhanced Brine","Ag Byproduct")))))</f>
        <v>MgCl2</v>
      </c>
      <c r="U419" s="72">
        <f>IF('2. Collected Data'!BC418&gt;0,'2. Collected Data'!BC418/'2. Collected Data'!$G418,"")</f>
        <v>909.01665217391303</v>
      </c>
      <c r="V419" s="72">
        <f>IF('2. Collected Data'!BD418&gt;0,'2. Collected Data'!BD418/'2. Collected Data'!$G418,"")</f>
        <v>677.57869565217391</v>
      </c>
      <c r="W419" s="72">
        <f>IF('2. Collected Data'!BE418&gt;0,'2. Collected Data'!BE418/'2. Collected Data'!$G418,"")</f>
        <v>1072.2170434782608</v>
      </c>
      <c r="X419" s="72">
        <f>IF('2. Collected Data'!BF418&gt;0,'2. Collected Data'!BF418/'2. Collected Data'!$G418,"")</f>
        <v>2715.5882608695651</v>
      </c>
      <c r="Y419" s="74">
        <f>IF(AND('2. Collected Data'!BB418&gt;0,'2. Collected Data'!BH418&gt;0),('2. Collected Data'!BH418-'2. Collected Data'!BB418)/'2. Collected Data'!BH418,"")</f>
        <v>0.28399999999999997</v>
      </c>
    </row>
    <row r="420" spans="1:25" s="51" customFormat="1" ht="11.25" customHeight="1" x14ac:dyDescent="0.15">
      <c r="A420" s="187" t="s">
        <v>133</v>
      </c>
      <c r="B420" s="46"/>
      <c r="C420" s="46"/>
      <c r="D420" s="46"/>
      <c r="E420" s="46"/>
      <c r="F420" s="46"/>
      <c r="G420" s="146">
        <f>'2. Collected Data'!G419*'2. Collected Data'!AA419</f>
        <v>10870</v>
      </c>
      <c r="H420" s="45">
        <f>'2. Collected Data'!I419/'3. Calculated Stats'!$G420*1000</f>
        <v>58.32566697332107</v>
      </c>
      <c r="I420" s="45">
        <f>'2. Collected Data'!J419/'3. Calculated Stats'!$G420*1000</f>
        <v>0.18399264029438822</v>
      </c>
      <c r="J420" s="45">
        <f>'2. Collected Data'!K419/'3. Calculated Stats'!$G420*1000</f>
        <v>1.3799448022079117</v>
      </c>
      <c r="K420" s="66">
        <f>('2. Collected Data'!Y419+'2. Collected Data'!Z419)/G420*1000</f>
        <v>127.69089236430543</v>
      </c>
      <c r="L420" s="73">
        <f>IF(SUM('2. Collected Data'!Y419:Z419)&gt;0,(ROUND('2. Collected Data'!Y419/SUM('2. Collected Data'!Y419:Z419),2)),"")</f>
        <v>1</v>
      </c>
      <c r="M420" s="73">
        <f>IF(SUM('2. Collected Data'!Y419:Z419)&gt;0,1-L420,"")</f>
        <v>0</v>
      </c>
      <c r="N420" s="66">
        <f>IF('2. Collected Data'!AD419&gt;0,'2. Collected Data'!AE419/'2. Collected Data'!AD419,"")</f>
        <v>1515.1515151515152</v>
      </c>
      <c r="O420" s="66">
        <f>IF('2. Collected Data'!AF419&gt;0,'2. Collected Data'!AG419/'2. Collected Data'!AF419,"")</f>
        <v>6761.363636363636</v>
      </c>
      <c r="P420" s="66">
        <f>SUM('2. Collected Data'!AI419:AK419)/'2. Collected Data'!G419</f>
        <v>10.271389144434222</v>
      </c>
      <c r="Q420" s="50" t="str">
        <f>IF(MAX('2. Collected Data'!AI419:AK419)='2. Collected Data'!AI419,"NaCl",IF(MAX('2. Collected Data'!AJ419:AK419)='2. Collected Data'!AJ419,"CaCl2","MgCl2"))</f>
        <v>NaCl</v>
      </c>
      <c r="R420" s="66">
        <f>'2. Collected Data'!AL419/'2. Collected Data'!G419</f>
        <v>0</v>
      </c>
      <c r="S420" s="66">
        <f>SUM('2. Collected Data'!AO419:AU419)/'2. Collected Data'!G419</f>
        <v>83.652253909843608</v>
      </c>
      <c r="T420" s="50" t="str">
        <f>IF(MAX('2. Collected Data'!AO419:AT419)='2. Collected Data'!AO419,"NaCl",IF(MAX('2. Collected Data'!AP419:AT419)='2. Collected Data'!AP419,"CaCl2",IF(MAX('2. Collected Data'!AQ419:AT419)='2. Collected Data'!AQ419,"MgCl2",IF(MAX('2. Collected Data'!AR419:AT419)='2. Collected Data'!AR419,"Potassium Acetate",IF('2. Collected Data'!AS419&gt;'2. Collected Data'!AT419,"Enhanced Brine","Ag Byproduct")))))</f>
        <v>MgCl2</v>
      </c>
      <c r="U420" s="72">
        <f>IF('2. Collected Data'!BC419&gt;0,'2. Collected Data'!BC419/'2. Collected Data'!$G419,"")</f>
        <v>1219.7371665133394</v>
      </c>
      <c r="V420" s="72">
        <f>IF('2. Collected Data'!BD419&gt;0,'2. Collected Data'!BD419/'2. Collected Data'!$G419,"")</f>
        <v>241.35988960441583</v>
      </c>
      <c r="W420" s="72">
        <f>IF('2. Collected Data'!BE419&gt;0,'2. Collected Data'!BE419/'2. Collected Data'!$G419,"")</f>
        <v>1400.8792088316468</v>
      </c>
      <c r="X420" s="72">
        <f>IF('2. Collected Data'!BF419&gt;0,'2. Collected Data'!BF419/'2. Collected Data'!$G419,"")</f>
        <v>2962.6494940202392</v>
      </c>
      <c r="Y420" s="74">
        <f>IF(AND('2. Collected Data'!BB419&gt;0,'2. Collected Data'!BH419&gt;0),('2. Collected Data'!BH419-'2. Collected Data'!BB419)/'2. Collected Data'!BH419,"")</f>
        <v>1.2248123271434305E-2</v>
      </c>
    </row>
    <row r="421" spans="1:25" s="51" customFormat="1" ht="11.25" customHeight="1" x14ac:dyDescent="0.15">
      <c r="A421" s="187" t="s">
        <v>134</v>
      </c>
      <c r="B421" s="46"/>
      <c r="C421" s="46"/>
      <c r="D421" s="46"/>
      <c r="E421" s="46"/>
      <c r="F421" s="46"/>
      <c r="G421" s="146">
        <f>'2. Collected Data'!G420*'2. Collected Data'!AA420</f>
        <v>13472</v>
      </c>
      <c r="H421" s="45">
        <f>'2. Collected Data'!I420/'3. Calculated Stats'!$G421*1000</f>
        <v>25.75712589073634</v>
      </c>
      <c r="I421" s="45">
        <f>'2. Collected Data'!J420/'3. Calculated Stats'!$G421*1000</f>
        <v>0.8165083135391924</v>
      </c>
      <c r="J421" s="45">
        <f>'2. Collected Data'!K420/'3. Calculated Stats'!$G421*1000</f>
        <v>0.8165083135391924</v>
      </c>
      <c r="K421" s="66">
        <f>('2. Collected Data'!Y420+'2. Collected Data'!Z420)/G421*1000</f>
        <v>24.421021377672211</v>
      </c>
      <c r="L421" s="73">
        <f>IF(SUM('2. Collected Data'!Y420:Z420)&gt;0,(ROUND('2. Collected Data'!Y420/SUM('2. Collected Data'!Y420:Z420),2)),"")</f>
        <v>0.87</v>
      </c>
      <c r="M421" s="73">
        <f>IF(SUM('2. Collected Data'!Y420:Z420)&gt;0,1-L421,"")</f>
        <v>0.13</v>
      </c>
      <c r="N421" s="66">
        <f>IF('2. Collected Data'!AD420&gt;0,'2. Collected Data'!AE420/'2. Collected Data'!AD420,"")</f>
        <v>2457.8947368421054</v>
      </c>
      <c r="O421" s="66">
        <f>IF('2. Collected Data'!AF420&gt;0,'2. Collected Data'!AG420/'2. Collected Data'!AF420,"")</f>
        <v>19692.857142857141</v>
      </c>
      <c r="P421" s="66">
        <f>SUM('2. Collected Data'!AI420:AK420)/'2. Collected Data'!G420</f>
        <v>2.3093824228028503</v>
      </c>
      <c r="Q421" s="50" t="str">
        <f>IF(MAX('2. Collected Data'!AI420:AK420)='2. Collected Data'!AI420,"NaCl",IF(MAX('2. Collected Data'!AJ420:AK420)='2. Collected Data'!AJ420,"CaCl2","MgCl2"))</f>
        <v>NaCl</v>
      </c>
      <c r="R421" s="66">
        <f>'2. Collected Data'!AL420/'2. Collected Data'!G420</f>
        <v>0</v>
      </c>
      <c r="S421" s="66">
        <f>SUM('2. Collected Data'!AO420:AU420)/'2. Collected Data'!G420</f>
        <v>27.01900237529691</v>
      </c>
      <c r="T421" s="50" t="str">
        <f>IF(MAX('2. Collected Data'!AO420:AT420)='2. Collected Data'!AO420,"NaCl",IF(MAX('2. Collected Data'!AP420:AT420)='2. Collected Data'!AP420,"CaCl2",IF(MAX('2. Collected Data'!AQ420:AT420)='2. Collected Data'!AQ420,"MgCl2",IF(MAX('2. Collected Data'!AR420:AT420)='2. Collected Data'!AR420,"Potassium Acetate",IF('2. Collected Data'!AS420&gt;'2. Collected Data'!AT420,"Enhanced Brine","Ag Byproduct")))))</f>
        <v>NaCl</v>
      </c>
      <c r="U421" s="72">
        <f>IF('2. Collected Data'!BC420&gt;0,'2. Collected Data'!BC420/'2. Collected Data'!$G420,"")</f>
        <v>209.10503266033254</v>
      </c>
      <c r="V421" s="72">
        <f>IF('2. Collected Data'!BD420&gt;0,'2. Collected Data'!BD420/'2. Collected Data'!$G420,"")</f>
        <v>110.58447149643706</v>
      </c>
      <c r="W421" s="72">
        <f>IF('2. Collected Data'!BE420&gt;0,'2. Collected Data'!BE420/'2. Collected Data'!$G420,"")</f>
        <v>148.06279691211401</v>
      </c>
      <c r="X421" s="72">
        <f>IF('2. Collected Data'!BF420&gt;0,'2. Collected Data'!BF420/'2. Collected Data'!$G420,"")</f>
        <v>591.14533847980999</v>
      </c>
      <c r="Y421" s="74">
        <f>IF(AND('2. Collected Data'!BB420&gt;0,'2. Collected Data'!BH420&gt;0),('2. Collected Data'!BH420-'2. Collected Data'!BB420)/'2. Collected Data'!BH420,"")</f>
        <v>8.9062500000000044E-3</v>
      </c>
    </row>
    <row r="422" spans="1:25" s="51" customFormat="1" ht="11.25" customHeight="1" x14ac:dyDescent="0.15">
      <c r="A422" s="188" t="s">
        <v>347</v>
      </c>
      <c r="B422" s="46"/>
      <c r="C422" s="46"/>
      <c r="D422" s="46"/>
      <c r="E422" s="46"/>
      <c r="F422" s="46"/>
      <c r="G422" s="146"/>
      <c r="H422" s="45"/>
      <c r="I422" s="45"/>
      <c r="J422" s="45"/>
      <c r="K422" s="66"/>
      <c r="L422" s="73"/>
      <c r="M422" s="73"/>
      <c r="N422" s="66"/>
      <c r="O422" s="66"/>
      <c r="P422" s="66"/>
      <c r="Q422" s="50"/>
      <c r="R422" s="66"/>
      <c r="S422" s="66"/>
      <c r="T422" s="50"/>
      <c r="U422" s="72"/>
      <c r="V422" s="72"/>
      <c r="W422" s="72"/>
      <c r="X422" s="72"/>
      <c r="Y422" s="74"/>
    </row>
    <row r="423" spans="1:25" s="51" customFormat="1" ht="11.25" customHeight="1" x14ac:dyDescent="0.15">
      <c r="A423" s="188" t="s">
        <v>348</v>
      </c>
      <c r="B423" s="46"/>
      <c r="C423" s="46"/>
      <c r="D423" s="46"/>
      <c r="E423" s="46"/>
      <c r="F423" s="46"/>
      <c r="G423" s="146"/>
      <c r="H423" s="45"/>
      <c r="I423" s="45"/>
      <c r="J423" s="45"/>
      <c r="K423" s="66"/>
      <c r="L423" s="73"/>
      <c r="M423" s="73"/>
      <c r="N423" s="66"/>
      <c r="O423" s="66"/>
      <c r="P423" s="66"/>
      <c r="Q423" s="50"/>
      <c r="R423" s="66"/>
      <c r="S423" s="66"/>
      <c r="T423" s="50"/>
      <c r="U423" s="72"/>
      <c r="V423" s="72"/>
      <c r="W423" s="72"/>
      <c r="X423" s="72"/>
      <c r="Y423" s="74"/>
    </row>
    <row r="424" spans="1:25" s="51" customFormat="1" ht="11.25" customHeight="1" x14ac:dyDescent="0.15">
      <c r="A424" s="188" t="s">
        <v>349</v>
      </c>
      <c r="B424" s="46"/>
      <c r="C424" s="46"/>
      <c r="D424" s="46"/>
      <c r="E424" s="46"/>
      <c r="F424" s="46"/>
      <c r="G424" s="146"/>
      <c r="H424" s="45"/>
      <c r="I424" s="45"/>
      <c r="J424" s="45"/>
      <c r="K424" s="66"/>
      <c r="L424" s="73"/>
      <c r="M424" s="73"/>
      <c r="N424" s="66"/>
      <c r="O424" s="66"/>
      <c r="P424" s="66"/>
      <c r="Q424" s="50"/>
      <c r="R424" s="66"/>
      <c r="S424" s="66"/>
      <c r="T424" s="50"/>
      <c r="U424" s="72"/>
      <c r="V424" s="72"/>
      <c r="W424" s="72"/>
      <c r="X424" s="72"/>
      <c r="Y424" s="74"/>
    </row>
    <row r="425" spans="1:25" s="51" customFormat="1" ht="11.25" customHeight="1" x14ac:dyDescent="0.15">
      <c r="A425" s="188" t="s">
        <v>350</v>
      </c>
      <c r="B425" s="46"/>
      <c r="C425" s="46"/>
      <c r="D425" s="46"/>
      <c r="E425" s="46"/>
      <c r="F425" s="46"/>
      <c r="G425" s="146"/>
      <c r="H425" s="45"/>
      <c r="I425" s="45"/>
      <c r="J425" s="45"/>
      <c r="K425" s="66"/>
      <c r="L425" s="73"/>
      <c r="M425" s="73"/>
      <c r="N425" s="66"/>
      <c r="O425" s="66"/>
      <c r="P425" s="66"/>
      <c r="Q425" s="50"/>
      <c r="R425" s="66"/>
      <c r="S425" s="66"/>
      <c r="T425" s="50"/>
      <c r="U425" s="72"/>
      <c r="V425" s="72"/>
      <c r="W425" s="72"/>
      <c r="X425" s="72"/>
      <c r="Y425" s="74"/>
    </row>
    <row r="426" spans="1:25" s="51" customFormat="1" ht="11.25" customHeight="1" x14ac:dyDescent="0.15">
      <c r="A426" s="188" t="s">
        <v>351</v>
      </c>
      <c r="B426" s="46"/>
      <c r="C426" s="46"/>
      <c r="D426" s="46"/>
      <c r="E426" s="46"/>
      <c r="F426" s="46"/>
      <c r="G426" s="146"/>
      <c r="H426" s="45"/>
      <c r="I426" s="45"/>
      <c r="J426" s="45"/>
      <c r="K426" s="66"/>
      <c r="L426" s="73"/>
      <c r="M426" s="73"/>
      <c r="N426" s="66"/>
      <c r="O426" s="66"/>
      <c r="P426" s="66"/>
      <c r="Q426" s="50"/>
      <c r="R426" s="66"/>
      <c r="S426" s="66"/>
      <c r="T426" s="50"/>
      <c r="U426" s="72"/>
      <c r="V426" s="72"/>
      <c r="W426" s="72"/>
      <c r="X426" s="72"/>
      <c r="Y426" s="74"/>
    </row>
    <row r="427" spans="1:25" s="51" customFormat="1" ht="11.25" customHeight="1" x14ac:dyDescent="0.15">
      <c r="A427" s="187" t="s">
        <v>135</v>
      </c>
      <c r="B427" s="46"/>
      <c r="C427" s="46"/>
      <c r="D427" s="46"/>
      <c r="E427" s="46"/>
      <c r="F427" s="46"/>
      <c r="G427" s="146">
        <f>'2. Collected Data'!G426*'2. Collected Data'!AA426</f>
        <v>37491.78</v>
      </c>
      <c r="H427" s="45">
        <f>'2. Collected Data'!I426/'3. Calculated Stats'!$G427*1000</f>
        <v>49.237459517792963</v>
      </c>
      <c r="I427" s="45">
        <f>'2. Collected Data'!J426/'3. Calculated Stats'!$G427*1000</f>
        <v>2.4805437351867532</v>
      </c>
      <c r="J427" s="45">
        <f>'2. Collected Data'!K426/'3. Calculated Stats'!$G427*1000</f>
        <v>0.21338010625262391</v>
      </c>
      <c r="K427" s="66">
        <f>('2. Collected Data'!Y426+'2. Collected Data'!Z426)/G427*1000</f>
        <v>99.755199673101671</v>
      </c>
      <c r="L427" s="73">
        <f>IF(SUM('2. Collected Data'!Y426:Z426)&gt;0,(ROUND('2. Collected Data'!Y426/SUM('2. Collected Data'!Y426:Z426),2)),"")</f>
        <v>0.44</v>
      </c>
      <c r="M427" s="73">
        <f>IF(SUM('2. Collected Data'!Y426:Z426)&gt;0,1-L427,"")</f>
        <v>0.56000000000000005</v>
      </c>
      <c r="N427" s="66">
        <f>IF('2. Collected Data'!AD426&gt;0,'2. Collected Data'!AE426/'2. Collected Data'!AD426,"")</f>
        <v>2551.372340425532</v>
      </c>
      <c r="O427" s="66">
        <f>IF('2. Collected Data'!AF426&gt;0,'2. Collected Data'!AG426/'2. Collected Data'!AF426,"")</f>
        <v>2040.8163265306123</v>
      </c>
      <c r="P427" s="66">
        <f>SUM('2. Collected Data'!AI426:AK426)/'2. Collected Data'!G426</f>
        <v>8.0071471666589318</v>
      </c>
      <c r="Q427" s="50" t="str">
        <f>IF(MAX('2. Collected Data'!AI426:AK426)='2. Collected Data'!AI426,"NaCl",IF(MAX('2. Collected Data'!AJ426:AK426)='2. Collected Data'!AJ426,"CaCl2","MgCl2"))</f>
        <v>NaCl</v>
      </c>
      <c r="R427" s="66">
        <f>'2. Collected Data'!AL426/'2. Collected Data'!G426</f>
        <v>3.4645194226574465E-2</v>
      </c>
      <c r="S427" s="66">
        <f>SUM('2. Collected Data'!AO426:AU426)/'2. Collected Data'!G426</f>
        <v>41.700097461363534</v>
      </c>
      <c r="T427" s="50" t="str">
        <f>IF(MAX('2. Collected Data'!AO426:AT426)='2. Collected Data'!AO426,"NaCl",IF(MAX('2. Collected Data'!AP426:AT426)='2. Collected Data'!AP426,"CaCl2",IF(MAX('2. Collected Data'!AQ426:AT426)='2. Collected Data'!AQ426,"MgCl2",IF(MAX('2. Collected Data'!AR426:AT426)='2. Collected Data'!AR426,"Potassium Acetate",IF('2. Collected Data'!AS426&gt;'2. Collected Data'!AT426,"Enhanced Brine","Ag Byproduct")))))</f>
        <v>NaCl</v>
      </c>
      <c r="U427" s="72">
        <f>IF('2. Collected Data'!BC426&gt;0,'2. Collected Data'!BC426/'2. Collected Data'!$G426,"")</f>
        <v>610.66686777741677</v>
      </c>
      <c r="V427" s="72">
        <f>IF('2. Collected Data'!BD426&gt;0,'2. Collected Data'!BD426/'2. Collected Data'!$G426,"")</f>
        <v>620.54599248155193</v>
      </c>
      <c r="W427" s="72">
        <f>IF('2. Collected Data'!BE426&gt;0,'2. Collected Data'!BE426/'2. Collected Data'!$G426,"")</f>
        <v>446.50633498862953</v>
      </c>
      <c r="X427" s="72">
        <f>IF('2. Collected Data'!BF426&gt;0,'2. Collected Data'!BF426/'2. Collected Data'!$G426,"")</f>
        <v>1677.7191952475982</v>
      </c>
      <c r="Y427" s="74">
        <f>IF(AND('2. Collected Data'!BB426&gt;0,'2. Collected Data'!BH426&gt;0),('2. Collected Data'!BH426-'2. Collected Data'!BB426)/'2. Collected Data'!BH426,"")</f>
        <v>0</v>
      </c>
    </row>
    <row r="428" spans="1:25" s="51" customFormat="1" ht="11.25" customHeight="1" x14ac:dyDescent="0.15">
      <c r="A428" s="188" t="s">
        <v>155</v>
      </c>
      <c r="B428" s="46"/>
      <c r="C428" s="46"/>
      <c r="D428" s="46"/>
      <c r="E428" s="46"/>
      <c r="F428" s="46"/>
      <c r="G428" s="146"/>
      <c r="H428" s="45"/>
      <c r="I428" s="45"/>
      <c r="J428" s="45"/>
      <c r="K428" s="66"/>
      <c r="L428" s="73"/>
      <c r="M428" s="73"/>
      <c r="N428" s="66"/>
      <c r="O428" s="66"/>
      <c r="P428" s="66"/>
      <c r="Q428" s="50"/>
      <c r="R428" s="66"/>
      <c r="S428" s="66"/>
      <c r="T428" s="50"/>
      <c r="U428" s="72"/>
      <c r="V428" s="72"/>
      <c r="W428" s="72"/>
      <c r="X428" s="72"/>
      <c r="Y428" s="74"/>
    </row>
    <row r="429" spans="1:25" s="51" customFormat="1" ht="11.25" customHeight="1" x14ac:dyDescent="0.15">
      <c r="A429" s="187" t="s">
        <v>136</v>
      </c>
      <c r="B429" s="46"/>
      <c r="C429" s="46"/>
      <c r="D429" s="46"/>
      <c r="E429" s="46"/>
      <c r="F429" s="46"/>
      <c r="G429" s="146">
        <f>'2. Collected Data'!G428*'2. Collected Data'!AA428</f>
        <v>23880.78</v>
      </c>
      <c r="H429" s="45">
        <f>'2. Collected Data'!I428/'3. Calculated Stats'!$G429*1000</f>
        <v>37.352213788661849</v>
      </c>
      <c r="I429" s="45">
        <f>'2. Collected Data'!J428/'3. Calculated Stats'!$G429*1000</f>
        <v>2.2193579941693695</v>
      </c>
      <c r="J429" s="45">
        <f>'2. Collected Data'!K428/'3. Calculated Stats'!$G429*1000</f>
        <v>0.50249614962325351</v>
      </c>
      <c r="K429" s="66">
        <f>('2. Collected Data'!Y428+'2. Collected Data'!Z428)/G429*1000</f>
        <v>64.822003301399704</v>
      </c>
      <c r="L429" s="73">
        <f>IF(SUM('2. Collected Data'!Y428:Z428)&gt;0,(ROUND('2. Collected Data'!Y428/SUM('2. Collected Data'!Y428:Z428),2)),"")</f>
        <v>0.68</v>
      </c>
      <c r="M429" s="73">
        <f>IF(SUM('2. Collected Data'!Y428:Z428)&gt;0,1-L429,"")</f>
        <v>0.31999999999999995</v>
      </c>
      <c r="N429" s="66">
        <f>IF('2. Collected Data'!AD428&gt;0,'2. Collected Data'!AE428/'2. Collected Data'!AD428,"")</f>
        <v>1833.0578512396694</v>
      </c>
      <c r="O429" s="66">
        <f>IF('2. Collected Data'!AF428&gt;0,'2. Collected Data'!AG428/'2. Collected Data'!AF428,"")</f>
        <v>2706.4220183486241</v>
      </c>
      <c r="P429" s="66">
        <f>SUM('2. Collected Data'!AI428:AK428)/'2. Collected Data'!G428</f>
        <v>6.2018489345825385</v>
      </c>
      <c r="Q429" s="50" t="str">
        <f>IF(MAX('2. Collected Data'!AI428:AK428)='2. Collected Data'!AI428,"NaCl",IF(MAX('2. Collected Data'!AJ428:AK428)='2. Collected Data'!AJ428,"CaCl2","MgCl2"))</f>
        <v>NaCl</v>
      </c>
      <c r="R429" s="66">
        <f>'2. Collected Data'!AL428/'2. Collected Data'!G428</f>
        <v>0.73248486858469442</v>
      </c>
      <c r="S429" s="66">
        <f>SUM('2. Collected Data'!AO428:AU428)/'2. Collected Data'!G428</f>
        <v>838.55832849680792</v>
      </c>
      <c r="T429" s="50" t="str">
        <f>IF(MAX('2. Collected Data'!AO428:AT428)='2. Collected Data'!AO428,"NaCl",IF(MAX('2. Collected Data'!AP428:AT428)='2. Collected Data'!AP428,"CaCl2",IF(MAX('2. Collected Data'!AQ428:AT428)='2. Collected Data'!AQ428,"MgCl2",IF(MAX('2. Collected Data'!AR428:AT428)='2. Collected Data'!AR428,"Potassium Acetate",IF('2. Collected Data'!AS428&gt;'2. Collected Data'!AT428,"Enhanced Brine","Ag Byproduct")))))</f>
        <v>NaCl</v>
      </c>
      <c r="U429" s="72">
        <f>IF('2. Collected Data'!BC428&gt;0,'2. Collected Data'!BC428/'2. Collected Data'!$G428,"")</f>
        <v>577.06657822734428</v>
      </c>
      <c r="V429" s="72">
        <f>IF('2. Collected Data'!BD428&gt;0,'2. Collected Data'!BD428/'2. Collected Data'!$G428,"")</f>
        <v>228.00762789155129</v>
      </c>
      <c r="W429" s="72">
        <f>IF('2. Collected Data'!BE428&gt;0,'2. Collected Data'!BE428/'2. Collected Data'!$G428,"")</f>
        <v>472.59762872066995</v>
      </c>
      <c r="X429" s="72">
        <f>IF('2. Collected Data'!BF428&gt;0,'2. Collected Data'!BF428/'2. Collected Data'!$G428,"")</f>
        <v>1310.8365807147002</v>
      </c>
      <c r="Y429" s="74">
        <f>IF(AND('2. Collected Data'!BB428&gt;0,'2. Collected Data'!BH428&gt;0),('2. Collected Data'!BH428-'2. Collected Data'!BB428)/'2. Collected Data'!BH428,"")</f>
        <v>-5.8416819528714553E-2</v>
      </c>
    </row>
    <row r="430" spans="1:25" s="51" customFormat="1" ht="11.25" customHeight="1" x14ac:dyDescent="0.15">
      <c r="A430" s="187" t="s">
        <v>109</v>
      </c>
      <c r="B430" s="46"/>
      <c r="C430" s="46"/>
      <c r="D430" s="46"/>
      <c r="E430" s="46"/>
      <c r="F430" s="46"/>
      <c r="G430" s="146">
        <f>'2. Collected Data'!G429*'2. Collected Data'!AA429</f>
        <v>25300</v>
      </c>
      <c r="H430" s="45">
        <f>'2. Collected Data'!I429/'3. Calculated Stats'!$G430*1000</f>
        <v>23.359683794466402</v>
      </c>
      <c r="I430" s="45">
        <f>'2. Collected Data'!J429/'3. Calculated Stats'!$G430*1000</f>
        <v>4.4664031620553359</v>
      </c>
      <c r="J430" s="45">
        <f>'2. Collected Data'!K429/'3. Calculated Stats'!$G430*1000</f>
        <v>0.15810276679841898</v>
      </c>
      <c r="K430" s="66">
        <f>('2. Collected Data'!Y429+'2. Collected Data'!Z429)/G430*1000</f>
        <v>47.826086956521742</v>
      </c>
      <c r="L430" s="73">
        <f>IF(SUM('2. Collected Data'!Y429:Z429)&gt;0,(ROUND('2. Collected Data'!Y429/SUM('2. Collected Data'!Y429:Z429),2)),"")</f>
        <v>0.99</v>
      </c>
      <c r="M430" s="73">
        <f>IF(SUM('2. Collected Data'!Y429:Z429)&gt;0,1-L430,"")</f>
        <v>1.0000000000000009E-2</v>
      </c>
      <c r="N430" s="66">
        <f>IF('2. Collected Data'!AD429&gt;0,'2. Collected Data'!AE429/'2. Collected Data'!AD429,"")</f>
        <v>1250</v>
      </c>
      <c r="O430" s="66">
        <f>IF('2. Collected Data'!AF429&gt;0,'2. Collected Data'!AG429/'2. Collected Data'!AF429,"")</f>
        <v>10833.333333333334</v>
      </c>
      <c r="P430" s="66">
        <f>SUM('2. Collected Data'!AI429:AK429)/'2. Collected Data'!G429</f>
        <v>3.1225296442687749</v>
      </c>
      <c r="Q430" s="50" t="str">
        <f>IF(MAX('2. Collected Data'!AI429:AK429)='2. Collected Data'!AI429,"NaCl",IF(MAX('2. Collected Data'!AJ429:AK429)='2. Collected Data'!AJ429,"CaCl2","MgCl2"))</f>
        <v>NaCl</v>
      </c>
      <c r="R430" s="66">
        <f>'2. Collected Data'!AL429/'2. Collected Data'!G429</f>
        <v>1.1067193675889329</v>
      </c>
      <c r="S430" s="66">
        <f>SUM('2. Collected Data'!AO429:AU429)/'2. Collected Data'!G429</f>
        <v>141.26482213438734</v>
      </c>
      <c r="T430" s="50" t="str">
        <f>IF(MAX('2. Collected Data'!AO429:AT429)='2. Collected Data'!AO429,"NaCl",IF(MAX('2. Collected Data'!AP429:AT429)='2. Collected Data'!AP429,"CaCl2",IF(MAX('2. Collected Data'!AQ429:AT429)='2. Collected Data'!AQ429,"MgCl2",IF(MAX('2. Collected Data'!AR429:AT429)='2. Collected Data'!AR429,"Potassium Acetate",IF('2. Collected Data'!AS429&gt;'2. Collected Data'!AT429,"Enhanced Brine","Ag Byproduct")))))</f>
        <v>NaCl</v>
      </c>
      <c r="U430" s="72">
        <f>IF('2. Collected Data'!BC429&gt;0,'2. Collected Data'!BC429/'2. Collected Data'!$G429,"")</f>
        <v>211.699604743083</v>
      </c>
      <c r="V430" s="72">
        <f>IF('2. Collected Data'!BD429&gt;0,'2. Collected Data'!BD429/'2. Collected Data'!$G429,"")</f>
        <v>169.92094861660078</v>
      </c>
      <c r="W430" s="72">
        <f>IF('2. Collected Data'!BE429&gt;0,'2. Collected Data'!BE429/'2. Collected Data'!$G429,"")</f>
        <v>157.43083003952569</v>
      </c>
      <c r="X430" s="72">
        <f>IF('2. Collected Data'!BF429&gt;0,'2. Collected Data'!BF429/'2. Collected Data'!$G429,"")</f>
        <v>539.56521739130437</v>
      </c>
      <c r="Y430" s="74" t="str">
        <f>IF(AND('2. Collected Data'!BB429&gt;0,'2. Collected Data'!BH429&gt;0),('2. Collected Data'!BH429-'2. Collected Data'!BB429)/'2. Collected Data'!BH429,"")</f>
        <v/>
      </c>
    </row>
    <row r="431" spans="1:25" s="51" customFormat="1" ht="11.25" customHeight="1" x14ac:dyDescent="0.15">
      <c r="A431" s="187" t="s">
        <v>352</v>
      </c>
      <c r="B431" s="46"/>
      <c r="C431" s="46"/>
      <c r="D431" s="46"/>
      <c r="E431" s="46"/>
      <c r="F431" s="46"/>
      <c r="G431" s="146">
        <f>'2. Collected Data'!G430*'2. Collected Data'!AA430</f>
        <v>61110</v>
      </c>
      <c r="H431" s="45">
        <f>'2. Collected Data'!I430/'3. Calculated Stats'!$G431*1000</f>
        <v>16.036655211912944</v>
      </c>
      <c r="I431" s="45">
        <f>'2. Collected Data'!J430/'3. Calculated Stats'!$G431*1000</f>
        <v>0.57273768613974807</v>
      </c>
      <c r="J431" s="45">
        <f>'2. Collected Data'!K430/'3. Calculated Stats'!$G431*1000</f>
        <v>0</v>
      </c>
      <c r="K431" s="66">
        <f>('2. Collected Data'!Y430+'2. Collected Data'!Z430)/G431*1000</f>
        <v>35.591556210112913</v>
      </c>
      <c r="L431" s="73">
        <f>IF(SUM('2. Collected Data'!Y430:Z430)&gt;0,(ROUND('2. Collected Data'!Y430/SUM('2. Collected Data'!Y430:Z430),2)),"")</f>
        <v>0.93</v>
      </c>
      <c r="M431" s="73">
        <f>IF(SUM('2. Collected Data'!Y430:Z430)&gt;0,1-L431,"")</f>
        <v>6.9999999999999951E-2</v>
      </c>
      <c r="N431" s="66">
        <f>IF('2. Collected Data'!AD430&gt;0,'2. Collected Data'!AE430/'2. Collected Data'!AD430,"")</f>
        <v>2520</v>
      </c>
      <c r="O431" s="66">
        <f>IF('2. Collected Data'!AF430&gt;0,'2. Collected Data'!AG430/'2. Collected Data'!AF430,"")</f>
        <v>16129.032258064517</v>
      </c>
      <c r="P431" s="66">
        <f>SUM('2. Collected Data'!AI430:AK430)/'2. Collected Data'!G430</f>
        <v>4.0119047619047619</v>
      </c>
      <c r="Q431" s="50" t="str">
        <f>IF(MAX('2. Collected Data'!AI430:AK430)='2. Collected Data'!AI430,"NaCl",IF(MAX('2. Collected Data'!AJ430:AK430)='2. Collected Data'!AJ430,"CaCl2","MgCl2"))</f>
        <v>NaCl</v>
      </c>
      <c r="R431" s="66">
        <f>'2. Collected Data'!AL430/'2. Collected Data'!G430</f>
        <v>0</v>
      </c>
      <c r="S431" s="66">
        <f>SUM('2. Collected Data'!AO430:AU430)/'2. Collected Data'!G430</f>
        <v>28.852380952380951</v>
      </c>
      <c r="T431" s="50" t="str">
        <f>IF(MAX('2. Collected Data'!AO430:AT430)='2. Collected Data'!AO430,"NaCl",IF(MAX('2. Collected Data'!AP430:AT430)='2. Collected Data'!AP430,"CaCl2",IF(MAX('2. Collected Data'!AQ430:AT430)='2. Collected Data'!AQ430,"MgCl2",IF(MAX('2. Collected Data'!AR430:AT430)='2. Collected Data'!AR430,"Potassium Acetate",IF('2. Collected Data'!AS430&gt;'2. Collected Data'!AT430,"Enhanced Brine","Ag Byproduct")))))</f>
        <v>NaCl</v>
      </c>
      <c r="U431" s="72">
        <f>IF('2. Collected Data'!BC430&gt;0,'2. Collected Data'!BC430/'2. Collected Data'!$G430,"")</f>
        <v>233.1904761904762</v>
      </c>
      <c r="V431" s="72">
        <f>IF('2. Collected Data'!BD430&gt;0,'2. Collected Data'!BD430/'2. Collected Data'!$G430,"")</f>
        <v>347.56984126984128</v>
      </c>
      <c r="W431" s="72">
        <f>IF('2. Collected Data'!BE430&gt;0,'2. Collected Data'!BE430/'2. Collected Data'!$G430,"")</f>
        <v>294.28571428571428</v>
      </c>
      <c r="X431" s="72">
        <f>IF('2. Collected Data'!BF430&gt;0,'2. Collected Data'!BF430/'2. Collected Data'!$G430,"")</f>
        <v>875.04603174603176</v>
      </c>
      <c r="Y431" s="74">
        <f>IF(AND('2. Collected Data'!BB430&gt;0,'2. Collected Data'!BH430&gt;0),('2. Collected Data'!BH430-'2. Collected Data'!BB430)/'2. Collected Data'!BH430,"")</f>
        <v>0</v>
      </c>
    </row>
    <row r="432" spans="1:25" s="51" customFormat="1" ht="11.25" customHeight="1" x14ac:dyDescent="0.15">
      <c r="A432" s="188" t="s">
        <v>53</v>
      </c>
      <c r="B432" s="46"/>
      <c r="C432" s="46"/>
      <c r="D432" s="46"/>
      <c r="E432" s="46"/>
      <c r="F432" s="46"/>
      <c r="G432" s="146"/>
      <c r="H432" s="45"/>
      <c r="I432" s="45"/>
      <c r="J432" s="45"/>
      <c r="K432" s="66"/>
      <c r="L432" s="73"/>
      <c r="M432" s="73"/>
      <c r="N432" s="66"/>
      <c r="O432" s="66"/>
      <c r="P432" s="66"/>
      <c r="Q432" s="50"/>
      <c r="R432" s="66"/>
      <c r="S432" s="66"/>
      <c r="T432" s="50"/>
      <c r="U432" s="72"/>
      <c r="V432" s="72"/>
      <c r="W432" s="72"/>
      <c r="X432" s="72"/>
      <c r="Y432" s="74"/>
    </row>
    <row r="433" spans="1:25" s="51" customFormat="1" ht="11.25" customHeight="1" x14ac:dyDescent="0.15">
      <c r="A433" s="189" t="s">
        <v>137</v>
      </c>
      <c r="B433" s="46"/>
      <c r="C433" s="46"/>
      <c r="D433" s="46"/>
      <c r="E433" s="46"/>
      <c r="F433" s="46"/>
      <c r="G433" s="146">
        <f>'2. Collected Data'!G432*'2. Collected Data'!AA432</f>
        <v>7802</v>
      </c>
      <c r="H433" s="45">
        <f>'2. Collected Data'!I432/'3. Calculated Stats'!$G433*1000</f>
        <v>51.397077672391696</v>
      </c>
      <c r="I433" s="45">
        <f>'2. Collected Data'!J432/'3. Calculated Stats'!$G433*1000</f>
        <v>2.8197897974878239</v>
      </c>
      <c r="J433" s="45">
        <f>'2. Collected Data'!K432/'3. Calculated Stats'!$G433*1000</f>
        <v>1.5380671622660858</v>
      </c>
      <c r="K433" s="66">
        <f>('2. Collected Data'!Y432+'2. Collected Data'!Z432)/G433*1000</f>
        <v>125.2243014611638</v>
      </c>
      <c r="L433" s="73">
        <f>IF(SUM('2. Collected Data'!Y432:Z432)&gt;0,(ROUND('2. Collected Data'!Y432/SUM('2. Collected Data'!Y432:Z432),2)),"")</f>
        <v>1</v>
      </c>
      <c r="M433" s="73">
        <f>IF(SUM('2. Collected Data'!Y432:Z432)&gt;0,1-L433,"")</f>
        <v>0</v>
      </c>
      <c r="N433" s="66">
        <f>IF('2. Collected Data'!AD432&gt;0,'2. Collected Data'!AE432/'2. Collected Data'!AD432,"")</f>
        <v>850</v>
      </c>
      <c r="O433" s="66">
        <f>IF('2. Collected Data'!AF432&gt;0,'2. Collected Data'!AG432/'2. Collected Data'!AF432,"")</f>
        <v>8250</v>
      </c>
      <c r="P433" s="66">
        <f>SUM('2. Collected Data'!AI432:AK432)/'2. Collected Data'!G432</f>
        <v>11.53566265060241</v>
      </c>
      <c r="Q433" s="50" t="str">
        <f>IF(MAX('2. Collected Data'!AI432:AK432)='2. Collected Data'!AI432,"NaCl",IF(MAX('2. Collected Data'!AJ432:AK432)='2. Collected Data'!AJ432,"CaCl2","MgCl2"))</f>
        <v>NaCl</v>
      </c>
      <c r="R433" s="66">
        <f>'2. Collected Data'!AL432/'2. Collected Data'!G432</f>
        <v>1.4580722891566265</v>
      </c>
      <c r="S433" s="66">
        <f>SUM('2. Collected Data'!AO432:AU432)/'2. Collected Data'!G432</f>
        <v>104.98819277108434</v>
      </c>
      <c r="T433" s="50" t="str">
        <f>IF(MAX('2. Collected Data'!AO432:AT432)='2. Collected Data'!AO432,"NaCl",IF(MAX('2. Collected Data'!AP432:AT432)='2. Collected Data'!AP432,"CaCl2",IF(MAX('2. Collected Data'!AQ432:AT432)='2. Collected Data'!AQ432,"MgCl2",IF(MAX('2. Collected Data'!AR432:AT432)='2. Collected Data'!AR432,"Potassium Acetate",IF('2. Collected Data'!AS432&gt;'2. Collected Data'!AT432,"Enhanced Brine","Ag Byproduct")))))</f>
        <v>NaCl</v>
      </c>
      <c r="U433" s="72">
        <f>IF('2. Collected Data'!BC432&gt;0,'2. Collected Data'!BC432/'2. Collected Data'!$G432,"")</f>
        <v>984.10686746987949</v>
      </c>
      <c r="V433" s="72">
        <f>IF('2. Collected Data'!BD432&gt;0,'2. Collected Data'!BD432/'2. Collected Data'!$G432,"")</f>
        <v>1039.0999999999999</v>
      </c>
      <c r="W433" s="72">
        <f>IF('2. Collected Data'!BE432&gt;0,'2. Collected Data'!BE432/'2. Collected Data'!$G432,"")</f>
        <v>973.87746987951812</v>
      </c>
      <c r="X433" s="72">
        <f>IF('2. Collected Data'!BF432&gt;0,'2. Collected Data'!BF432/'2. Collected Data'!$G432,"")</f>
        <v>3570.7321686746986</v>
      </c>
      <c r="Y433" s="74">
        <f>IF(AND('2. Collected Data'!BB432&gt;0,'2. Collected Data'!BH432&gt;0),('2. Collected Data'!BH432-'2. Collected Data'!BB432)/'2. Collected Data'!BH432,"")</f>
        <v>2.8835063437139562E-2</v>
      </c>
    </row>
    <row r="434" spans="1:25" s="51" customFormat="1" ht="11.25" customHeight="1" x14ac:dyDescent="0.15">
      <c r="A434" s="188" t="s">
        <v>353</v>
      </c>
      <c r="B434" s="46"/>
      <c r="C434" s="46"/>
      <c r="D434" s="46"/>
      <c r="E434" s="46"/>
      <c r="F434" s="46"/>
      <c r="G434" s="146"/>
      <c r="H434" s="45"/>
      <c r="I434" s="45"/>
      <c r="J434" s="45"/>
      <c r="K434" s="66"/>
      <c r="L434" s="73"/>
      <c r="M434" s="73"/>
      <c r="N434" s="66"/>
      <c r="O434" s="66"/>
      <c r="P434" s="66"/>
      <c r="Q434" s="50"/>
      <c r="R434" s="66"/>
      <c r="S434" s="66"/>
      <c r="T434" s="50"/>
      <c r="U434" s="72"/>
      <c r="V434" s="72"/>
      <c r="W434" s="72"/>
      <c r="X434" s="72"/>
      <c r="Y434" s="74"/>
    </row>
    <row r="435" spans="1:25" s="51" customFormat="1" ht="11.25" customHeight="1" x14ac:dyDescent="0.15">
      <c r="A435" s="187" t="s">
        <v>138</v>
      </c>
      <c r="B435" s="46"/>
      <c r="C435" s="46"/>
      <c r="D435" s="46"/>
      <c r="E435" s="46"/>
      <c r="F435" s="46"/>
      <c r="G435" s="146">
        <f>'2. Collected Data'!G434*'2. Collected Data'!AA434</f>
        <v>1600</v>
      </c>
      <c r="H435" s="45">
        <f>'2. Collected Data'!I434/'3. Calculated Stats'!$G435*1000</f>
        <v>140.625</v>
      </c>
      <c r="I435" s="45">
        <f>'2. Collected Data'!J434/'3. Calculated Stats'!$G435*1000</f>
        <v>3.75</v>
      </c>
      <c r="J435" s="45">
        <f>'2. Collected Data'!K434/'3. Calculated Stats'!$G435*1000</f>
        <v>12.5</v>
      </c>
      <c r="K435" s="66">
        <f>('2. Collected Data'!Y434+'2. Collected Data'!Z434)/G435*1000</f>
        <v>437.5</v>
      </c>
      <c r="L435" s="73">
        <f>IF(SUM('2. Collected Data'!Y434:Z434)&gt;0,(ROUND('2. Collected Data'!Y434/SUM('2. Collected Data'!Y434:Z434),2)),"")</f>
        <v>1</v>
      </c>
      <c r="M435" s="73">
        <f>IF(SUM('2. Collected Data'!Y434:Z434)&gt;0,1-L435,"")</f>
        <v>0</v>
      </c>
      <c r="N435" s="66">
        <f>IF('2. Collected Data'!AD434&gt;0,'2. Collected Data'!AE434/'2. Collected Data'!AD434,"")</f>
        <v>2500</v>
      </c>
      <c r="O435" s="66">
        <f>IF('2. Collected Data'!AF434&gt;0,'2. Collected Data'!AG434/'2. Collected Data'!AF434,"")</f>
        <v>3571.4285714285716</v>
      </c>
      <c r="P435" s="66">
        <f>SUM('2. Collected Data'!AI434:AK434)/'2. Collected Data'!G434</f>
        <v>23.03125</v>
      </c>
      <c r="Q435" s="50" t="str">
        <f>IF(MAX('2. Collected Data'!AI434:AK434)='2. Collected Data'!AI434,"NaCl",IF(MAX('2. Collected Data'!AJ434:AK434)='2. Collected Data'!AJ434,"CaCl2","MgCl2"))</f>
        <v>NaCl</v>
      </c>
      <c r="R435" s="66">
        <f>'2. Collected Data'!AL434/'2. Collected Data'!G434</f>
        <v>0.3125</v>
      </c>
      <c r="S435" s="66">
        <f>SUM('2. Collected Data'!AO434:AU434)/'2. Collected Data'!G434</f>
        <v>31.25</v>
      </c>
      <c r="T435" s="50" t="str">
        <f>IF(MAX('2. Collected Data'!AO434:AT434)='2. Collected Data'!AO434,"NaCl",IF(MAX('2. Collected Data'!AP434:AT434)='2. Collected Data'!AP434,"CaCl2",IF(MAX('2. Collected Data'!AQ434:AT434)='2. Collected Data'!AQ434,"MgCl2",IF(MAX('2. Collected Data'!AR434:AT434)='2. Collected Data'!AR434,"Potassium Acetate",IF('2. Collected Data'!AS434&gt;'2. Collected Data'!AT434,"Enhanced Brine","Ag Byproduct")))))</f>
        <v>MgCl2</v>
      </c>
      <c r="U435" s="72">
        <f>IF('2. Collected Data'!BC434&gt;0,'2. Collected Data'!BC434/'2. Collected Data'!$G434,"")</f>
        <v>593.75</v>
      </c>
      <c r="V435" s="72">
        <f>IF('2. Collected Data'!BD434&gt;0,'2. Collected Data'!BD434/'2. Collected Data'!$G434,"")</f>
        <v>3015.625</v>
      </c>
      <c r="W435" s="72">
        <f>IF('2. Collected Data'!BE434&gt;0,'2. Collected Data'!BE434/'2. Collected Data'!$G434,"")</f>
        <v>1643.75</v>
      </c>
      <c r="X435" s="72">
        <f>IF('2. Collected Data'!BF434&gt;0,'2. Collected Data'!BF434/'2. Collected Data'!$G434,"")</f>
        <v>5250</v>
      </c>
      <c r="Y435" s="74">
        <f>IF(AND('2. Collected Data'!BB434&gt;0,'2. Collected Data'!BH434&gt;0),('2. Collected Data'!BH434-'2. Collected Data'!BB434)/'2. Collected Data'!BH434,"")</f>
        <v>0</v>
      </c>
    </row>
    <row r="436" spans="1:25" s="51" customFormat="1" ht="11.25" customHeight="1" x14ac:dyDescent="0.15">
      <c r="A436" s="189" t="s">
        <v>139</v>
      </c>
      <c r="B436" s="46"/>
      <c r="C436" s="46"/>
      <c r="D436" s="46"/>
      <c r="E436" s="46"/>
      <c r="F436" s="46"/>
      <c r="G436" s="146">
        <f>'2. Collected Data'!G435*'2. Collected Data'!AA435</f>
        <v>7690.32</v>
      </c>
      <c r="H436" s="45">
        <f>'2. Collected Data'!I435/'3. Calculated Stats'!$G436*1000</f>
        <v>41.740785819055645</v>
      </c>
      <c r="I436" s="45">
        <f>'2. Collected Data'!J435/'3. Calculated Stats'!$G436*1000</f>
        <v>2.8607392150131594</v>
      </c>
      <c r="J436" s="45">
        <f>'2. Collected Data'!K435/'3. Calculated Stats'!$G436*1000</f>
        <v>1.3003360068241634</v>
      </c>
      <c r="K436" s="66">
        <f>('2. Collected Data'!Y435+'2. Collected Data'!Z435)/G436*1000</f>
        <v>65.406901143255425</v>
      </c>
      <c r="L436" s="73">
        <f>IF(SUM('2. Collected Data'!Y435:Z435)&gt;0,(ROUND('2. Collected Data'!Y435/SUM('2. Collected Data'!Y435:Z435),2)),"")</f>
        <v>0.72</v>
      </c>
      <c r="M436" s="73">
        <f>IF(SUM('2. Collected Data'!Y435:Z435)&gt;0,1-L436,"")</f>
        <v>0.28000000000000003</v>
      </c>
      <c r="N436" s="66" t="str">
        <f>IF('2. Collected Data'!AD435&gt;0,'2. Collected Data'!AE435/'2. Collected Data'!AD435,"")</f>
        <v/>
      </c>
      <c r="O436" s="66" t="str">
        <f>IF('2. Collected Data'!AF435&gt;0,'2. Collected Data'!AG435/'2. Collected Data'!AF435,"")</f>
        <v/>
      </c>
      <c r="P436" s="66">
        <f>SUM('2. Collected Data'!AI435:AK435)/'2. Collected Data'!G435</f>
        <v>14.28377492744125</v>
      </c>
      <c r="Q436" s="50" t="str">
        <f>IF(MAX('2. Collected Data'!AI435:AK435)='2. Collected Data'!AI435,"NaCl",IF(MAX('2. Collected Data'!AJ435:AK435)='2. Collected Data'!AJ435,"CaCl2","MgCl2"))</f>
        <v>NaCl</v>
      </c>
      <c r="R436" s="66">
        <f>'2. Collected Data'!AL435/'2. Collected Data'!G435</f>
        <v>1.7839465717941516</v>
      </c>
      <c r="S436" s="66">
        <f>SUM('2. Collected Data'!AO435:AU435)/'2. Collected Data'!G435</f>
        <v>47.823487189089661</v>
      </c>
      <c r="T436" s="50" t="str">
        <f>IF(MAX('2. Collected Data'!AO435:AT435)='2. Collected Data'!AO435,"NaCl",IF(MAX('2. Collected Data'!AP435:AT435)='2. Collected Data'!AP435,"CaCl2",IF(MAX('2. Collected Data'!AQ435:AT435)='2. Collected Data'!AQ435,"MgCl2",IF(MAX('2. Collected Data'!AR435:AT435)='2. Collected Data'!AR435,"Potassium Acetate",IF('2. Collected Data'!AS435&gt;'2. Collected Data'!AT435,"Enhanced Brine","Ag Byproduct")))))</f>
        <v>NaCl</v>
      </c>
      <c r="U436" s="72" t="str">
        <f>IF('2. Collected Data'!BC435&gt;0,'2. Collected Data'!BC435/'2. Collected Data'!$G435,"")</f>
        <v/>
      </c>
      <c r="V436" s="72" t="str">
        <f>IF('2. Collected Data'!BD435&gt;0,'2. Collected Data'!BD435/'2. Collected Data'!$G435,"")</f>
        <v/>
      </c>
      <c r="W436" s="72" t="str">
        <f>IF('2. Collected Data'!BE435&gt;0,'2. Collected Data'!BE435/'2. Collected Data'!$G435,"")</f>
        <v/>
      </c>
      <c r="X436" s="72">
        <f>IF('2. Collected Data'!BF435&gt;0,'2. Collected Data'!BF435/'2. Collected Data'!$G435,"")</f>
        <v>2902.3499672315324</v>
      </c>
      <c r="Y436" s="74">
        <f>IF(AND('2. Collected Data'!BB435&gt;0,'2. Collected Data'!BH435&gt;0),('2. Collected Data'!BH435-'2. Collected Data'!BB435)/'2. Collected Data'!BH435,"")</f>
        <v>-0.12900223380491438</v>
      </c>
    </row>
    <row r="437" spans="1:25" s="51" customFormat="1" ht="11.25" customHeight="1" x14ac:dyDescent="0.15">
      <c r="A437" s="185" t="s">
        <v>140</v>
      </c>
      <c r="B437" s="46"/>
      <c r="C437" s="46"/>
      <c r="D437" s="46"/>
      <c r="E437" s="46"/>
      <c r="F437" s="46"/>
      <c r="G437" s="146">
        <f>'2. Collected Data'!G436*'2. Collected Data'!AA436</f>
        <v>30632</v>
      </c>
      <c r="H437" s="45">
        <f>'2. Collected Data'!I436/'3. Calculated Stats'!$G437*1000</f>
        <v>0</v>
      </c>
      <c r="I437" s="45">
        <f>'2. Collected Data'!J436/'3. Calculated Stats'!$G437*1000</f>
        <v>0</v>
      </c>
      <c r="J437" s="45">
        <f>'2. Collected Data'!K436/'3. Calculated Stats'!$G437*1000</f>
        <v>0</v>
      </c>
      <c r="K437" s="66">
        <f>('2. Collected Data'!Y436+'2. Collected Data'!Z436)/G437*1000</f>
        <v>0</v>
      </c>
      <c r="L437" s="73" t="str">
        <f>IF(SUM('2. Collected Data'!Y436:Z436)&gt;0,(ROUND('2. Collected Data'!Y436/SUM('2. Collected Data'!Y436:Z436),2)),"")</f>
        <v/>
      </c>
      <c r="M437" s="73" t="str">
        <f>IF(SUM('2. Collected Data'!Y436:Z436)&gt;0,1-L437,"")</f>
        <v/>
      </c>
      <c r="N437" s="66">
        <f>IF('2. Collected Data'!AD436&gt;0,'2. Collected Data'!AE436/'2. Collected Data'!AD436,"")</f>
        <v>0</v>
      </c>
      <c r="O437" s="66" t="str">
        <f>IF('2. Collected Data'!AF436&gt;0,'2. Collected Data'!AG436/'2. Collected Data'!AF436,"")</f>
        <v/>
      </c>
      <c r="P437" s="66">
        <f>SUM('2. Collected Data'!AI436:AK436)/'2. Collected Data'!G436</f>
        <v>5.1518673282841476</v>
      </c>
      <c r="Q437" s="50" t="str">
        <f>IF(MAX('2. Collected Data'!AI436:AK436)='2. Collected Data'!AI436,"NaCl",IF(MAX('2. Collected Data'!AJ436:AK436)='2. Collected Data'!AJ436,"CaCl2","MgCl2"))</f>
        <v>NaCl</v>
      </c>
      <c r="R437" s="66">
        <f>'2. Collected Data'!AL436/'2. Collected Data'!G436</f>
        <v>1.0457038391224862</v>
      </c>
      <c r="S437" s="66">
        <f>SUM('2. Collected Data'!AO436:AU436)/'2. Collected Data'!G436</f>
        <v>77.359036301906499</v>
      </c>
      <c r="T437" s="50" t="str">
        <f>IF(MAX('2. Collected Data'!AO436:AT436)='2. Collected Data'!AO436,"NaCl",IF(MAX('2. Collected Data'!AP436:AT436)='2. Collected Data'!AP436,"CaCl2",IF(MAX('2. Collected Data'!AQ436:AT436)='2. Collected Data'!AQ436,"MgCl2",IF(MAX('2. Collected Data'!AR436:AT436)='2. Collected Data'!AR436,"Potassium Acetate",IF('2. Collected Data'!AS436&gt;'2. Collected Data'!AT436,"Enhanced Brine","Ag Byproduct")))))</f>
        <v>NaCl</v>
      </c>
      <c r="U437" s="72">
        <f>IF('2. Collected Data'!BC436&gt;0,'2. Collected Data'!BC436/'2. Collected Data'!$G436,"")</f>
        <v>952.92504570383915</v>
      </c>
      <c r="V437" s="72">
        <f>IF('2. Collected Data'!BD436&gt;0,'2. Collected Data'!BD436/'2. Collected Data'!$G436,"")</f>
        <v>1321.7550274223036</v>
      </c>
      <c r="W437" s="72">
        <f>IF('2. Collected Data'!BE436&gt;0,'2. Collected Data'!BE436/'2. Collected Data'!$G436,"")</f>
        <v>799.22956385479233</v>
      </c>
      <c r="X437" s="72">
        <f>IF('2. Collected Data'!BF436&gt;0,'2. Collected Data'!BF436/'2. Collected Data'!$G436,"")</f>
        <v>3073.9096369809349</v>
      </c>
      <c r="Y437" s="74">
        <f>IF(AND('2. Collected Data'!BB436&gt;0,'2. Collected Data'!BH436&gt;0),('2. Collected Data'!BH436-'2. Collected Data'!BB436)/'2. Collected Data'!BH436,"")</f>
        <v>0</v>
      </c>
    </row>
    <row r="438" spans="1:25" s="51" customFormat="1" ht="11.25" customHeight="1" x14ac:dyDescent="0.15">
      <c r="A438" s="186" t="s">
        <v>354</v>
      </c>
      <c r="B438" s="46"/>
      <c r="C438" s="46"/>
      <c r="D438" s="46"/>
      <c r="E438" s="46"/>
      <c r="F438" s="46"/>
      <c r="G438" s="146"/>
      <c r="H438" s="45"/>
      <c r="I438" s="45"/>
      <c r="J438" s="45"/>
      <c r="K438" s="66"/>
      <c r="L438" s="73"/>
      <c r="M438" s="73"/>
      <c r="N438" s="66"/>
      <c r="O438" s="66"/>
      <c r="P438" s="66"/>
      <c r="Q438" s="50"/>
      <c r="R438" s="66"/>
      <c r="S438" s="66"/>
      <c r="T438" s="50"/>
      <c r="U438" s="72"/>
      <c r="V438" s="72"/>
      <c r="W438" s="72"/>
      <c r="X438" s="72"/>
      <c r="Y438" s="74"/>
    </row>
    <row r="439" spans="1:25" s="51" customFormat="1" ht="11.25" customHeight="1" x14ac:dyDescent="0.15">
      <c r="A439" s="185" t="s">
        <v>141</v>
      </c>
      <c r="B439" s="46"/>
      <c r="C439" s="46"/>
      <c r="D439" s="46"/>
      <c r="E439" s="46"/>
      <c r="F439" s="46"/>
      <c r="G439" s="146">
        <f>'2. Collected Data'!G438*'2. Collected Data'!AA438</f>
        <v>77000</v>
      </c>
      <c r="H439" s="45">
        <f>'2. Collected Data'!I438/'3. Calculated Stats'!$G439*1000</f>
        <v>20.2987012987013</v>
      </c>
      <c r="I439" s="45">
        <f>'2. Collected Data'!J438/'3. Calculated Stats'!$G439*1000</f>
        <v>1.4155844155844155</v>
      </c>
      <c r="J439" s="45">
        <f>'2. Collected Data'!K438/'3. Calculated Stats'!$G439*1000</f>
        <v>3.896103896103896E-2</v>
      </c>
      <c r="K439" s="66">
        <f>('2. Collected Data'!Y438+'2. Collected Data'!Z438)/G439*1000</f>
        <v>41.558441558441558</v>
      </c>
      <c r="L439" s="73">
        <f>IF(SUM('2. Collected Data'!Y438:Z438)&gt;0,(ROUND('2. Collected Data'!Y438/SUM('2. Collected Data'!Y438:Z438),2)),"")</f>
        <v>0.84</v>
      </c>
      <c r="M439" s="73">
        <f>IF(SUM('2. Collected Data'!Y438:Z438)&gt;0,1-L439,"")</f>
        <v>0.16000000000000003</v>
      </c>
      <c r="N439" s="66">
        <f>IF('2. Collected Data'!AD438&gt;0,'2. Collected Data'!AE438/'2. Collected Data'!AD438,"")</f>
        <v>1472.2222222222222</v>
      </c>
      <c r="O439" s="66">
        <f>IF('2. Collected Data'!AF438&gt;0,'2. Collected Data'!AG438/'2. Collected Data'!AF438,"")</f>
        <v>16184.971098265896</v>
      </c>
      <c r="P439" s="66">
        <f>SUM('2. Collected Data'!AI438:AK438)/'2. Collected Data'!G438</f>
        <v>0.91168831168831166</v>
      </c>
      <c r="Q439" s="50" t="str">
        <f>IF(MAX('2. Collected Data'!AI438:AK438)='2. Collected Data'!AI438,"NaCl",IF(MAX('2. Collected Data'!AJ438:AK438)='2. Collected Data'!AJ438,"CaCl2","MgCl2"))</f>
        <v>NaCl</v>
      </c>
      <c r="R439" s="66">
        <f>'2. Collected Data'!AL438/'2. Collected Data'!G438</f>
        <v>0.78441558441558445</v>
      </c>
      <c r="S439" s="66">
        <f>SUM('2. Collected Data'!AO438:AU438)/'2. Collected Data'!G438</f>
        <v>24.368831168831168</v>
      </c>
      <c r="T439" s="50" t="str">
        <f>IF(MAX('2. Collected Data'!AO438:AT438)='2. Collected Data'!AO438,"NaCl",IF(MAX('2. Collected Data'!AP438:AT438)='2. Collected Data'!AP438,"CaCl2",IF(MAX('2. Collected Data'!AQ438:AT438)='2. Collected Data'!AQ438,"MgCl2",IF(MAX('2. Collected Data'!AR438:AT438)='2. Collected Data'!AR438,"Potassium Acetate",IF('2. Collected Data'!AS438&gt;'2. Collected Data'!AT438,"Enhanced Brine","Ag Byproduct")))))</f>
        <v>NaCl</v>
      </c>
      <c r="U439" s="72">
        <f>IF('2. Collected Data'!BC438&gt;0,'2. Collected Data'!BC438/'2. Collected Data'!$G438,"")</f>
        <v>131.16883116883116</v>
      </c>
      <c r="V439" s="72">
        <f>IF('2. Collected Data'!BD438&gt;0,'2. Collected Data'!BD438/'2. Collected Data'!$G438,"")</f>
        <v>67.532467532467535</v>
      </c>
      <c r="W439" s="72">
        <f>IF('2. Collected Data'!BE438&gt;0,'2. Collected Data'!BE438/'2. Collected Data'!$G438,"")</f>
        <v>124.67532467532467</v>
      </c>
      <c r="X439" s="72">
        <f>IF('2. Collected Data'!BF438&gt;0,'2. Collected Data'!BF438/'2. Collected Data'!$G438,"")</f>
        <v>324.6753246753247</v>
      </c>
      <c r="Y439" s="74">
        <f>IF(AND('2. Collected Data'!BB438&gt;0,'2. Collected Data'!BH438&gt;0),('2. Collected Data'!BH438-'2. Collected Data'!BB438)/'2. Collected Data'!BH438,"")</f>
        <v>-5.2291337451515596E-2</v>
      </c>
    </row>
    <row r="440" spans="1:25" s="51" customFormat="1" ht="11.25" customHeight="1" x14ac:dyDescent="0.15">
      <c r="A440" s="185" t="s">
        <v>142</v>
      </c>
      <c r="B440" s="46"/>
      <c r="C440" s="46"/>
      <c r="D440" s="46"/>
      <c r="E440" s="46"/>
      <c r="F440" s="46"/>
      <c r="G440" s="146">
        <f>'2. Collected Data'!G439*'2. Collected Data'!AA439</f>
        <v>24750</v>
      </c>
      <c r="H440" s="45">
        <f>'2. Collected Data'!I439/'3. Calculated Stats'!$G440*1000</f>
        <v>23.030303030303031</v>
      </c>
      <c r="I440" s="45">
        <f>'2. Collected Data'!J439/'3. Calculated Stats'!$G440*1000</f>
        <v>2.4242424242424243</v>
      </c>
      <c r="J440" s="45">
        <f>'2. Collected Data'!K439/'3. Calculated Stats'!$G440*1000</f>
        <v>1.4545454545454544</v>
      </c>
      <c r="K440" s="66">
        <f>('2. Collected Data'!Y439+'2. Collected Data'!Z439)/G440*1000</f>
        <v>28.606060606060606</v>
      </c>
      <c r="L440" s="73">
        <f>IF(SUM('2. Collected Data'!Y439:Z439)&gt;0,(ROUND('2. Collected Data'!Y439/SUM('2. Collected Data'!Y439:Z439),2)),"")</f>
        <v>0.8</v>
      </c>
      <c r="M440" s="73">
        <f>IF(SUM('2. Collected Data'!Y439:Z439)&gt;0,1-L440,"")</f>
        <v>0.19999999999999996</v>
      </c>
      <c r="N440" s="66">
        <f>IF('2. Collected Data'!AD439&gt;0,'2. Collected Data'!AE439/'2. Collected Data'!AD439,"")</f>
        <v>279.16666666666669</v>
      </c>
      <c r="O440" s="66">
        <f>IF('2. Collected Data'!AF439&gt;0,'2. Collected Data'!AG439/'2. Collected Data'!AF439,"")</f>
        <v>10000</v>
      </c>
      <c r="P440" s="66">
        <f>SUM('2. Collected Data'!AI439:AK439)/'2. Collected Data'!G439</f>
        <v>0.15296000000000001</v>
      </c>
      <c r="Q440" s="50" t="str">
        <f>IF(MAX('2. Collected Data'!AI439:AK439)='2. Collected Data'!AI439,"NaCl",IF(MAX('2. Collected Data'!AJ439:AK439)='2. Collected Data'!AJ439,"CaCl2","MgCl2"))</f>
        <v>NaCl</v>
      </c>
      <c r="R440" s="66">
        <f>'2. Collected Data'!AL439/'2. Collected Data'!G439</f>
        <v>10.47512</v>
      </c>
      <c r="S440" s="66">
        <f>SUM('2. Collected Data'!AO439:AU439)/'2. Collected Data'!G439</f>
        <v>369.53255999999999</v>
      </c>
      <c r="T440" s="50" t="str">
        <f>IF(MAX('2. Collected Data'!AO439:AT439)='2. Collected Data'!AO439,"NaCl",IF(MAX('2. Collected Data'!AP439:AT439)='2. Collected Data'!AP439,"CaCl2",IF(MAX('2. Collected Data'!AQ439:AT439)='2. Collected Data'!AQ439,"MgCl2",IF(MAX('2. Collected Data'!AR439:AT439)='2. Collected Data'!AR439,"Potassium Acetate",IF('2. Collected Data'!AS439&gt;'2. Collected Data'!AT439,"Enhanced Brine","Ag Byproduct")))))</f>
        <v>NaCl</v>
      </c>
      <c r="U440" s="72">
        <f>IF('2. Collected Data'!BC439&gt;0,'2. Collected Data'!BC439/'2. Collected Data'!$G439,"")</f>
        <v>271.41300000000001</v>
      </c>
      <c r="V440" s="72">
        <f>IF('2. Collected Data'!BD439&gt;0,'2. Collected Data'!BD439/'2. Collected Data'!$G439,"")</f>
        <v>178.27488</v>
      </c>
      <c r="W440" s="72">
        <f>IF('2. Collected Data'!BE439&gt;0,'2. Collected Data'!BE439/'2. Collected Data'!$G439,"")</f>
        <v>359.07652000000002</v>
      </c>
      <c r="X440" s="72">
        <f>IF('2. Collected Data'!BF439&gt;0,'2. Collected Data'!BF439/'2. Collected Data'!$G439,"")</f>
        <v>830.53024000000005</v>
      </c>
      <c r="Y440" s="74">
        <f>IF(AND('2. Collected Data'!BB439&gt;0,'2. Collected Data'!BH439&gt;0),('2. Collected Data'!BH439-'2. Collected Data'!BB439)/'2. Collected Data'!BH439,"")</f>
        <v>1.2195121951219513E-2</v>
      </c>
    </row>
    <row r="441" spans="1:25" s="51" customFormat="1" ht="11.25" customHeight="1" x14ac:dyDescent="0.15">
      <c r="A441" s="185" t="s">
        <v>64</v>
      </c>
      <c r="B441" s="46"/>
      <c r="C441" s="46"/>
      <c r="D441" s="46"/>
      <c r="E441" s="46"/>
      <c r="F441" s="46"/>
      <c r="G441" s="146">
        <f>'2. Collected Data'!G440*'2. Collected Data'!AA440</f>
        <v>22241.279999999999</v>
      </c>
      <c r="H441" s="45">
        <f>'2. Collected Data'!I440/'3. Calculated Stats'!$G441*1000</f>
        <v>31.787738835174952</v>
      </c>
      <c r="I441" s="45">
        <f>'2. Collected Data'!J440/'3. Calculated Stats'!$G441*1000</f>
        <v>5.9798716620626156</v>
      </c>
      <c r="J441" s="45">
        <f>'2. Collected Data'!K440/'3. Calculated Stats'!$G441*1000</f>
        <v>1.168997467771639</v>
      </c>
      <c r="K441" s="66">
        <f>('2. Collected Data'!Y440+'2. Collected Data'!Z440)/G441*1000</f>
        <v>39.476145257826886</v>
      </c>
      <c r="L441" s="73">
        <f>IF(SUM('2. Collected Data'!Y440:Z440)&gt;0,(ROUND('2. Collected Data'!Y440/SUM('2. Collected Data'!Y440:Z440),2)),"")</f>
        <v>1</v>
      </c>
      <c r="M441" s="73">
        <f>IF(SUM('2. Collected Data'!Y440:Z440)&gt;0,1-L441,"")</f>
        <v>0</v>
      </c>
      <c r="N441" s="66">
        <f>IF('2. Collected Data'!AD440&gt;0,'2. Collected Data'!AE440/'2. Collected Data'!AD440,"")</f>
        <v>1328.125</v>
      </c>
      <c r="O441" s="66">
        <f>IF('2. Collected Data'!AF440&gt;0,'2. Collected Data'!AG440/'2. Collected Data'!AF440,"")</f>
        <v>48188.405797101448</v>
      </c>
      <c r="P441" s="66">
        <f>SUM('2. Collected Data'!AI440:AK440)/'2. Collected Data'!G440</f>
        <v>0</v>
      </c>
      <c r="Q441" s="50" t="str">
        <f>IF(MAX('2. Collected Data'!AI440:AK440)='2. Collected Data'!AI440,"NaCl",IF(MAX('2. Collected Data'!AJ440:AK440)='2. Collected Data'!AJ440,"CaCl2","MgCl2"))</f>
        <v>NaCl</v>
      </c>
      <c r="R441" s="66">
        <f>'2. Collected Data'!AL440/'2. Collected Data'!G440</f>
        <v>0</v>
      </c>
      <c r="S441" s="66">
        <f>SUM('2. Collected Data'!AO440:AU440)/'2. Collected Data'!G440</f>
        <v>0</v>
      </c>
      <c r="T441" s="50" t="str">
        <f>IF(MAX('2. Collected Data'!AO440:AT440)='2. Collected Data'!AO440,"NaCl",IF(MAX('2. Collected Data'!AP440:AT440)='2. Collected Data'!AP440,"CaCl2",IF(MAX('2. Collected Data'!AQ440:AT440)='2. Collected Data'!AQ440,"MgCl2",IF(MAX('2. Collected Data'!AR440:AT440)='2. Collected Data'!AR440,"Potassium Acetate",IF('2. Collected Data'!AS440&gt;'2. Collected Data'!AT440,"Enhanced Brine","Ag Byproduct")))))</f>
        <v>NaCl</v>
      </c>
      <c r="U441" s="72">
        <f>IF('2. Collected Data'!BC440&gt;0,'2. Collected Data'!BC440/'2. Collected Data'!$G440,"")</f>
        <v>196.68016229281767</v>
      </c>
      <c r="V441" s="72">
        <f>IF('2. Collected Data'!BD440&gt;0,'2. Collected Data'!BD440/'2. Collected Data'!$G440,"")</f>
        <v>453.0378539364641</v>
      </c>
      <c r="W441" s="72">
        <f>IF('2. Collected Data'!BE440&gt;0,'2. Collected Data'!BE440/'2. Collected Data'!$G440,"")</f>
        <v>205.85069924033149</v>
      </c>
      <c r="X441" s="72">
        <f>IF('2. Collected Data'!BF440&gt;0,'2. Collected Data'!BF440/'2. Collected Data'!$G440,"")</f>
        <v>1369.4479022790056</v>
      </c>
      <c r="Y441" s="74">
        <f>IF(AND('2. Collected Data'!BB440&gt;0,'2. Collected Data'!BH440&gt;0),('2. Collected Data'!BH440-'2. Collected Data'!BB440)/'2. Collected Data'!BH440,"")</f>
        <v>1.1979925530192682E-2</v>
      </c>
    </row>
    <row r="442" spans="1:25" s="51" customFormat="1" ht="11.25" customHeight="1" x14ac:dyDescent="0.15">
      <c r="A442" s="186" t="s">
        <v>156</v>
      </c>
      <c r="B442" s="46"/>
      <c r="C442" s="46"/>
      <c r="D442" s="46"/>
      <c r="E442" s="46"/>
      <c r="F442" s="46"/>
      <c r="G442" s="146"/>
      <c r="H442" s="45"/>
      <c r="I442" s="45"/>
      <c r="J442" s="45"/>
      <c r="K442" s="66"/>
      <c r="L442" s="73"/>
      <c r="M442" s="73"/>
      <c r="N442" s="66"/>
      <c r="O442" s="66"/>
      <c r="P442" s="66"/>
      <c r="Q442" s="50"/>
      <c r="R442" s="66"/>
      <c r="S442" s="66"/>
      <c r="T442" s="50"/>
      <c r="U442" s="72"/>
      <c r="V442" s="72"/>
      <c r="W442" s="72"/>
      <c r="X442" s="72"/>
      <c r="Y442" s="74"/>
    </row>
    <row r="443" spans="1:25" s="51" customFormat="1" ht="11.25" customHeight="1" x14ac:dyDescent="0.15">
      <c r="A443" s="185" t="s">
        <v>334</v>
      </c>
      <c r="B443" s="46"/>
      <c r="C443" s="46"/>
      <c r="D443" s="46"/>
      <c r="E443" s="46"/>
      <c r="F443" s="46"/>
      <c r="G443" s="146">
        <f>'2. Collected Data'!G442*'2. Collected Data'!AA442</f>
        <v>4294.5600000000004</v>
      </c>
      <c r="H443" s="45">
        <f>'2. Collected Data'!I442/'3. Calculated Stats'!$G443*1000</f>
        <v>78.005662978279489</v>
      </c>
      <c r="I443" s="45">
        <f>'2. Collected Data'!J442/'3. Calculated Stats'!$G443*1000</f>
        <v>5.1227599567825335</v>
      </c>
      <c r="J443" s="45">
        <f>'2. Collected Data'!K442/'3. Calculated Stats'!$G443*1000</f>
        <v>0.46570545061659396</v>
      </c>
      <c r="K443" s="66">
        <f>('2. Collected Data'!Y442+'2. Collected Data'!Z442)/G443*1000</f>
        <v>154.6142096047092</v>
      </c>
      <c r="L443" s="73">
        <f>IF(SUM('2. Collected Data'!Y442:Z442)&gt;0,(ROUND('2. Collected Data'!Y442/SUM('2. Collected Data'!Y442:Z442),2)),"")</f>
        <v>1</v>
      </c>
      <c r="M443" s="73">
        <f>IF(SUM('2. Collected Data'!Y442:Z442)&gt;0,1-L443,"")</f>
        <v>0</v>
      </c>
      <c r="N443" s="66">
        <f>IF('2. Collected Data'!AD442&gt;0,'2. Collected Data'!AE442/'2. Collected Data'!AD442,"")</f>
        <v>1959.1588785046729</v>
      </c>
      <c r="O443" s="66">
        <f>IF('2. Collected Data'!AF442&gt;0,'2. Collected Data'!AG442/'2. Collected Data'!AF442,"")</f>
        <v>5272.727272727273</v>
      </c>
      <c r="P443" s="66">
        <f>SUM('2. Collected Data'!AI442:AK442)/'2. Collected Data'!G442</f>
        <v>13.34200942587832</v>
      </c>
      <c r="Q443" s="50" t="str">
        <f>IF(MAX('2. Collected Data'!AI442:AK442)='2. Collected Data'!AI442,"NaCl",IF(MAX('2. Collected Data'!AJ442:AK442)='2. Collected Data'!AJ442,"CaCl2","MgCl2"))</f>
        <v>NaCl</v>
      </c>
      <c r="R443" s="66">
        <f>'2. Collected Data'!AL442/'2. Collected Data'!G442</f>
        <v>1.277420736932305</v>
      </c>
      <c r="S443" s="66">
        <f>SUM('2. Collected Data'!AO442:AU442)/'2. Collected Data'!G442</f>
        <v>22.396958011996574</v>
      </c>
      <c r="T443" s="50" t="str">
        <f>IF(MAX('2. Collected Data'!AO442:AT442)='2. Collected Data'!AO442,"NaCl",IF(MAX('2. Collected Data'!AP442:AT442)='2. Collected Data'!AP442,"CaCl2",IF(MAX('2. Collected Data'!AQ442:AT442)='2. Collected Data'!AQ442,"MgCl2",IF(MAX('2. Collected Data'!AR442:AT442)='2. Collected Data'!AR442,"Potassium Acetate",IF('2. Collected Data'!AS442&gt;'2. Collected Data'!AT442,"Enhanced Brine","Ag Byproduct")))))</f>
        <v>MgCl2</v>
      </c>
      <c r="U443" s="72">
        <f>IF('2. Collected Data'!BC442&gt;0,'2. Collected Data'!BC442/'2. Collected Data'!$G442,"")</f>
        <v>1095.7128320479862</v>
      </c>
      <c r="V443" s="72">
        <f>IF('2. Collected Data'!BD442&gt;0,'2. Collected Data'!BD442/'2. Collected Data'!$G442,"")</f>
        <v>402.59897172236504</v>
      </c>
      <c r="W443" s="72">
        <f>IF('2. Collected Data'!BE442&gt;0,'2. Collected Data'!BE442/'2. Collected Data'!$G442,"")</f>
        <v>793.18980291345326</v>
      </c>
      <c r="X443" s="72">
        <f>IF('2. Collected Data'!BF442&gt;0,'2. Collected Data'!BF442/'2. Collected Data'!$G442,"")</f>
        <v>3898.4874678663241</v>
      </c>
      <c r="Y443" s="74">
        <f>IF(AND('2. Collected Data'!BB442&gt;0,'2. Collected Data'!BH442&gt;0),('2. Collected Data'!BH442-'2. Collected Data'!BB442)/'2. Collected Data'!BH442,"")</f>
        <v>1.4900933355166263E-2</v>
      </c>
    </row>
    <row r="444" spans="1:25" s="51" customFormat="1" ht="11.25" customHeight="1" x14ac:dyDescent="0.15">
      <c r="A444" s="186" t="s">
        <v>157</v>
      </c>
      <c r="B444" s="46"/>
      <c r="C444" s="46"/>
      <c r="D444" s="46"/>
      <c r="E444" s="46"/>
      <c r="F444" s="46"/>
      <c r="G444" s="146"/>
      <c r="H444" s="45"/>
      <c r="I444" s="45"/>
      <c r="J444" s="45"/>
      <c r="K444" s="66"/>
      <c r="L444" s="73"/>
      <c r="M444" s="73"/>
      <c r="N444" s="66"/>
      <c r="O444" s="66"/>
      <c r="P444" s="66"/>
      <c r="Q444" s="50"/>
      <c r="R444" s="66"/>
      <c r="S444" s="66"/>
      <c r="T444" s="50"/>
      <c r="U444" s="72"/>
      <c r="V444" s="72"/>
      <c r="W444" s="72"/>
      <c r="X444" s="72"/>
      <c r="Y444" s="74"/>
    </row>
    <row r="445" spans="1:25" s="51" customFormat="1" ht="11.25" customHeight="1" x14ac:dyDescent="0.15">
      <c r="A445" s="186" t="s">
        <v>355</v>
      </c>
      <c r="B445" s="46"/>
      <c r="C445" s="46"/>
      <c r="D445" s="46"/>
      <c r="E445" s="46"/>
      <c r="F445" s="46"/>
      <c r="G445" s="146"/>
      <c r="H445" s="45"/>
      <c r="I445" s="45"/>
      <c r="J445" s="45"/>
      <c r="K445" s="66"/>
      <c r="L445" s="73"/>
      <c r="M445" s="73"/>
      <c r="N445" s="66"/>
      <c r="O445" s="66"/>
      <c r="P445" s="66"/>
      <c r="Q445" s="50"/>
      <c r="R445" s="66"/>
      <c r="S445" s="66"/>
      <c r="T445" s="50"/>
      <c r="U445" s="72"/>
      <c r="V445" s="72"/>
      <c r="W445" s="72"/>
      <c r="X445" s="72"/>
      <c r="Y445" s="74"/>
    </row>
    <row r="446" spans="1:25" s="51" customFormat="1" ht="11.25" customHeight="1" x14ac:dyDescent="0.15">
      <c r="A446" s="185" t="s">
        <v>100</v>
      </c>
      <c r="B446" s="46"/>
      <c r="C446" s="46"/>
      <c r="D446" s="46"/>
      <c r="E446" s="46"/>
      <c r="F446" s="46"/>
      <c r="G446" s="146">
        <f>'2. Collected Data'!G445*'2. Collected Data'!AA445</f>
        <v>36578.639999999999</v>
      </c>
      <c r="H446" s="45">
        <f>'2. Collected Data'!I445/'3. Calculated Stats'!$G446*1000</f>
        <v>40.078034612549835</v>
      </c>
      <c r="I446" s="45">
        <f>'2. Collected Data'!J445/'3. Calculated Stats'!$G446*1000</f>
        <v>1.6403015530375105</v>
      </c>
      <c r="J446" s="45">
        <f>'2. Collected Data'!K445/'3. Calculated Stats'!$G446*1000</f>
        <v>1.6949782714720942</v>
      </c>
      <c r="K446" s="66">
        <f>('2. Collected Data'!Y445+'2. Collected Data'!Z445)/G446*1000</f>
        <v>101.8353880844121</v>
      </c>
      <c r="L446" s="73">
        <f>IF(SUM('2. Collected Data'!Y445:Z445)&gt;0,(ROUND('2. Collected Data'!Y445/SUM('2. Collected Data'!Y445:Z445),2)),"")</f>
        <v>0.94</v>
      </c>
      <c r="M446" s="73">
        <f>IF(SUM('2. Collected Data'!Y445:Z445)&gt;0,1-L446,"")</f>
        <v>6.0000000000000053E-2</v>
      </c>
      <c r="N446" s="66">
        <f>IF('2. Collected Data'!AD445&gt;0,'2. Collected Data'!AE445/'2. Collected Data'!AD445,"")</f>
        <v>1953.125</v>
      </c>
      <c r="O446" s="66">
        <f>IF('2. Collected Data'!AF445&gt;0,'2. Collected Data'!AG445/'2. Collected Data'!AF445,"")</f>
        <v>3906.25</v>
      </c>
      <c r="P446" s="66">
        <f>SUM('2. Collected Data'!AI445:AK445)/'2. Collected Data'!G445</f>
        <v>13.007210765627153</v>
      </c>
      <c r="Q446" s="50" t="str">
        <f>IF(MAX('2. Collected Data'!AI445:AK445)='2. Collected Data'!AI445,"NaCl",IF(MAX('2. Collected Data'!AJ445:AK445)='2. Collected Data'!AJ445,"CaCl2","MgCl2"))</f>
        <v>NaCl</v>
      </c>
      <c r="R446" s="66">
        <f>'2. Collected Data'!AL445/'2. Collected Data'!G445</f>
        <v>0.13778533045515087</v>
      </c>
      <c r="S446" s="66">
        <f>SUM('2. Collected Data'!AO445:AU445)/'2. Collected Data'!G445</f>
        <v>15.04156524135397</v>
      </c>
      <c r="T446" s="50" t="str">
        <f>IF(MAX('2. Collected Data'!AO445:AT445)='2. Collected Data'!AO445,"NaCl",IF(MAX('2. Collected Data'!AP445:AT445)='2. Collected Data'!AP445,"CaCl2",IF(MAX('2. Collected Data'!AQ445:AT445)='2. Collected Data'!AQ445,"MgCl2",IF(MAX('2. Collected Data'!AR445:AT445)='2. Collected Data'!AR445,"Potassium Acetate",IF('2. Collected Data'!AS445&gt;'2. Collected Data'!AT445,"Enhanced Brine","Ag Byproduct")))))</f>
        <v>NaCl</v>
      </c>
      <c r="U446" s="72">
        <f>IF('2. Collected Data'!BC445&gt;0,'2. Collected Data'!BC445/'2. Collected Data'!$G445,"")</f>
        <v>5212.8783355532078</v>
      </c>
      <c r="V446" s="72">
        <f>IF('2. Collected Data'!BD445&gt;0,'2. Collected Data'!BD445/'2. Collected Data'!$G445,"")</f>
        <v>987.46153492858127</v>
      </c>
      <c r="W446" s="72">
        <f>IF('2. Collected Data'!BE445&gt;0,'2. Collected Data'!BE445/'2. Collected Data'!$G445,"")</f>
        <v>1653.4239654618104</v>
      </c>
      <c r="X446" s="72">
        <f>IF('2. Collected Data'!BF445&gt;0,'2. Collected Data'!BF445/'2. Collected Data'!$G445,"")</f>
        <v>9185.6886970100586</v>
      </c>
      <c r="Y446" s="74">
        <f>IF(AND('2. Collected Data'!BB445&gt;0,'2. Collected Data'!BH445&gt;0),('2. Collected Data'!BH445-'2. Collected Data'!BB445)/'2. Collected Data'!BH445,"")</f>
        <v>0</v>
      </c>
    </row>
    <row r="447" spans="1:25" s="51" customFormat="1" ht="11.25" customHeight="1" x14ac:dyDescent="0.15">
      <c r="A447" s="186" t="s">
        <v>356</v>
      </c>
      <c r="B447" s="46"/>
      <c r="C447" s="46"/>
      <c r="D447" s="46"/>
      <c r="E447" s="46"/>
      <c r="F447" s="46"/>
      <c r="G447" s="146"/>
      <c r="H447" s="45"/>
      <c r="I447" s="45"/>
      <c r="J447" s="45"/>
      <c r="K447" s="66"/>
      <c r="L447" s="73"/>
      <c r="M447" s="73"/>
      <c r="N447" s="66"/>
      <c r="O447" s="66"/>
      <c r="P447" s="66"/>
      <c r="Q447" s="50"/>
      <c r="R447" s="66"/>
      <c r="S447" s="66"/>
      <c r="T447" s="50"/>
      <c r="U447" s="72"/>
      <c r="V447" s="72"/>
      <c r="W447" s="72"/>
      <c r="X447" s="72"/>
      <c r="Y447" s="74"/>
    </row>
    <row r="448" spans="1:25" s="51" customFormat="1" ht="11.25" customHeight="1" x14ac:dyDescent="0.15">
      <c r="A448" s="185" t="s">
        <v>143</v>
      </c>
      <c r="B448" s="46"/>
      <c r="C448" s="46"/>
      <c r="D448" s="46"/>
      <c r="E448" s="46"/>
      <c r="F448" s="46"/>
      <c r="G448" s="146">
        <f>'2. Collected Data'!G447*'2. Collected Data'!AA447</f>
        <v>16720.759999999998</v>
      </c>
      <c r="H448" s="45">
        <f>'2. Collected Data'!I447/'3. Calculated Stats'!$G448*1000</f>
        <v>21.53012183656724</v>
      </c>
      <c r="I448" s="45">
        <f>'2. Collected Data'!J447/'3. Calculated Stats'!$G448*1000</f>
        <v>1.2559237737997555</v>
      </c>
      <c r="J448" s="45">
        <f>'2. Collected Data'!K447/'3. Calculated Stats'!$G448*1000</f>
        <v>0.89708840985696836</v>
      </c>
      <c r="K448" s="66">
        <f>('2. Collected Data'!Y447+'2. Collected Data'!Z447)/G448*1000</f>
        <v>22.187986670462347</v>
      </c>
      <c r="L448" s="73">
        <f>IF(SUM('2. Collected Data'!Y447:Z447)&gt;0,(ROUND('2. Collected Data'!Y447/SUM('2. Collected Data'!Y447:Z447),2)),"")</f>
        <v>1</v>
      </c>
      <c r="M448" s="73">
        <f>IF(SUM('2. Collected Data'!Y447:Z447)&gt;0,1-L448,"")</f>
        <v>0</v>
      </c>
      <c r="N448" s="66">
        <f>IF('2. Collected Data'!AD447&gt;0,'2. Collected Data'!AE447/'2. Collected Data'!AD447,"")</f>
        <v>1405.2238805970148</v>
      </c>
      <c r="O448" s="66">
        <f>IF('2. Collected Data'!AF447&gt;0,'2. Collected Data'!AG447/'2. Collected Data'!AF447,"")</f>
        <v>21652.941176470587</v>
      </c>
      <c r="P448" s="66">
        <f>SUM('2. Collected Data'!AI447:AK447)/'2. Collected Data'!G447</f>
        <v>1.8786777634509437</v>
      </c>
      <c r="Q448" s="50" t="str">
        <f>IF(MAX('2. Collected Data'!AI447:AK447)='2. Collected Data'!AI447,"NaCl",IF(MAX('2. Collected Data'!AJ447:AK447)='2. Collected Data'!AJ447,"CaCl2","MgCl2"))</f>
        <v>NaCl</v>
      </c>
      <c r="R448" s="66">
        <f>'2. Collected Data'!AL447/'2. Collected Data'!G447</f>
        <v>1.9975383894033525</v>
      </c>
      <c r="S448" s="66">
        <f>SUM('2. Collected Data'!AO447:AU447)/'2. Collected Data'!G447</f>
        <v>122.20683389989451</v>
      </c>
      <c r="T448" s="50" t="str">
        <f>IF(MAX('2. Collected Data'!AO447:AT447)='2. Collected Data'!AO447,"NaCl",IF(MAX('2. Collected Data'!AP447:AT447)='2. Collected Data'!AP447,"CaCl2",IF(MAX('2. Collected Data'!AQ447:AT447)='2. Collected Data'!AQ447,"MgCl2",IF(MAX('2. Collected Data'!AR447:AT447)='2. Collected Data'!AR447,"Potassium Acetate",IF('2. Collected Data'!AS447&gt;'2. Collected Data'!AT447,"Enhanced Brine","Ag Byproduct")))))</f>
        <v>NaCl</v>
      </c>
      <c r="U448" s="72">
        <f>IF('2. Collected Data'!BC447&gt;0,'2. Collected Data'!BC447/'2. Collected Data'!$G447,"")</f>
        <v>451.10924862267024</v>
      </c>
      <c r="V448" s="72">
        <f>IF('2. Collected Data'!BD447&gt;0,'2. Collected Data'!BD447/'2. Collected Data'!$G447,"")</f>
        <v>371.63333724065171</v>
      </c>
      <c r="W448" s="72">
        <f>IF('2. Collected Data'!BE447&gt;0,'2. Collected Data'!BE447/'2. Collected Data'!$G447,"")</f>
        <v>187.78542960965891</v>
      </c>
      <c r="X448" s="72">
        <f>IF('2. Collected Data'!BF447&gt;0,'2. Collected Data'!BF447/'2. Collected Data'!$G447,"")</f>
        <v>1026.1403704137849</v>
      </c>
      <c r="Y448" s="74">
        <f>IF(AND('2. Collected Data'!BB447&gt;0,'2. Collected Data'!BH447&gt;0),('2. Collected Data'!BH447-'2. Collected Data'!BB447)/'2. Collected Data'!BH447,"")</f>
        <v>-7.0179915784100693E-3</v>
      </c>
    </row>
    <row r="449" spans="1:25" s="51" customFormat="1" ht="11.25" customHeight="1" x14ac:dyDescent="0.15">
      <c r="A449" s="185" t="s">
        <v>116</v>
      </c>
      <c r="B449" s="46"/>
      <c r="C449" s="46"/>
      <c r="D449" s="46"/>
      <c r="E449" s="46"/>
      <c r="F449" s="46"/>
      <c r="G449" s="146">
        <f>'2. Collected Data'!G448*'2. Collected Data'!AA448</f>
        <v>42903.63</v>
      </c>
      <c r="H449" s="45">
        <f>'2. Collected Data'!I448/'3. Calculated Stats'!$G449*1000</f>
        <v>37.898891072853274</v>
      </c>
      <c r="I449" s="45">
        <f>'2. Collected Data'!J448/'3. Calculated Stats'!$G449*1000</f>
        <v>1.328558912147993</v>
      </c>
      <c r="J449" s="45">
        <f>'2. Collected Data'!K448/'3. Calculated Stats'!$G449*1000</f>
        <v>0.34962076635473505</v>
      </c>
      <c r="K449" s="66">
        <f>('2. Collected Data'!Y448+'2. Collected Data'!Z448)/G449*1000</f>
        <v>53.981446325171085</v>
      </c>
      <c r="L449" s="73">
        <f>IF(SUM('2. Collected Data'!Y448:Z448)&gt;0,(ROUND('2. Collected Data'!Y448/SUM('2. Collected Data'!Y448:Z448),2)),"")</f>
        <v>0.89</v>
      </c>
      <c r="M449" s="73">
        <f>IF(SUM('2. Collected Data'!Y448:Z448)&gt;0,1-L449,"")</f>
        <v>0.10999999999999999</v>
      </c>
      <c r="N449" s="66">
        <f>IF('2. Collected Data'!AD448&gt;0,'2. Collected Data'!AE448/'2. Collected Data'!AD448,"")</f>
        <v>2928.8702928870293</v>
      </c>
      <c r="O449" s="66">
        <f>IF('2. Collected Data'!AF448&gt;0,'2. Collected Data'!AG448/'2. Collected Data'!AF448,"")</f>
        <v>13650.485436893205</v>
      </c>
      <c r="P449" s="66">
        <f>SUM('2. Collected Data'!AI448:AK448)/'2. Collected Data'!G448</f>
        <v>13.336409996077254</v>
      </c>
      <c r="Q449" s="50" t="str">
        <f>IF(MAX('2. Collected Data'!AI448:AK448)='2. Collected Data'!AI448,"NaCl",IF(MAX('2. Collected Data'!AJ448:AK448)='2. Collected Data'!AJ448,"CaCl2","MgCl2"))</f>
        <v>NaCl</v>
      </c>
      <c r="R449" s="66">
        <f>'2. Collected Data'!AL448/'2. Collected Data'!G448</f>
        <v>0</v>
      </c>
      <c r="S449" s="66">
        <f>SUM('2. Collected Data'!AO448:AU448)/'2. Collected Data'!G448</f>
        <v>214.22269654106191</v>
      </c>
      <c r="T449" s="50" t="str">
        <f>IF(MAX('2. Collected Data'!AO448:AT448)='2. Collected Data'!AO448,"NaCl",IF(MAX('2. Collected Data'!AP448:AT448)='2. Collected Data'!AP448,"CaCl2",IF(MAX('2. Collected Data'!AQ448:AT448)='2. Collected Data'!AQ448,"MgCl2",IF(MAX('2. Collected Data'!AR448:AT448)='2. Collected Data'!AR448,"Potassium Acetate",IF('2. Collected Data'!AS448&gt;'2. Collected Data'!AT448,"Enhanced Brine","Ag Byproduct")))))</f>
        <v>NaCl</v>
      </c>
      <c r="U449" s="72">
        <f>IF('2. Collected Data'!BC448&gt;0,'2. Collected Data'!BC448/'2. Collected Data'!$G448,"")</f>
        <v>398.61157902023677</v>
      </c>
      <c r="V449" s="72">
        <f>IF('2. Collected Data'!BD448&gt;0,'2. Collected Data'!BD448/'2. Collected Data'!$G448,"")</f>
        <v>51.904054272330804</v>
      </c>
      <c r="W449" s="72">
        <f>IF('2. Collected Data'!BE448&gt;0,'2. Collected Data'!BE448/'2. Collected Data'!$G448,"")</f>
        <v>946.18949165839808</v>
      </c>
      <c r="X449" s="72">
        <f>IF('2. Collected Data'!BF448&gt;0,'2. Collected Data'!BF448/'2. Collected Data'!$G448,"")</f>
        <v>1859.9924083346793</v>
      </c>
      <c r="Y449" s="74">
        <f>IF(AND('2. Collected Data'!BB448&gt;0,'2. Collected Data'!BH448&gt;0),('2. Collected Data'!BH448-'2. Collected Data'!BB448)/'2. Collected Data'!BH448,"")</f>
        <v>-0.44405675738543837</v>
      </c>
    </row>
    <row r="450" spans="1:25" s="51" customFormat="1" ht="11.25" customHeight="1" x14ac:dyDescent="0.15">
      <c r="A450" s="186" t="s">
        <v>357</v>
      </c>
      <c r="B450" s="46"/>
      <c r="C450" s="46"/>
      <c r="D450" s="46"/>
      <c r="E450" s="46"/>
      <c r="F450" s="46"/>
      <c r="G450" s="146"/>
      <c r="H450" s="45"/>
      <c r="I450" s="45"/>
      <c r="J450" s="45"/>
      <c r="K450" s="66"/>
      <c r="L450" s="73"/>
      <c r="M450" s="73"/>
      <c r="N450" s="66"/>
      <c r="O450" s="66"/>
      <c r="P450" s="66"/>
      <c r="Q450" s="50"/>
      <c r="R450" s="66"/>
      <c r="S450" s="66"/>
      <c r="T450" s="50"/>
      <c r="U450" s="72"/>
      <c r="V450" s="72"/>
      <c r="W450" s="72"/>
      <c r="X450" s="72"/>
      <c r="Y450" s="74"/>
    </row>
    <row r="451" spans="1:25" s="51" customFormat="1" ht="11.25" customHeight="1" x14ac:dyDescent="0.15">
      <c r="A451" s="185" t="s">
        <v>144</v>
      </c>
      <c r="B451" s="46"/>
      <c r="C451" s="46"/>
      <c r="D451" s="46"/>
      <c r="E451" s="46"/>
      <c r="F451" s="46"/>
      <c r="G451" s="146">
        <f>'2. Collected Data'!G450*'2. Collected Data'!AA450</f>
        <v>19090</v>
      </c>
      <c r="H451" s="45">
        <f>'2. Collected Data'!I450/'3. Calculated Stats'!$G451*1000</f>
        <v>25.720272393923523</v>
      </c>
      <c r="I451" s="45">
        <f>'2. Collected Data'!J450/'3. Calculated Stats'!$G451*1000</f>
        <v>3.1430068098480883</v>
      </c>
      <c r="J451" s="45">
        <f>'2. Collected Data'!K450/'3. Calculated Stats'!$G451*1000</f>
        <v>1.5191199580932426</v>
      </c>
      <c r="K451" s="66">
        <f>('2. Collected Data'!Y450+'2. Collected Data'!Z450)/G451*1000</f>
        <v>54.216867469879517</v>
      </c>
      <c r="L451" s="73">
        <f>IF(SUM('2. Collected Data'!Y450:Z450)&gt;0,(ROUND('2. Collected Data'!Y450/SUM('2. Collected Data'!Y450:Z450),2)),"")</f>
        <v>0.92</v>
      </c>
      <c r="M451" s="73">
        <f>IF(SUM('2. Collected Data'!Y450:Z450)&gt;0,1-L451,"")</f>
        <v>7.999999999999996E-2</v>
      </c>
      <c r="N451" s="66">
        <f>IF('2. Collected Data'!AD450&gt;0,'2. Collected Data'!AE450/'2. Collected Data'!AD450,"")</f>
        <v>333.33333333333331</v>
      </c>
      <c r="O451" s="66">
        <f>IF('2. Collected Data'!AF450&gt;0,'2. Collected Data'!AG450/'2. Collected Data'!AF450,"")</f>
        <v>20117.821782178216</v>
      </c>
      <c r="P451" s="66">
        <f>SUM('2. Collected Data'!AI450:AK450)/'2. Collected Data'!G450</f>
        <v>4.1121005762179148E-2</v>
      </c>
      <c r="Q451" s="50" t="str">
        <f>IF(MAX('2. Collected Data'!AI450:AK450)='2. Collected Data'!AI450,"NaCl",IF(MAX('2. Collected Data'!AJ450:AK450)='2. Collected Data'!AJ450,"CaCl2","MgCl2"))</f>
        <v>NaCl</v>
      </c>
      <c r="R451" s="66">
        <f>'2. Collected Data'!AL450/'2. Collected Data'!G450</f>
        <v>15.325563122053431</v>
      </c>
      <c r="S451" s="66">
        <f>SUM('2. Collected Data'!AO450:AU450)/'2. Collected Data'!G450</f>
        <v>250.82084861183867</v>
      </c>
      <c r="T451" s="50" t="str">
        <f>IF(MAX('2. Collected Data'!AO450:AT450)='2. Collected Data'!AO450,"NaCl",IF(MAX('2. Collected Data'!AP450:AT450)='2. Collected Data'!AP450,"CaCl2",IF(MAX('2. Collected Data'!AQ450:AT450)='2. Collected Data'!AQ450,"MgCl2",IF(MAX('2. Collected Data'!AR450:AT450)='2. Collected Data'!AR450,"Potassium Acetate",IF('2. Collected Data'!AS450&gt;'2. Collected Data'!AT450,"Enhanced Brine","Ag Byproduct")))))</f>
        <v>MgCl2</v>
      </c>
      <c r="U451" s="72">
        <f>IF('2. Collected Data'!BC450&gt;0,'2. Collected Data'!BC450/'2. Collected Data'!$G450,"")</f>
        <v>623.57789418543746</v>
      </c>
      <c r="V451" s="72">
        <f>IF('2. Collected Data'!BD450&gt;0,'2. Collected Data'!BD450/'2. Collected Data'!$G450,"")</f>
        <v>445.41278156102669</v>
      </c>
      <c r="W451" s="72">
        <f>IF('2. Collected Data'!BE450&gt;0,'2. Collected Data'!BE450/'2. Collected Data'!$G450,"")</f>
        <v>400.87150340492406</v>
      </c>
      <c r="X451" s="72">
        <f>IF('2. Collected Data'!BF450&gt;0,'2. Collected Data'!BF450/'2. Collected Data'!$G450,"")</f>
        <v>1484.709271870089</v>
      </c>
      <c r="Y451" s="74">
        <f>IF(AND('2. Collected Data'!BB450&gt;0,'2. Collected Data'!BH450&gt;0),('2. Collected Data'!BH450-'2. Collected Data'!BB450)/'2. Collected Data'!BH450,"")</f>
        <v>0</v>
      </c>
    </row>
    <row r="452" spans="1:25" s="51" customFormat="1" ht="11.25" customHeight="1" x14ac:dyDescent="0.15">
      <c r="A452" s="185" t="s">
        <v>145</v>
      </c>
      <c r="B452" s="46"/>
      <c r="C452" s="46"/>
      <c r="D452" s="46"/>
      <c r="E452" s="46"/>
      <c r="F452" s="46"/>
      <c r="G452" s="146">
        <f>'2. Collected Data'!G451*'2. Collected Data'!AA451</f>
        <v>84480</v>
      </c>
      <c r="H452" s="45">
        <f>'2. Collected Data'!I451/'3. Calculated Stats'!$G452*1000</f>
        <v>26.657196969696969</v>
      </c>
      <c r="I452" s="45">
        <f>'2. Collected Data'!J451/'3. Calculated Stats'!$G452*1000</f>
        <v>1.6216856060606062</v>
      </c>
      <c r="J452" s="45">
        <f>'2. Collected Data'!K451/'3. Calculated Stats'!$G452*1000</f>
        <v>0.56818181818181812</v>
      </c>
      <c r="K452" s="66">
        <f>('2. Collected Data'!Y451+'2. Collected Data'!Z451)/G452*1000</f>
        <v>55.587121212121211</v>
      </c>
      <c r="L452" s="73">
        <f>IF(SUM('2. Collected Data'!Y451:Z451)&gt;0,(ROUND('2. Collected Data'!Y451/SUM('2. Collected Data'!Y451:Z451),2)),"")</f>
        <v>0.84</v>
      </c>
      <c r="M452" s="73">
        <f>IF(SUM('2. Collected Data'!Y451:Z451)&gt;0,1-L452,"")</f>
        <v>0.16000000000000003</v>
      </c>
      <c r="N452" s="66">
        <f>IF('2. Collected Data'!AD451&gt;0,'2. Collected Data'!AE451/'2. Collected Data'!AD451,"")</f>
        <v>1814.0589569160998</v>
      </c>
      <c r="O452" s="66">
        <f>IF('2. Collected Data'!AF451&gt;0,'2. Collected Data'!AG451/'2. Collected Data'!AF451,"")</f>
        <v>48387.096774193546</v>
      </c>
      <c r="P452" s="66">
        <f>SUM('2. Collected Data'!AI451:AK451)/'2. Collected Data'!G451</f>
        <v>5.677083333333333</v>
      </c>
      <c r="Q452" s="50" t="str">
        <f>IF(MAX('2. Collected Data'!AI451:AK451)='2. Collected Data'!AI451,"NaCl",IF(MAX('2. Collected Data'!AJ451:AK451)='2. Collected Data'!AJ451,"CaCl2","MgCl2"))</f>
        <v>NaCl</v>
      </c>
      <c r="R452" s="66">
        <f>'2. Collected Data'!AL451/'2. Collected Data'!G451</f>
        <v>3.90625</v>
      </c>
      <c r="S452" s="66">
        <f>SUM('2. Collected Data'!AO451:AU451)/'2. Collected Data'!G451</f>
        <v>62.5</v>
      </c>
      <c r="T452" s="50" t="str">
        <f>IF(MAX('2. Collected Data'!AO451:AT451)='2. Collected Data'!AO451,"NaCl",IF(MAX('2. Collected Data'!AP451:AT451)='2. Collected Data'!AP451,"CaCl2",IF(MAX('2. Collected Data'!AQ451:AT451)='2. Collected Data'!AQ451,"MgCl2",IF(MAX('2. Collected Data'!AR451:AT451)='2. Collected Data'!AR451,"Potassium Acetate",IF('2. Collected Data'!AS451&gt;'2. Collected Data'!AT451,"Enhanced Brine","Ag Byproduct")))))</f>
        <v>NaCl</v>
      </c>
      <c r="U452" s="72">
        <f>IF('2. Collected Data'!BC451&gt;0,'2. Collected Data'!BC451/'2. Collected Data'!$G451,"")</f>
        <v>989.58333333333337</v>
      </c>
      <c r="V452" s="72">
        <f>IF('2. Collected Data'!BD451&gt;0,'2. Collected Data'!BD451/'2. Collected Data'!$G451,"")</f>
        <v>520.83333333333337</v>
      </c>
      <c r="W452" s="72">
        <f>IF('2. Collected Data'!BE451&gt;0,'2. Collected Data'!BE451/'2. Collected Data'!$G451,"")</f>
        <v>500</v>
      </c>
      <c r="X452" s="72">
        <f>IF('2. Collected Data'!BF451&gt;0,'2. Collected Data'!BF451/'2. Collected Data'!$G451,"")</f>
        <v>1614.5833333333333</v>
      </c>
      <c r="Y452" s="74">
        <f>IF(AND('2. Collected Data'!BB451&gt;0,'2. Collected Data'!BH451&gt;0),('2. Collected Data'!BH451-'2. Collected Data'!BB451)/'2. Collected Data'!BH451,"")</f>
        <v>-0.20384937238493736</v>
      </c>
    </row>
    <row r="453" spans="1:25" s="51" customFormat="1" ht="11.25" customHeight="1" x14ac:dyDescent="0.15">
      <c r="A453" s="186" t="s">
        <v>322</v>
      </c>
      <c r="B453" s="46"/>
      <c r="C453" s="46"/>
      <c r="D453" s="46"/>
      <c r="E453" s="46"/>
      <c r="F453" s="46"/>
      <c r="G453" s="146"/>
      <c r="H453" s="45"/>
      <c r="I453" s="45"/>
      <c r="J453" s="45"/>
      <c r="K453" s="66"/>
      <c r="L453" s="73"/>
      <c r="M453" s="73"/>
      <c r="N453" s="66"/>
      <c r="O453" s="66"/>
      <c r="P453" s="66"/>
      <c r="Q453" s="50"/>
      <c r="R453" s="66"/>
      <c r="S453" s="66"/>
      <c r="T453" s="50"/>
      <c r="U453" s="72"/>
      <c r="V453" s="72"/>
      <c r="W453" s="72"/>
      <c r="X453" s="72"/>
      <c r="Y453" s="74"/>
    </row>
    <row r="454" spans="1:25" s="51" customFormat="1" ht="11.25" customHeight="1" x14ac:dyDescent="0.15">
      <c r="A454" s="185" t="s">
        <v>70</v>
      </c>
      <c r="B454" s="46"/>
      <c r="C454" s="46"/>
      <c r="D454" s="46"/>
      <c r="E454" s="46"/>
      <c r="F454" s="46"/>
      <c r="G454" s="146">
        <f>'2. Collected Data'!G453*'2. Collected Data'!AA453</f>
        <v>86068.099999999991</v>
      </c>
      <c r="H454" s="45">
        <f>'2. Collected Data'!I453/'3. Calculated Stats'!$G454*1000</f>
        <v>6.4948569795313249</v>
      </c>
      <c r="I454" s="45">
        <f>'2. Collected Data'!J453/'3. Calculated Stats'!$G454*1000</f>
        <v>1.3012951372227344</v>
      </c>
      <c r="J454" s="45">
        <f>'2. Collected Data'!K453/'3. Calculated Stats'!$G454*1000</f>
        <v>0</v>
      </c>
      <c r="K454" s="66">
        <f>('2. Collected Data'!Y453+'2. Collected Data'!Z453)/G454*1000</f>
        <v>38.155832416423742</v>
      </c>
      <c r="L454" s="73">
        <f>IF(SUM('2. Collected Data'!Y453:Z453)&gt;0,(ROUND('2. Collected Data'!Y453/SUM('2. Collected Data'!Y453:Z453),2)),"")</f>
        <v>1</v>
      </c>
      <c r="M454" s="73">
        <f>IF(SUM('2. Collected Data'!Y453:Z453)&gt;0,1-L454,"")</f>
        <v>0</v>
      </c>
      <c r="N454" s="66">
        <f>IF('2. Collected Data'!AD453&gt;0,'2. Collected Data'!AE453/'2. Collected Data'!AD453,"")</f>
        <v>730.76923076923072</v>
      </c>
      <c r="O454" s="66">
        <f>IF('2. Collected Data'!AF453&gt;0,'2. Collected Data'!AG453/'2. Collected Data'!AF453,"")</f>
        <v>3520</v>
      </c>
      <c r="P454" s="66">
        <f>SUM('2. Collected Data'!AI453:AK453)/'2. Collected Data'!G453</f>
        <v>0.17307225325062364</v>
      </c>
      <c r="Q454" s="50" t="str">
        <f>IF(MAX('2. Collected Data'!AI453:AK453)='2. Collected Data'!AI453,"NaCl",IF(MAX('2. Collected Data'!AJ453:AK453)='2. Collected Data'!AJ453,"CaCl2","MgCl2"))</f>
        <v>NaCl</v>
      </c>
      <c r="R454" s="66">
        <f>'2. Collected Data'!AL453/'2. Collected Data'!G453</f>
        <v>6.8986070332678423E-2</v>
      </c>
      <c r="S454" s="66">
        <f>SUM('2. Collected Data'!AO453:AU453)/'2. Collected Data'!G453</f>
        <v>16.725821762069803</v>
      </c>
      <c r="T454" s="50" t="str">
        <f>IF(MAX('2. Collected Data'!AO453:AT453)='2. Collected Data'!AO453,"NaCl",IF(MAX('2. Collected Data'!AP453:AT453)='2. Collected Data'!AP453,"CaCl2",IF(MAX('2. Collected Data'!AQ453:AT453)='2. Collected Data'!AQ453,"MgCl2",IF(MAX('2. Collected Data'!AR453:AT453)='2. Collected Data'!AR453,"Potassium Acetate",IF('2. Collected Data'!AS453&gt;'2. Collected Data'!AT453,"Enhanced Brine","Ag Byproduct")))))</f>
        <v>NaCl</v>
      </c>
      <c r="U454" s="72">
        <f>IF('2. Collected Data'!BC453&gt;0,'2. Collected Data'!BC453/'2. Collected Data'!$G453,"")</f>
        <v>12.985948917194641</v>
      </c>
      <c r="V454" s="72">
        <f>IF('2. Collected Data'!BD453&gt;0,'2. Collected Data'!BD453/'2. Collected Data'!$G453,"")</f>
        <v>4.3480650786993094</v>
      </c>
      <c r="W454" s="72">
        <f>IF('2. Collected Data'!BE453&gt;0,'2. Collected Data'!BE453/'2. Collected Data'!$G453,"")</f>
        <v>19.399655621536898</v>
      </c>
      <c r="X454" s="72">
        <f>IF('2. Collected Data'!BF453&gt;0,'2. Collected Data'!BF453/'2. Collected Data'!$G453,"")</f>
        <v>36.78885847369699</v>
      </c>
      <c r="Y454" s="74">
        <f>IF(AND('2. Collected Data'!BB453&gt;0,'2. Collected Data'!BH453&gt;0),('2. Collected Data'!BH453-'2. Collected Data'!BB453)/'2. Collected Data'!BH453,"")</f>
        <v>0</v>
      </c>
    </row>
    <row r="455" spans="1:25" s="51" customFormat="1" ht="11.25" customHeight="1" x14ac:dyDescent="0.15">
      <c r="A455" s="185" t="s">
        <v>146</v>
      </c>
      <c r="B455" s="46"/>
      <c r="C455" s="46"/>
      <c r="D455" s="46"/>
      <c r="E455" s="46"/>
      <c r="F455" s="46"/>
      <c r="G455" s="146">
        <f>'2. Collected Data'!G454*'2. Collected Data'!AA454</f>
        <v>17729.66</v>
      </c>
      <c r="H455" s="45">
        <f>'2. Collected Data'!I454/'3. Calculated Stats'!$G455*1000</f>
        <v>28.708954373631531</v>
      </c>
      <c r="I455" s="45">
        <f>'2. Collected Data'!J454/'3. Calculated Stats'!$G455*1000</f>
        <v>1.4664691821501372</v>
      </c>
      <c r="J455" s="45">
        <f>'2. Collected Data'!K454/'3. Calculated Stats'!$G455*1000</f>
        <v>3.6661729553753428</v>
      </c>
      <c r="K455" s="66">
        <f>('2. Collected Data'!Y454+'2. Collected Data'!Z454)/G455*1000</f>
        <v>22.279051036511696</v>
      </c>
      <c r="L455" s="73">
        <f>IF(SUM('2. Collected Data'!Y454:Z454)&gt;0,(ROUND('2. Collected Data'!Y454/SUM('2. Collected Data'!Y454:Z454),2)),"")</f>
        <v>0.85</v>
      </c>
      <c r="M455" s="73">
        <f>IF(SUM('2. Collected Data'!Y454:Z454)&gt;0,1-L455,"")</f>
        <v>0.15000000000000002</v>
      </c>
      <c r="N455" s="66">
        <f>IF('2. Collected Data'!AD454&gt;0,'2. Collected Data'!AE454/'2. Collected Data'!AD454,"")</f>
        <v>1300</v>
      </c>
      <c r="O455" s="66">
        <f>IF('2. Collected Data'!AF454&gt;0,'2. Collected Data'!AG454/'2. Collected Data'!AF454,"")</f>
        <v>6919.0298507462685</v>
      </c>
      <c r="P455" s="66">
        <f>SUM('2. Collected Data'!AI454:AK454)/'2. Collected Data'!G454</f>
        <v>2.5025713973082393</v>
      </c>
      <c r="Q455" s="50" t="str">
        <f>IF(MAX('2. Collected Data'!AI454:AK454)='2. Collected Data'!AI454,"NaCl",IF(MAX('2. Collected Data'!AJ454:AK454)='2. Collected Data'!AJ454,"CaCl2","MgCl2"))</f>
        <v>NaCl</v>
      </c>
      <c r="R455" s="66">
        <f>'2. Collected Data'!AL454/'2. Collected Data'!G454</f>
        <v>9.4539884013568221E-2</v>
      </c>
      <c r="S455" s="66">
        <f>SUM('2. Collected Data'!AO454:AU454)/'2. Collected Data'!G454</f>
        <v>77.741875478717589</v>
      </c>
      <c r="T455" s="50" t="str">
        <f>IF(MAX('2. Collected Data'!AO454:AT454)='2. Collected Data'!AO454,"NaCl",IF(MAX('2. Collected Data'!AP454:AT454)='2. Collected Data'!AP454,"CaCl2",IF(MAX('2. Collected Data'!AQ454:AT454)='2. Collected Data'!AQ454,"MgCl2",IF(MAX('2. Collected Data'!AR454:AT454)='2. Collected Data'!AR454,"Potassium Acetate",IF('2. Collected Data'!AS454&gt;'2. Collected Data'!AT454,"Enhanced Brine","Ag Byproduct")))))</f>
        <v>NaCl</v>
      </c>
      <c r="U455" s="72">
        <f>IF('2. Collected Data'!BC454&gt;0,'2. Collected Data'!BC454/'2. Collected Data'!$G454,"")</f>
        <v>165.42176386913229</v>
      </c>
      <c r="V455" s="72">
        <f>IF('2. Collected Data'!BD454&gt;0,'2. Collected Data'!BD454/'2. Collected Data'!$G454,"")</f>
        <v>401.66911040595249</v>
      </c>
      <c r="W455" s="72">
        <f>IF('2. Collected Data'!BE454&gt;0,'2. Collected Data'!BE454/'2. Collected Data'!$G454,"")</f>
        <v>242.84784987416566</v>
      </c>
      <c r="X455" s="72">
        <f>IF('2. Collected Data'!BF454&gt;0,'2. Collected Data'!BF454/'2. Collected Data'!$G454,"")</f>
        <v>830.22475106685636</v>
      </c>
      <c r="Y455" s="74">
        <f>IF(AND('2. Collected Data'!BB454&gt;0,'2. Collected Data'!BH454&gt;0),('2. Collected Data'!BH454-'2. Collected Data'!BB454)/'2. Collected Data'!BH454,"")</f>
        <v>-3.0298507462686586E-2</v>
      </c>
    </row>
    <row r="456" spans="1:25" s="51" customFormat="1" ht="11.25" customHeight="1" x14ac:dyDescent="0.15">
      <c r="A456" s="185" t="s">
        <v>158</v>
      </c>
      <c r="B456" s="46"/>
      <c r="C456" s="46"/>
      <c r="D456" s="46"/>
      <c r="E456" s="46"/>
      <c r="F456" s="46"/>
      <c r="G456" s="146">
        <f>'2. Collected Data'!G455*'2. Collected Data'!AA455</f>
        <v>37285.379999999997</v>
      </c>
      <c r="H456" s="45">
        <f>'2. Collected Data'!I455/'3. Calculated Stats'!$G456*1000</f>
        <v>21.804793192398737</v>
      </c>
      <c r="I456" s="45">
        <f>'2. Collected Data'!J455/'3. Calculated Stats'!$G456*1000</f>
        <v>1.877411467980211</v>
      </c>
      <c r="J456" s="45">
        <f>'2. Collected Data'!K455/'3. Calculated Stats'!$G456*1000</f>
        <v>0</v>
      </c>
      <c r="K456" s="66">
        <f>('2. Collected Data'!Y455+'2. Collected Data'!Z455)/G456*1000</f>
        <v>42.912262125261968</v>
      </c>
      <c r="L456" s="73">
        <f>IF(SUM('2. Collected Data'!Y455:Z455)&gt;0,(ROUND('2. Collected Data'!Y455/SUM('2. Collected Data'!Y455:Z455),2)),"")</f>
        <v>1</v>
      </c>
      <c r="M456" s="73">
        <f>IF(SUM('2. Collected Data'!Y455:Z455)&gt;0,1-L456,"")</f>
        <v>0</v>
      </c>
      <c r="N456" s="66">
        <f>IF('2. Collected Data'!AD455&gt;0,'2. Collected Data'!AE455/'2. Collected Data'!AD455,"")</f>
        <v>1859.5882352941176</v>
      </c>
      <c r="O456" s="66">
        <f>IF('2. Collected Data'!AF455&gt;0,'2. Collected Data'!AG455/'2. Collected Data'!AF455,"")</f>
        <v>17123.97</v>
      </c>
      <c r="P456" s="66">
        <f>SUM('2. Collected Data'!AI455:AK455)/'2. Collected Data'!G455</f>
        <v>24.201104561627105</v>
      </c>
      <c r="Q456" s="50" t="str">
        <f>IF(MAX('2. Collected Data'!AI455:AK455)='2. Collected Data'!AI455,"NaCl",IF(MAX('2. Collected Data'!AJ455:AK455)='2. Collected Data'!AJ455,"CaCl2","MgCl2"))</f>
        <v>NaCl</v>
      </c>
      <c r="R456" s="66">
        <f>'2. Collected Data'!AL455/'2. Collected Data'!G455</f>
        <v>0</v>
      </c>
      <c r="S456" s="66">
        <f>SUM('2. Collected Data'!AO455:AU455)/'2. Collected Data'!G455</f>
        <v>22.444825022569169</v>
      </c>
      <c r="T456" s="50" t="str">
        <f>IF(MAX('2. Collected Data'!AO455:AT455)='2. Collected Data'!AO455,"NaCl",IF(MAX('2. Collected Data'!AP455:AT455)='2. Collected Data'!AP455,"CaCl2",IF(MAX('2. Collected Data'!AQ455:AT455)='2. Collected Data'!AQ455,"MgCl2",IF(MAX('2. Collected Data'!AR455:AT455)='2. Collected Data'!AR455,"Potassium Acetate",IF('2. Collected Data'!AS455&gt;'2. Collected Data'!AT455,"Enhanced Brine","Ag Byproduct")))))</f>
        <v>NaCl</v>
      </c>
      <c r="U456" s="72">
        <f>IF('2. Collected Data'!BC455&gt;0,'2. Collected Data'!BC455/'2. Collected Data'!$G455,"")</f>
        <v>165.05559980882586</v>
      </c>
      <c r="V456" s="72">
        <f>IF('2. Collected Data'!BD455&gt;0,'2. Collected Data'!BD455/'2. Collected Data'!$G455,"")</f>
        <v>75.901890499707932</v>
      </c>
      <c r="W456" s="72">
        <f>IF('2. Collected Data'!BE455&gt;0,'2. Collected Data'!BE455/'2. Collected Data'!$G455,"")</f>
        <v>272.79122192130001</v>
      </c>
      <c r="X456" s="72">
        <f>IF('2. Collected Data'!BF455&gt;0,'2. Collected Data'!BF455/'2. Collected Data'!$G455,"")</f>
        <v>513.74871222983381</v>
      </c>
      <c r="Y456" s="74">
        <f>IF(AND('2. Collected Data'!BB455&gt;0,'2. Collected Data'!BH455&gt;0),('2. Collected Data'!BH455-'2. Collected Data'!BB455)/'2. Collected Data'!BH455,"")</f>
        <v>0</v>
      </c>
    </row>
    <row r="457" spans="1:25" s="51" customFormat="1" ht="11.25" customHeight="1" x14ac:dyDescent="0.15">
      <c r="A457" s="185" t="s">
        <v>358</v>
      </c>
      <c r="B457" s="46"/>
      <c r="C457" s="46"/>
      <c r="D457" s="46"/>
      <c r="E457" s="46"/>
      <c r="F457" s="46"/>
      <c r="G457" s="146">
        <f>'2. Collected Data'!G456*'2. Collected Data'!AA456</f>
        <v>178200</v>
      </c>
      <c r="H457" s="45">
        <f>'2. Collected Data'!I456/'3. Calculated Stats'!$G457*1000</f>
        <v>10.31986531986532</v>
      </c>
      <c r="I457" s="45">
        <f>'2. Collected Data'!J456/'3. Calculated Stats'!$G457*1000</f>
        <v>2.4074074074074074</v>
      </c>
      <c r="J457" s="45">
        <f>'2. Collected Data'!K456/'3. Calculated Stats'!$G457*1000</f>
        <v>3.9281705948372617E-2</v>
      </c>
      <c r="K457" s="66">
        <f>('2. Collected Data'!Y456+'2. Collected Data'!Z456)/G457*1000</f>
        <v>14.029180695847362</v>
      </c>
      <c r="L457" s="73">
        <f>IF(SUM('2. Collected Data'!Y456:Z456)&gt;0,(ROUND('2. Collected Data'!Y456/SUM('2. Collected Data'!Y456:Z456),2)),"")</f>
        <v>1</v>
      </c>
      <c r="M457" s="73">
        <f>IF(SUM('2. Collected Data'!Y456:Z456)&gt;0,1-L457,"")</f>
        <v>0</v>
      </c>
      <c r="N457" s="66">
        <f>IF('2. Collected Data'!AD456&gt;0,'2. Collected Data'!AE456/'2. Collected Data'!AD456,"")</f>
        <v>500</v>
      </c>
      <c r="O457" s="66">
        <f>IF('2. Collected Data'!AF456&gt;0,'2. Collected Data'!AG456/'2. Collected Data'!AF456,"")</f>
        <v>5000</v>
      </c>
      <c r="P457" s="66">
        <f>SUM('2. Collected Data'!AI456:AK456)/'2. Collected Data'!G456</f>
        <v>4.8580808080808079E-2</v>
      </c>
      <c r="Q457" s="50" t="str">
        <f>IF(MAX('2. Collected Data'!AI456:AK456)='2. Collected Data'!AI456,"NaCl",IF(MAX('2. Collected Data'!AJ456:AK456)='2. Collected Data'!AJ456,"CaCl2","MgCl2"))</f>
        <v>NaCl</v>
      </c>
      <c r="R457" s="66">
        <f>'2. Collected Data'!AL456/'2. Collected Data'!G456</f>
        <v>0</v>
      </c>
      <c r="S457" s="66">
        <f>SUM('2. Collected Data'!AO456:AU456)/'2. Collected Data'!G456</f>
        <v>30.683010101010101</v>
      </c>
      <c r="T457" s="50" t="str">
        <f>IF(MAX('2. Collected Data'!AO456:AT456)='2. Collected Data'!AO456,"NaCl",IF(MAX('2. Collected Data'!AP456:AT456)='2. Collected Data'!AP456,"CaCl2",IF(MAX('2. Collected Data'!AQ456:AT456)='2. Collected Data'!AQ456,"MgCl2",IF(MAX('2. Collected Data'!AR456:AT456)='2. Collected Data'!AR456,"Potassium Acetate",IF('2. Collected Data'!AS456&gt;'2. Collected Data'!AT456,"Enhanced Brine","Ag Byproduct")))))</f>
        <v>NaCl</v>
      </c>
      <c r="U457" s="72" t="str">
        <f>IF('2. Collected Data'!BC456&gt;0,'2. Collected Data'!BC456/'2. Collected Data'!$G456,"")</f>
        <v/>
      </c>
      <c r="V457" s="72" t="str">
        <f>IF('2. Collected Data'!BD456&gt;0,'2. Collected Data'!BD456/'2. Collected Data'!$G456,"")</f>
        <v/>
      </c>
      <c r="W457" s="72" t="str">
        <f>IF('2. Collected Data'!BE456&gt;0,'2. Collected Data'!BE456/'2. Collected Data'!$G456,"")</f>
        <v/>
      </c>
      <c r="X457" s="72">
        <f>IF('2. Collected Data'!BF456&gt;0,'2. Collected Data'!BF456/'2. Collected Data'!$G456,"")</f>
        <v>31.119333333333334</v>
      </c>
      <c r="Y457" s="74">
        <f>IF(AND('2. Collected Data'!BB456&gt;0,'2. Collected Data'!BH456&gt;0),('2. Collected Data'!BH456-'2. Collected Data'!BB456)/'2. Collected Data'!BH456,"")</f>
        <v>0</v>
      </c>
    </row>
    <row r="458" spans="1:25" s="51" customFormat="1" ht="11.25" customHeight="1" x14ac:dyDescent="0.15">
      <c r="A458" s="185" t="s">
        <v>359</v>
      </c>
      <c r="B458" s="46"/>
      <c r="C458" s="46"/>
      <c r="D458" s="46"/>
      <c r="E458" s="46"/>
      <c r="F458" s="46"/>
      <c r="G458" s="146">
        <f>'2. Collected Data'!G457*'2. Collected Data'!AA457</f>
        <v>23500</v>
      </c>
      <c r="H458" s="45">
        <f>'2. Collected Data'!I457/'3. Calculated Stats'!$G458*1000</f>
        <v>23.957446808510639</v>
      </c>
      <c r="I458" s="45">
        <f>'2. Collected Data'!J457/'3. Calculated Stats'!$G458*1000</f>
        <v>2.1702127659574466</v>
      </c>
      <c r="J458" s="45">
        <f>'2. Collected Data'!K457/'3. Calculated Stats'!$G458*1000</f>
        <v>0.76595744680851063</v>
      </c>
      <c r="K458" s="66">
        <f>('2. Collected Data'!Y457+'2. Collected Data'!Z457)/G458*1000</f>
        <v>30.638297872340424</v>
      </c>
      <c r="L458" s="73">
        <f>IF(SUM('2. Collected Data'!Y457:Z457)&gt;0,(ROUND('2. Collected Data'!Y457/SUM('2. Collected Data'!Y457:Z457),2)),"")</f>
        <v>0.89</v>
      </c>
      <c r="M458" s="73">
        <f>IF(SUM('2. Collected Data'!Y457:Z457)&gt;0,1-L458,"")</f>
        <v>0.10999999999999999</v>
      </c>
      <c r="N458" s="66">
        <f>IF('2. Collected Data'!AD457&gt;0,'2. Collected Data'!AE457/'2. Collected Data'!AD457,"")</f>
        <v>1687.5</v>
      </c>
      <c r="O458" s="66">
        <f>IF('2. Collected Data'!AF457&gt;0,'2. Collected Data'!AG457/'2. Collected Data'!AF457,"")</f>
        <v>15000</v>
      </c>
      <c r="P458" s="66">
        <f>SUM('2. Collected Data'!AI457:AK457)/'2. Collected Data'!G457</f>
        <v>3.7123829787234044</v>
      </c>
      <c r="Q458" s="50" t="str">
        <f>IF(MAX('2. Collected Data'!AI457:AK457)='2. Collected Data'!AI457,"NaCl",IF(MAX('2. Collected Data'!AJ457:AK457)='2. Collected Data'!AJ457,"CaCl2","MgCl2"))</f>
        <v>NaCl</v>
      </c>
      <c r="R458" s="66">
        <f>'2. Collected Data'!AL457/'2. Collected Data'!G457</f>
        <v>0.81851063829787229</v>
      </c>
      <c r="S458" s="66">
        <f>SUM('2. Collected Data'!AO457:AU457)/'2. Collected Data'!G457</f>
        <v>9.2271914893617026</v>
      </c>
      <c r="T458" s="50" t="str">
        <f>IF(MAX('2. Collected Data'!AO457:AT457)='2. Collected Data'!AO457,"NaCl",IF(MAX('2. Collected Data'!AP457:AT457)='2. Collected Data'!AP457,"CaCl2",IF(MAX('2. Collected Data'!AQ457:AT457)='2. Collected Data'!AQ457,"MgCl2",IF(MAX('2. Collected Data'!AR457:AT457)='2. Collected Data'!AR457,"Potassium Acetate",IF('2. Collected Data'!AS457&gt;'2. Collected Data'!AT457,"Enhanced Brine","Ag Byproduct")))))</f>
        <v>MgCl2</v>
      </c>
      <c r="U458" s="72">
        <f>IF('2. Collected Data'!BC457&gt;0,'2. Collected Data'!BC457/'2. Collected Data'!$G457,"")</f>
        <v>329.53868085106382</v>
      </c>
      <c r="V458" s="72">
        <f>IF('2. Collected Data'!BD457&gt;0,'2. Collected Data'!BD457/'2. Collected Data'!$G457,"")</f>
        <v>324.47868085106381</v>
      </c>
      <c r="W458" s="72">
        <f>IF('2. Collected Data'!BE457&gt;0,'2. Collected Data'!BE457/'2. Collected Data'!$G457,"")</f>
        <v>338.71944680851061</v>
      </c>
      <c r="X458" s="72">
        <f>IF('2. Collected Data'!BF457&gt;0,'2. Collected Data'!BF457/'2. Collected Data'!$G457,"")</f>
        <v>992.73689361702122</v>
      </c>
      <c r="Y458" s="74">
        <f>IF(AND('2. Collected Data'!BB457&gt;0,'2. Collected Data'!BH457&gt;0),('2. Collected Data'!BH457-'2. Collected Data'!BB457)/'2. Collected Data'!BH457,"")</f>
        <v>0</v>
      </c>
    </row>
    <row r="459" spans="1:25" s="51" customFormat="1" ht="11.25" customHeight="1" x14ac:dyDescent="0.15">
      <c r="A459" s="185" t="s">
        <v>147</v>
      </c>
      <c r="B459" s="46"/>
      <c r="C459" s="46"/>
      <c r="D459" s="46"/>
      <c r="E459" s="46"/>
      <c r="F459" s="46"/>
      <c r="G459" s="146">
        <f>'2. Collected Data'!G458*'2. Collected Data'!AA458</f>
        <v>6445.89</v>
      </c>
      <c r="H459" s="45">
        <f>'2. Collected Data'!I458/'3. Calculated Stats'!$G459*1000</f>
        <v>42.662844075837469</v>
      </c>
      <c r="I459" s="45">
        <f>'2. Collected Data'!J458/'3. Calculated Stats'!$G459*1000</f>
        <v>1.2411009185698172</v>
      </c>
      <c r="J459" s="45">
        <f>'2. Collected Data'!K458/'3. Calculated Stats'!$G459*1000</f>
        <v>0</v>
      </c>
      <c r="K459" s="66">
        <f>('2. Collected Data'!Y458+'2. Collected Data'!Z458)/G459*1000</f>
        <v>50.419724816898828</v>
      </c>
      <c r="L459" s="73">
        <f>IF(SUM('2. Collected Data'!Y458:Z458)&gt;0,(ROUND('2. Collected Data'!Y458/SUM('2. Collected Data'!Y458:Z458),2)),"")</f>
        <v>0.92</v>
      </c>
      <c r="M459" s="73">
        <f>IF(SUM('2. Collected Data'!Y458:Z458)&gt;0,1-L459,"")</f>
        <v>7.999999999999996E-2</v>
      </c>
      <c r="N459" s="66">
        <f>IF('2. Collected Data'!AD458&gt;0,'2. Collected Data'!AE458/'2. Collected Data'!AD458,"")</f>
        <v>2000</v>
      </c>
      <c r="O459" s="66">
        <f>IF('2. Collected Data'!AF458&gt;0,'2. Collected Data'!AG458/'2. Collected Data'!AF458,"")</f>
        <v>2857.1428571428573</v>
      </c>
      <c r="P459" s="66">
        <f>SUM('2. Collected Data'!AI458:AK458)/'2. Collected Data'!G458</f>
        <v>10.262786054369528</v>
      </c>
      <c r="Q459" s="50" t="str">
        <f>IF(MAX('2. Collected Data'!AI458:AK458)='2. Collected Data'!AI458,"NaCl",IF(MAX('2. Collected Data'!AJ458:AK458)='2. Collected Data'!AJ458,"CaCl2","MgCl2"))</f>
        <v>NaCl</v>
      </c>
      <c r="R459" s="66">
        <f>'2. Collected Data'!AL458/'2. Collected Data'!G458</f>
        <v>0.38335125172784518</v>
      </c>
      <c r="S459" s="66">
        <f>SUM('2. Collected Data'!AO458:AU458)/'2. Collected Data'!G458</f>
        <v>252.4251267086469</v>
      </c>
      <c r="T459" s="50" t="str">
        <f>IF(MAX('2. Collected Data'!AO458:AT458)='2. Collected Data'!AO458,"NaCl",IF(MAX('2. Collected Data'!AP458:AT458)='2. Collected Data'!AP458,"CaCl2",IF(MAX('2. Collected Data'!AQ458:AT458)='2. Collected Data'!AQ458,"MgCl2",IF(MAX('2. Collected Data'!AR458:AT458)='2. Collected Data'!AR458,"Potassium Acetate",IF('2. Collected Data'!AS458&gt;'2. Collected Data'!AT458,"Enhanced Brine","Ag Byproduct")))))</f>
        <v>NaCl</v>
      </c>
      <c r="U459" s="72">
        <f>IF('2. Collected Data'!BC458&gt;0,'2. Collected Data'!BC458/'2. Collected Data'!$G458,"")</f>
        <v>1145.5522961142681</v>
      </c>
      <c r="V459" s="72">
        <f>IF('2. Collected Data'!BD458&gt;0,'2. Collected Data'!BD458/'2. Collected Data'!$G458,"")</f>
        <v>1316.4962371371525</v>
      </c>
      <c r="W459" s="72">
        <f>IF('2. Collected Data'!BE458&gt;0,'2. Collected Data'!BE458/'2. Collected Data'!$G458,"")</f>
        <v>848.62187068038702</v>
      </c>
      <c r="X459" s="72">
        <f>IF('2. Collected Data'!BF458&gt;0,'2. Collected Data'!BF458/'2. Collected Data'!$G458,"")</f>
        <v>3310.6705575180463</v>
      </c>
      <c r="Y459" s="74">
        <f>IF(AND('2. Collected Data'!BB458&gt;0,'2. Collected Data'!BH458&gt;0),('2. Collected Data'!BH458-'2. Collected Data'!BB458)/'2. Collected Data'!BH458,"")</f>
        <v>-1.7820512820512828E-2</v>
      </c>
    </row>
    <row r="460" spans="1:25" s="51" customFormat="1" ht="11.25" customHeight="1" x14ac:dyDescent="0.15">
      <c r="A460" s="185" t="s">
        <v>360</v>
      </c>
      <c r="B460" s="46"/>
      <c r="C460" s="46"/>
      <c r="D460" s="46"/>
      <c r="E460" s="46"/>
      <c r="F460" s="46"/>
      <c r="G460" s="146">
        <f>'2. Collected Data'!G459*'2. Collected Data'!AA459</f>
        <v>3810</v>
      </c>
      <c r="H460" s="45">
        <f>'2. Collected Data'!I459/'3. Calculated Stats'!$G460*1000</f>
        <v>457.21784776902888</v>
      </c>
      <c r="I460" s="45">
        <f>'2. Collected Data'!J459/'3. Calculated Stats'!$G460*1000</f>
        <v>73.228346456692918</v>
      </c>
      <c r="J460" s="45">
        <f>'2. Collected Data'!K459/'3. Calculated Stats'!$G460*1000</f>
        <v>11.811023622047244</v>
      </c>
      <c r="K460" s="66">
        <f>('2. Collected Data'!Y459+'2. Collected Data'!Z459)/G460*1000</f>
        <v>1034.1207349081365</v>
      </c>
      <c r="L460" s="73">
        <f>IF(SUM('2. Collected Data'!Y459:Z459)&gt;0,(ROUND('2. Collected Data'!Y459/SUM('2. Collected Data'!Y459:Z459),2)),"")</f>
        <v>0.96</v>
      </c>
      <c r="M460" s="73">
        <f>IF(SUM('2. Collected Data'!Y459:Z459)&gt;0,1-L460,"")</f>
        <v>4.0000000000000036E-2</v>
      </c>
      <c r="N460" s="66">
        <f>IF('2. Collected Data'!AD459&gt;0,'2. Collected Data'!AE459/'2. Collected Data'!AD459,"")</f>
        <v>1811.1111111111111</v>
      </c>
      <c r="O460" s="66">
        <f>IF('2. Collected Data'!AF459&gt;0,'2. Collected Data'!AG459/'2. Collected Data'!AF459,"")</f>
        <v>10878.389261744966</v>
      </c>
      <c r="P460" s="66">
        <f>SUM('2. Collected Data'!AI459:AK459)/'2. Collected Data'!G459</f>
        <v>8.8836850393700786</v>
      </c>
      <c r="Q460" s="50" t="str">
        <f>IF(MAX('2. Collected Data'!AI459:AK459)='2. Collected Data'!AI459,"NaCl",IF(MAX('2. Collected Data'!AJ459:AK459)='2. Collected Data'!AJ459,"CaCl2","MgCl2"))</f>
        <v>NaCl</v>
      </c>
      <c r="R460" s="66">
        <f>'2. Collected Data'!AL459/'2. Collected Data'!G459</f>
        <v>1.0144566929133858</v>
      </c>
      <c r="S460" s="66">
        <f>SUM('2. Collected Data'!AO459:AU459)/'2. Collected Data'!G459</f>
        <v>34.516685039370081</v>
      </c>
      <c r="T460" s="50" t="str">
        <f>IF(MAX('2. Collected Data'!AO459:AT459)='2. Collected Data'!AO459,"NaCl",IF(MAX('2. Collected Data'!AP459:AT459)='2. Collected Data'!AP459,"CaCl2",IF(MAX('2. Collected Data'!AQ459:AT459)='2. Collected Data'!AQ459,"MgCl2",IF(MAX('2. Collected Data'!AR459:AT459)='2. Collected Data'!AR459,"Potassium Acetate",IF('2. Collected Data'!AS459&gt;'2. Collected Data'!AT459,"Enhanced Brine","Ag Byproduct")))))</f>
        <v>NaCl</v>
      </c>
      <c r="U460" s="72">
        <f>IF('2. Collected Data'!BC459&gt;0,'2. Collected Data'!BC459/'2. Collected Data'!$G459,"")</f>
        <v>212.5984251968504</v>
      </c>
      <c r="V460" s="72">
        <f>IF('2. Collected Data'!BD459&gt;0,'2. Collected Data'!BD459/'2. Collected Data'!$G459,"")</f>
        <v>1811.0236220472441</v>
      </c>
      <c r="W460" s="72">
        <f>IF('2. Collected Data'!BE459&gt;0,'2. Collected Data'!BE459/'2. Collected Data'!$G459,"")</f>
        <v>212.5984251968504</v>
      </c>
      <c r="X460" s="72">
        <f>IF('2. Collected Data'!BF459&gt;0,'2. Collected Data'!BF459/'2. Collected Data'!$G459,"")</f>
        <v>2236.2204724409448</v>
      </c>
      <c r="Y460" s="74">
        <f>IF(AND('2. Collected Data'!BB459&gt;0,'2. Collected Data'!BH459&gt;0),('2. Collected Data'!BH459-'2. Collected Data'!BB459)/'2. Collected Data'!BH459,"")</f>
        <v>-1.5022533800701622E-3</v>
      </c>
    </row>
    <row r="461" spans="1:25" s="51" customFormat="1" ht="11.25" customHeight="1" x14ac:dyDescent="0.15">
      <c r="A461" s="185" t="s">
        <v>148</v>
      </c>
      <c r="B461" s="46"/>
      <c r="C461" s="46"/>
      <c r="D461" s="46"/>
      <c r="E461" s="46"/>
      <c r="F461" s="46"/>
      <c r="G461" s="146">
        <f>'2. Collected Data'!G460*'2. Collected Data'!AA460</f>
        <v>18600</v>
      </c>
      <c r="H461" s="45">
        <f>'2. Collected Data'!I460/'3. Calculated Stats'!$G461*1000</f>
        <v>26.881720430107528</v>
      </c>
      <c r="I461" s="45">
        <f>'2. Collected Data'!J460/'3. Calculated Stats'!$G461*1000</f>
        <v>1.881720430107527</v>
      </c>
      <c r="J461" s="45">
        <f>'2. Collected Data'!K460/'3. Calculated Stats'!$G461*1000</f>
        <v>1.075268817204301</v>
      </c>
      <c r="K461" s="66">
        <f>('2. Collected Data'!Y460+'2. Collected Data'!Z460)/G461*1000</f>
        <v>68.602150537634415</v>
      </c>
      <c r="L461" s="73">
        <f>IF(SUM('2. Collected Data'!Y460:Z460)&gt;0,(ROUND('2. Collected Data'!Y460/SUM('2. Collected Data'!Y460:Z460),2)),"")</f>
        <v>0.87</v>
      </c>
      <c r="M461" s="73">
        <f>IF(SUM('2. Collected Data'!Y460:Z460)&gt;0,1-L461,"")</f>
        <v>0.13</v>
      </c>
      <c r="N461" s="66">
        <f>IF('2. Collected Data'!AD460&gt;0,'2. Collected Data'!AE460/'2. Collected Data'!AD460,"")</f>
        <v>388.48920863309354</v>
      </c>
      <c r="O461" s="66">
        <f>IF('2. Collected Data'!AF460&gt;0,'2. Collected Data'!AG460/'2. Collected Data'!AF460,"")</f>
        <v>8661.4173228346463</v>
      </c>
      <c r="P461" s="66">
        <f>SUM('2. Collected Data'!AI460:AK460)/'2. Collected Data'!G460</f>
        <v>3.4142473118279568</v>
      </c>
      <c r="Q461" s="50" t="str">
        <f>IF(MAX('2. Collected Data'!AI460:AK460)='2. Collected Data'!AI460,"NaCl",IF(MAX('2. Collected Data'!AJ460:AK460)='2. Collected Data'!AJ460,"CaCl2","MgCl2"))</f>
        <v>NaCl</v>
      </c>
      <c r="R461" s="66">
        <f>'2. Collected Data'!AL460/'2. Collected Data'!G460</f>
        <v>2.0495698924731185</v>
      </c>
      <c r="S461" s="66">
        <f>SUM('2. Collected Data'!AO460:AU460)/'2. Collected Data'!G460</f>
        <v>91.704999999999998</v>
      </c>
      <c r="T461" s="50" t="str">
        <f>IF(MAX('2. Collected Data'!AO460:AT460)='2. Collected Data'!AO460,"NaCl",IF(MAX('2. Collected Data'!AP460:AT460)='2. Collected Data'!AP460,"CaCl2",IF(MAX('2. Collected Data'!AQ460:AT460)='2. Collected Data'!AQ460,"MgCl2",IF(MAX('2. Collected Data'!AR460:AT460)='2. Collected Data'!AR460,"Potassium Acetate",IF('2. Collected Data'!AS460&gt;'2. Collected Data'!AT460,"Enhanced Brine","Ag Byproduct")))))</f>
        <v>CaCl2</v>
      </c>
      <c r="U461" s="72">
        <f>IF('2. Collected Data'!BC460&gt;0,'2. Collected Data'!BC460/'2. Collected Data'!$G460,"")</f>
        <v>830.3570430107527</v>
      </c>
      <c r="V461" s="72">
        <f>IF('2. Collected Data'!BD460&gt;0,'2. Collected Data'!BD460/'2. Collected Data'!$G460,"")</f>
        <v>685.87177419354839</v>
      </c>
      <c r="W461" s="72">
        <f>IF('2. Collected Data'!BE460&gt;0,'2. Collected Data'!BE460/'2. Collected Data'!$G460,"")</f>
        <v>621.47322580645164</v>
      </c>
      <c r="X461" s="72">
        <f>IF('2. Collected Data'!BF460&gt;0,'2. Collected Data'!BF460/'2. Collected Data'!$G460,"")</f>
        <v>2246.1277956989247</v>
      </c>
      <c r="Y461" s="74">
        <f>IF(AND('2. Collected Data'!BB460&gt;0,'2. Collected Data'!BH460&gt;0),('2. Collected Data'!BH460-'2. Collected Data'!BB460)/'2. Collected Data'!BH460,"")</f>
        <v>0</v>
      </c>
    </row>
    <row r="462" spans="1:25" s="51" customFormat="1" ht="11.25" customHeight="1" x14ac:dyDescent="0.15">
      <c r="A462" s="185" t="s">
        <v>149</v>
      </c>
      <c r="B462" s="46"/>
      <c r="C462" s="46"/>
      <c r="D462" s="46"/>
      <c r="E462" s="46"/>
      <c r="F462" s="46"/>
      <c r="G462" s="146">
        <f>'2. Collected Data'!G461*'2. Collected Data'!AA461</f>
        <v>75000</v>
      </c>
      <c r="H462" s="45">
        <f>'2. Collected Data'!I461/'3. Calculated Stats'!$G462*1000</f>
        <v>18.28</v>
      </c>
      <c r="I462" s="45">
        <f>'2. Collected Data'!J461/'3. Calculated Stats'!$G462*1000</f>
        <v>3.28</v>
      </c>
      <c r="J462" s="45">
        <f>'2. Collected Data'!K461/'3. Calculated Stats'!$G462*1000</f>
        <v>0.38666666666666666</v>
      </c>
      <c r="K462" s="66">
        <f>('2. Collected Data'!Y461+'2. Collected Data'!Z461)/G462*1000</f>
        <v>61.666666666666671</v>
      </c>
      <c r="L462" s="73">
        <f>IF(SUM('2. Collected Data'!Y461:Z461)&gt;0,(ROUND('2. Collected Data'!Y461/SUM('2. Collected Data'!Y461:Z461),2)),"")</f>
        <v>0.97</v>
      </c>
      <c r="M462" s="73">
        <f>IF(SUM('2. Collected Data'!Y461:Z461)&gt;0,1-L462,"")</f>
        <v>3.0000000000000027E-2</v>
      </c>
      <c r="N462" s="66">
        <f>IF('2. Collected Data'!AD461&gt;0,'2. Collected Data'!AE461/'2. Collected Data'!AD461,"")</f>
        <v>1120.253164556962</v>
      </c>
      <c r="O462" s="66">
        <f>IF('2. Collected Data'!AF461&gt;0,'2. Collected Data'!AG461/'2. Collected Data'!AF461,"")</f>
        <v>8661.2612612612611</v>
      </c>
      <c r="P462" s="66">
        <f>SUM('2. Collected Data'!AI461:AK461)/'2. Collected Data'!G461</f>
        <v>2.6660533333333332</v>
      </c>
      <c r="Q462" s="50" t="str">
        <f>IF(MAX('2. Collected Data'!AI461:AK461)='2. Collected Data'!AI461,"NaCl",IF(MAX('2. Collected Data'!AJ461:AK461)='2. Collected Data'!AJ461,"CaCl2","MgCl2"))</f>
        <v>NaCl</v>
      </c>
      <c r="R462" s="66">
        <f>'2. Collected Data'!AL461/'2. Collected Data'!G461</f>
        <v>3.5381733333333334</v>
      </c>
      <c r="S462" s="66">
        <f>SUM('2. Collected Data'!AO461:AU461)/'2. Collected Data'!G461</f>
        <v>8.3745733333333341</v>
      </c>
      <c r="T462" s="50" t="str">
        <f>IF(MAX('2. Collected Data'!AO461:AT461)='2. Collected Data'!AO461,"NaCl",IF(MAX('2. Collected Data'!AP461:AT461)='2. Collected Data'!AP461,"CaCl2",IF(MAX('2. Collected Data'!AQ461:AT461)='2. Collected Data'!AQ461,"MgCl2",IF(MAX('2. Collected Data'!AR461:AT461)='2. Collected Data'!AR461,"Potassium Acetate",IF('2. Collected Data'!AS461&gt;'2. Collected Data'!AT461,"Enhanced Brine","Ag Byproduct")))))</f>
        <v>NaCl</v>
      </c>
      <c r="U462" s="72" t="str">
        <f>IF('2. Collected Data'!BC461&gt;0,'2. Collected Data'!BC461/'2. Collected Data'!$G461,"")</f>
        <v/>
      </c>
      <c r="V462" s="72" t="str">
        <f>IF('2. Collected Data'!BD461&gt;0,'2. Collected Data'!BD461/'2. Collected Data'!$G461,"")</f>
        <v/>
      </c>
      <c r="W462" s="72" t="str">
        <f>IF('2. Collected Data'!BE461&gt;0,'2. Collected Data'!BE461/'2. Collected Data'!$G461,"")</f>
        <v/>
      </c>
      <c r="X462" s="72">
        <f>IF('2. Collected Data'!BF461&gt;0,'2. Collected Data'!BF461/'2. Collected Data'!$G461,"")</f>
        <v>644.7826133333333</v>
      </c>
      <c r="Y462" s="74">
        <f>IF(AND('2. Collected Data'!BB461&gt;0,'2. Collected Data'!BH461&gt;0),('2. Collected Data'!BH461-'2. Collected Data'!BB461)/'2. Collected Data'!BH461,"")</f>
        <v>-0.13185714285714292</v>
      </c>
    </row>
    <row r="463" spans="1:25" s="51" customFormat="1" ht="11.25" customHeight="1" x14ac:dyDescent="0.15">
      <c r="A463" s="185" t="s">
        <v>75</v>
      </c>
      <c r="B463" s="46"/>
      <c r="C463" s="46"/>
      <c r="D463" s="46"/>
      <c r="E463" s="46"/>
      <c r="F463" s="46"/>
      <c r="G463" s="146">
        <f>'2. Collected Data'!G462*'2. Collected Data'!AA462</f>
        <v>0</v>
      </c>
      <c r="H463" s="45"/>
      <c r="I463" s="45"/>
      <c r="J463" s="45"/>
      <c r="K463" s="66"/>
      <c r="L463" s="73" t="str">
        <f>IF(SUM('2. Collected Data'!Y462:Z462)&gt;0,(ROUND('2. Collected Data'!Y462/SUM('2. Collected Data'!Y462:Z462),2)),"")</f>
        <v/>
      </c>
      <c r="M463" s="73" t="str">
        <f>IF(SUM('2. Collected Data'!Y462:Z462)&gt;0,1-L463,"")</f>
        <v/>
      </c>
      <c r="N463" s="66">
        <f>IF('2. Collected Data'!AD462&gt;0,'2. Collected Data'!AE462/'2. Collected Data'!AD462,"")</f>
        <v>1631.8509316770187</v>
      </c>
      <c r="O463" s="66">
        <f>IF('2. Collected Data'!AF462&gt;0,'2. Collected Data'!AG462/'2. Collected Data'!AF462,"")</f>
        <v>3760.79295154185</v>
      </c>
      <c r="P463" s="66">
        <f>SUM('2. Collected Data'!AI462:AK462)/'2. Collected Data'!G462</f>
        <v>11.57211622107522</v>
      </c>
      <c r="Q463" s="50" t="str">
        <f>IF(MAX('2. Collected Data'!AI462:AK462)='2. Collected Data'!AI462,"NaCl",IF(MAX('2. Collected Data'!AJ462:AK462)='2. Collected Data'!AJ462,"CaCl2","MgCl2"))</f>
        <v>NaCl</v>
      </c>
      <c r="R463" s="66">
        <f>'2. Collected Data'!AL462/'2. Collected Data'!G462</f>
        <v>0.26836977324131533</v>
      </c>
      <c r="S463" s="66">
        <f>SUM('2. Collected Data'!AO462:AU462)/'2. Collected Data'!G462</f>
        <v>116.52061706199618</v>
      </c>
      <c r="T463" s="50" t="str">
        <f>IF(MAX('2. Collected Data'!AO462:AT462)='2. Collected Data'!AO462,"NaCl",IF(MAX('2. Collected Data'!AP462:AT462)='2. Collected Data'!AP462,"CaCl2",IF(MAX('2. Collected Data'!AQ462:AT462)='2. Collected Data'!AQ462,"MgCl2",IF(MAX('2. Collected Data'!AR462:AT462)='2. Collected Data'!AR462,"Potassium Acetate",IF('2. Collected Data'!AS462&gt;'2. Collected Data'!AT462,"Enhanced Brine","Ag Byproduct")))))</f>
        <v>NaCl</v>
      </c>
      <c r="U463" s="72">
        <f>IF('2. Collected Data'!BC462&gt;0,'2. Collected Data'!BC462/'2. Collected Data'!$G462,"")</f>
        <v>582.1939627674999</v>
      </c>
      <c r="V463" s="72">
        <f>IF('2. Collected Data'!BD462&gt;0,'2. Collected Data'!BD462/'2. Collected Data'!$G462,"")</f>
        <v>602.27640201821032</v>
      </c>
      <c r="W463" s="72">
        <f>IF('2. Collected Data'!BE462&gt;0,'2. Collected Data'!BE462/'2. Collected Data'!$G462,"")</f>
        <v>902.99434553152003</v>
      </c>
      <c r="X463" s="72">
        <f>IF('2. Collected Data'!BF462&gt;0,'2. Collected Data'!BF462/'2. Collected Data'!$G462,"")</f>
        <v>2087.4647103172301</v>
      </c>
      <c r="Y463" s="74">
        <f>IF(AND('2. Collected Data'!BB462&gt;0,'2. Collected Data'!BH462&gt;0),('2. Collected Data'!BH462-'2. Collected Data'!BB462)/'2. Collected Data'!BH462,"")</f>
        <v>-3.7969159150421872E-2</v>
      </c>
    </row>
    <row r="464" spans="1:25" s="51" customFormat="1" ht="11.25" customHeight="1" x14ac:dyDescent="0.15">
      <c r="A464" s="186" t="s">
        <v>361</v>
      </c>
      <c r="B464" s="46"/>
      <c r="C464" s="46"/>
      <c r="D464" s="46"/>
      <c r="E464" s="46"/>
      <c r="F464" s="46"/>
      <c r="G464" s="146"/>
      <c r="H464" s="45"/>
      <c r="I464" s="45"/>
      <c r="J464" s="45"/>
      <c r="K464" s="66"/>
      <c r="L464" s="73"/>
      <c r="M464" s="73"/>
      <c r="N464" s="66"/>
      <c r="O464" s="66"/>
      <c r="P464" s="66"/>
      <c r="Q464" s="50"/>
      <c r="R464" s="66"/>
      <c r="S464" s="66"/>
      <c r="T464" s="50"/>
      <c r="U464" s="72"/>
      <c r="V464" s="72"/>
      <c r="W464" s="72"/>
      <c r="X464" s="72"/>
      <c r="Y464" s="74"/>
    </row>
    <row r="465" spans="1:25" s="51" customFormat="1" ht="11.25" customHeight="1" x14ac:dyDescent="0.15">
      <c r="A465" s="62"/>
      <c r="B465" s="60"/>
      <c r="C465" s="343"/>
      <c r="D465" s="343"/>
      <c r="E465" s="343"/>
      <c r="F465" s="343"/>
      <c r="G465" s="144"/>
      <c r="H465" s="63"/>
      <c r="I465" s="64"/>
      <c r="J465" s="64"/>
      <c r="K465" s="65"/>
      <c r="L465" s="65"/>
      <c r="M465" s="65"/>
      <c r="N465" s="65"/>
      <c r="O465" s="65"/>
      <c r="P465" s="65"/>
      <c r="Q465" s="84"/>
      <c r="R465" s="65"/>
      <c r="S465" s="65"/>
      <c r="T465" s="65"/>
      <c r="U465" s="65"/>
      <c r="V465" s="65"/>
      <c r="W465" s="65"/>
      <c r="X465" s="65"/>
      <c r="Y465" s="65"/>
    </row>
    <row r="467" spans="1:25" ht="15.75" hidden="1" customHeight="1" x14ac:dyDescent="0.2"/>
    <row r="468" spans="1:25" ht="15.75" hidden="1" customHeight="1" x14ac:dyDescent="0.2"/>
    <row r="469" spans="1:25" ht="15.75" hidden="1" customHeight="1" x14ac:dyDescent="0.2"/>
    <row r="470" spans="1:25" ht="15.75" hidden="1" customHeight="1" x14ac:dyDescent="0.2"/>
    <row r="471" spans="1:25" ht="15.75" hidden="1" customHeight="1" x14ac:dyDescent="0.2"/>
    <row r="472" spans="1:25" ht="15.75" hidden="1" customHeight="1" x14ac:dyDescent="0.2"/>
    <row r="473" spans="1:25" ht="15.75" hidden="1" customHeight="1" x14ac:dyDescent="0.2"/>
    <row r="474" spans="1:25" ht="15.75" hidden="1" customHeight="1" x14ac:dyDescent="0.2"/>
    <row r="475" spans="1:25" ht="15.75" hidden="1" customHeight="1" x14ac:dyDescent="0.2"/>
    <row r="476" spans="1:25" ht="15.75" hidden="1" customHeight="1" x14ac:dyDescent="0.2"/>
    <row r="477" spans="1:25" ht="15.75" hidden="1" customHeight="1" x14ac:dyDescent="0.2"/>
    <row r="478" spans="1:25" ht="15.75" hidden="1" customHeight="1" x14ac:dyDescent="0.2"/>
    <row r="479" spans="1:25" ht="15.75" hidden="1" customHeight="1" x14ac:dyDescent="0.2"/>
    <row r="480" spans="1:25" ht="15.75" hidden="1" customHeight="1" x14ac:dyDescent="0.2"/>
    <row r="481" ht="15.75" hidden="1" customHeight="1" x14ac:dyDescent="0.2"/>
    <row r="482" ht="15.75" hidden="1" customHeight="1" x14ac:dyDescent="0.2"/>
    <row r="483" ht="15.75" hidden="1" customHeight="1" x14ac:dyDescent="0.2"/>
    <row r="484" ht="15.75" hidden="1" customHeight="1" x14ac:dyDescent="0.2"/>
    <row r="485" ht="15.75" hidden="1" customHeight="1" x14ac:dyDescent="0.2"/>
    <row r="486" ht="15.75" hidden="1" customHeight="1" x14ac:dyDescent="0.2"/>
    <row r="487" ht="15.75" hidden="1" customHeight="1" x14ac:dyDescent="0.2"/>
    <row r="488" ht="15.75" hidden="1" customHeight="1" x14ac:dyDescent="0.2"/>
    <row r="489" ht="15.75" hidden="1" customHeight="1" x14ac:dyDescent="0.2"/>
    <row r="490" ht="15.75" hidden="1" customHeight="1" x14ac:dyDescent="0.2"/>
    <row r="491" ht="15.75" hidden="1" customHeight="1" x14ac:dyDescent="0.2"/>
    <row r="492" ht="15.75" hidden="1" customHeight="1" x14ac:dyDescent="0.2"/>
    <row r="493" ht="15.75" hidden="1" customHeight="1" x14ac:dyDescent="0.2"/>
    <row r="494" ht="15.75" hidden="1" customHeight="1" x14ac:dyDescent="0.2"/>
    <row r="495" ht="15.75" hidden="1" customHeight="1" x14ac:dyDescent="0.2"/>
    <row r="496" ht="15.75" hidden="1" customHeight="1" x14ac:dyDescent="0.2"/>
    <row r="497" spans="1:25" ht="15.75" hidden="1" customHeight="1" x14ac:dyDescent="0.2"/>
    <row r="498" spans="1:25" ht="15.75" hidden="1" customHeight="1" x14ac:dyDescent="0.2"/>
    <row r="499" spans="1:25" ht="15.75" hidden="1" customHeight="1" x14ac:dyDescent="0.2"/>
    <row r="500" spans="1:25" ht="15.75" hidden="1" customHeight="1" x14ac:dyDescent="0.2"/>
    <row r="501" spans="1:25" ht="15.75" hidden="1" customHeight="1" x14ac:dyDescent="0.2"/>
    <row r="502" spans="1:25" ht="15.75" hidden="1" customHeight="1" x14ac:dyDescent="0.2"/>
    <row r="503" spans="1:25" ht="15.75" hidden="1" customHeight="1" x14ac:dyDescent="0.2"/>
    <row r="504" spans="1:25" ht="15.75" hidden="1" customHeight="1" x14ac:dyDescent="0.2"/>
    <row r="505" spans="1:25" ht="15.75" hidden="1" customHeight="1" x14ac:dyDescent="0.2"/>
    <row r="506" spans="1:25" ht="15.75" hidden="1" customHeight="1" x14ac:dyDescent="0.2"/>
    <row r="507" spans="1:25" ht="15.75" hidden="1" customHeight="1" x14ac:dyDescent="0.2"/>
    <row r="508" spans="1:25" ht="15.75" hidden="1" customHeight="1" x14ac:dyDescent="0.2"/>
    <row r="510" spans="1:25" s="36" customFormat="1" ht="69" customHeight="1" x14ac:dyDescent="0.25">
      <c r="A510" s="170" t="s">
        <v>646</v>
      </c>
      <c r="B510" s="94" t="s">
        <v>245</v>
      </c>
      <c r="C510" s="94"/>
      <c r="D510" s="94"/>
      <c r="E510" s="94"/>
      <c r="F510" s="94"/>
      <c r="G510" s="145" t="s">
        <v>419</v>
      </c>
      <c r="H510" s="470" t="s">
        <v>420</v>
      </c>
      <c r="I510" s="472"/>
      <c r="J510" s="492"/>
      <c r="K510" s="116" t="s">
        <v>421</v>
      </c>
      <c r="L510" s="493" t="s">
        <v>314</v>
      </c>
      <c r="M510" s="494"/>
      <c r="N510" s="493" t="s">
        <v>308</v>
      </c>
      <c r="O510" s="494"/>
      <c r="P510" s="493" t="s">
        <v>422</v>
      </c>
      <c r="Q510" s="495"/>
      <c r="R510" s="495"/>
      <c r="S510" s="495"/>
      <c r="T510" s="494"/>
      <c r="U510" s="493" t="s">
        <v>423</v>
      </c>
      <c r="V510" s="495"/>
      <c r="W510" s="495"/>
      <c r="X510" s="494"/>
      <c r="Y510" s="116" t="s">
        <v>321</v>
      </c>
    </row>
    <row r="511" spans="1:25" s="37" customFormat="1" ht="52.5" x14ac:dyDescent="0.25">
      <c r="A511" s="174" t="s">
        <v>236</v>
      </c>
      <c r="B511" s="104" t="s">
        <v>151</v>
      </c>
      <c r="C511" s="342"/>
      <c r="D511" s="342"/>
      <c r="E511" s="342"/>
      <c r="F511" s="342"/>
      <c r="G511" s="106" t="s">
        <v>418</v>
      </c>
      <c r="H511" s="106" t="s">
        <v>300</v>
      </c>
      <c r="I511" s="106" t="s">
        <v>301</v>
      </c>
      <c r="J511" s="106" t="s">
        <v>302</v>
      </c>
      <c r="K511" s="117" t="s">
        <v>303</v>
      </c>
      <c r="L511" s="117" t="s">
        <v>312</v>
      </c>
      <c r="M511" s="117" t="s">
        <v>315</v>
      </c>
      <c r="N511" s="117" t="s">
        <v>307</v>
      </c>
      <c r="O511" s="117" t="s">
        <v>309</v>
      </c>
      <c r="P511" s="117" t="s">
        <v>340</v>
      </c>
      <c r="Q511" s="117" t="s">
        <v>330</v>
      </c>
      <c r="R511" s="117" t="s">
        <v>122</v>
      </c>
      <c r="S511" s="117" t="s">
        <v>333</v>
      </c>
      <c r="T511" s="117" t="s">
        <v>332</v>
      </c>
      <c r="U511" s="117" t="s">
        <v>316</v>
      </c>
      <c r="V511" s="117" t="s">
        <v>317</v>
      </c>
      <c r="W511" s="117" t="s">
        <v>318</v>
      </c>
      <c r="X511" s="117" t="s">
        <v>319</v>
      </c>
      <c r="Y511" s="117" t="s">
        <v>320</v>
      </c>
    </row>
    <row r="512" spans="1:25" s="38" customFormat="1" ht="12.75" x14ac:dyDescent="0.25">
      <c r="A512" s="175"/>
      <c r="B512" s="113" t="s">
        <v>126</v>
      </c>
      <c r="C512" s="113"/>
      <c r="D512" s="113"/>
      <c r="E512" s="113"/>
      <c r="F512" s="113"/>
      <c r="G512" s="114" t="s">
        <v>127</v>
      </c>
      <c r="H512" s="114" t="s">
        <v>304</v>
      </c>
      <c r="I512" s="114" t="s">
        <v>304</v>
      </c>
      <c r="J512" s="114" t="s">
        <v>304</v>
      </c>
      <c r="K512" s="114" t="s">
        <v>304</v>
      </c>
      <c r="L512" s="114" t="s">
        <v>313</v>
      </c>
      <c r="M512" s="114" t="s">
        <v>313</v>
      </c>
      <c r="N512" s="114" t="s">
        <v>305</v>
      </c>
      <c r="O512" s="114" t="s">
        <v>306</v>
      </c>
      <c r="P512" s="114" t="s">
        <v>310</v>
      </c>
      <c r="Q512" s="114" t="s">
        <v>329</v>
      </c>
      <c r="R512" s="114" t="s">
        <v>310</v>
      </c>
      <c r="S512" s="114" t="s">
        <v>311</v>
      </c>
      <c r="T512" s="114" t="s">
        <v>331</v>
      </c>
      <c r="U512" s="114" t="s">
        <v>152</v>
      </c>
      <c r="V512" s="114" t="s">
        <v>152</v>
      </c>
      <c r="W512" s="114" t="s">
        <v>152</v>
      </c>
      <c r="X512" s="114" t="s">
        <v>152</v>
      </c>
      <c r="Y512" s="114" t="s">
        <v>252</v>
      </c>
    </row>
    <row r="513" spans="1:25" s="29" customFormat="1" ht="11.25" customHeight="1" x14ac:dyDescent="0.2">
      <c r="A513" s="59"/>
      <c r="B513" s="40"/>
      <c r="C513" s="40"/>
      <c r="D513" s="40"/>
      <c r="E513" s="40"/>
      <c r="F513" s="40"/>
      <c r="G513" s="143"/>
      <c r="H513" s="39"/>
      <c r="I513" s="25"/>
      <c r="J513" s="25"/>
      <c r="K513" s="61"/>
      <c r="L513" s="61"/>
      <c r="M513" s="61"/>
      <c r="N513" s="61"/>
      <c r="O513" s="61"/>
      <c r="P513" s="61"/>
      <c r="Q513" s="83"/>
      <c r="R513" s="61"/>
      <c r="S513" s="61"/>
      <c r="T513" s="61"/>
      <c r="U513" s="61"/>
      <c r="V513" s="61"/>
      <c r="W513" s="61"/>
      <c r="X513" s="61"/>
      <c r="Y513" s="61"/>
    </row>
    <row r="514" spans="1:25" s="51" customFormat="1" ht="11.25" customHeight="1" x14ac:dyDescent="0.15">
      <c r="A514" s="149" t="str">
        <f>'2. Collected Data'!A513</f>
        <v>Alabama</v>
      </c>
      <c r="B514" s="46"/>
      <c r="C514" s="46"/>
      <c r="D514" s="46"/>
      <c r="E514" s="46"/>
      <c r="F514" s="46"/>
      <c r="G514" s="146"/>
      <c r="H514" s="45"/>
      <c r="I514" s="45"/>
      <c r="J514" s="45"/>
      <c r="K514" s="66"/>
      <c r="L514" s="73"/>
      <c r="M514" s="73"/>
      <c r="N514" s="66"/>
      <c r="O514" s="66"/>
      <c r="P514" s="66"/>
      <c r="Q514" s="50"/>
      <c r="R514" s="66"/>
      <c r="S514" s="66"/>
      <c r="T514" s="50"/>
      <c r="U514" s="72"/>
      <c r="V514" s="72"/>
      <c r="W514" s="72"/>
      <c r="X514" s="72"/>
      <c r="Y514" s="74"/>
    </row>
    <row r="515" spans="1:25" s="51" customFormat="1" ht="11.25" customHeight="1" x14ac:dyDescent="0.15">
      <c r="A515" s="148" t="str">
        <f>'2. Collected Data'!A514</f>
        <v>Alaska</v>
      </c>
      <c r="B515" s="46"/>
      <c r="C515" s="46"/>
      <c r="D515" s="46"/>
      <c r="E515" s="46"/>
      <c r="F515" s="46"/>
      <c r="G515" s="146"/>
      <c r="H515" s="45"/>
      <c r="I515" s="45"/>
      <c r="J515" s="45"/>
      <c r="K515" s="66"/>
      <c r="L515" s="73"/>
      <c r="M515" s="73"/>
      <c r="N515" s="66"/>
      <c r="O515" s="66"/>
      <c r="P515" s="66"/>
      <c r="Q515" s="50"/>
      <c r="R515" s="66"/>
      <c r="S515" s="66"/>
      <c r="T515" s="50"/>
      <c r="U515" s="72"/>
      <c r="V515" s="72"/>
      <c r="W515" s="72"/>
      <c r="X515" s="72"/>
      <c r="Y515" s="74"/>
    </row>
    <row r="516" spans="1:25" s="51" customFormat="1" ht="11.25" customHeight="1" x14ac:dyDescent="0.15">
      <c r="A516" s="44" t="str">
        <f>'2. Collected Data'!A515</f>
        <v>Arizona</v>
      </c>
      <c r="B516" s="46"/>
      <c r="C516" s="46"/>
      <c r="D516" s="46"/>
      <c r="E516" s="46"/>
      <c r="F516" s="46"/>
      <c r="G516" s="146">
        <f>'2. Collected Data'!G515*'2. Collected Data'!AA515</f>
        <v>14000</v>
      </c>
      <c r="H516" s="45">
        <f>'2. Collected Data'!I515/'3. Calculated Stats'!$G516*1000</f>
        <v>14.285714285714285</v>
      </c>
      <c r="I516" s="45">
        <f>'2. Collected Data'!J515/'3. Calculated Stats'!$G516*1000</f>
        <v>0.5</v>
      </c>
      <c r="J516" s="45">
        <f>'2. Collected Data'!K515/'3. Calculated Stats'!$G516*1000</f>
        <v>0.14285714285714288</v>
      </c>
      <c r="K516" s="66">
        <f>('2. Collected Data'!Y515+'2. Collected Data'!Z515)/G516*1000</f>
        <v>29.5</v>
      </c>
      <c r="L516" s="73">
        <f>IF(SUM('2. Collected Data'!Y515:Z515)&gt;0,(ROUND('2. Collected Data'!Y515/SUM('2. Collected Data'!Y515:Z515),2)),"")</f>
        <v>0.76</v>
      </c>
      <c r="M516" s="73">
        <f>IF(SUM('2. Collected Data'!Y515:Z515)&gt;0,1-L516,"")</f>
        <v>0.24</v>
      </c>
      <c r="N516" s="66">
        <f>IF('2. Collected Data'!AD515&gt;0,'2. Collected Data'!AE515/'2. Collected Data'!AD515,"")</f>
        <v>2.5</v>
      </c>
      <c r="O516" s="66">
        <f>IF('2. Collected Data'!AF515&gt;0,'2. Collected Data'!AG515/'2. Collected Data'!AF515,"")</f>
        <v>11281.25</v>
      </c>
      <c r="P516" s="66">
        <f>SUM('2. Collected Data'!AI515:AK515)/'2. Collected Data'!G515</f>
        <v>0.9285714285714286</v>
      </c>
      <c r="Q516" s="50" t="str">
        <f>IF(MAX('2. Collected Data'!AI515:AK515)='2. Collected Data'!AI515,"NaCl",IF(MAX('2. Collected Data'!AJ515:AK515)='2. Collected Data'!AJ515,"CaCl2","MgCl2"))</f>
        <v>NaCl</v>
      </c>
      <c r="R516" s="66">
        <f>'2. Collected Data'!AL515/'2. Collected Data'!G515</f>
        <v>0</v>
      </c>
      <c r="S516" s="66">
        <f>SUM('2. Collected Data'!AO515:AU515)/'2. Collected Data'!G515</f>
        <v>6.7857142857142856</v>
      </c>
      <c r="T516" s="50" t="str">
        <f>IF(MAX('2. Collected Data'!AO515:AT515)='2. Collected Data'!AO515,"NaCl",IF(MAX('2. Collected Data'!AP515:AT515)='2. Collected Data'!AP515,"CaCl2",IF(MAX('2. Collected Data'!AQ515:AT515)='2. Collected Data'!AQ515,"MgCl2",IF(MAX('2. Collected Data'!AR515:AT515)='2. Collected Data'!AR515,"Potassium Acetate",IF('2. Collected Data'!AS515&gt;'2. Collected Data'!AT515,"Enhanced Brine","Ag Byproduct")))))</f>
        <v>MgCl2</v>
      </c>
      <c r="U516" s="72">
        <f>IF('2. Collected Data'!BC515&gt;0,'2. Collected Data'!BC515/'2. Collected Data'!$G515,"")</f>
        <v>135.71428571428572</v>
      </c>
      <c r="V516" s="72">
        <f>IF('2. Collected Data'!BD515&gt;0,'2. Collected Data'!BD515/'2. Collected Data'!$G515,"")</f>
        <v>164.28571428571428</v>
      </c>
      <c r="W516" s="72">
        <f>IF('2. Collected Data'!BE515&gt;0,'2. Collected Data'!BE515/'2. Collected Data'!$G515,"")</f>
        <v>114.28571428571429</v>
      </c>
      <c r="X516" s="72">
        <f>IF('2. Collected Data'!BF515&gt;0,'2. Collected Data'!BF515/'2. Collected Data'!$G515,"")</f>
        <v>414.28571428571428</v>
      </c>
      <c r="Y516" s="74">
        <f>IF(AND('2. Collected Data'!BB515&gt;0,'2. Collected Data'!BH515&gt;0),('2. Collected Data'!BH515-'2. Collected Data'!BB515)/'2. Collected Data'!BH515,"")</f>
        <v>0</v>
      </c>
    </row>
    <row r="517" spans="1:25" s="51" customFormat="1" ht="11.25" customHeight="1" x14ac:dyDescent="0.15">
      <c r="A517" s="67" t="str">
        <f>'2. Collected Data'!A516</f>
        <v>Arkansas</v>
      </c>
      <c r="B517" s="46"/>
      <c r="C517" s="46"/>
      <c r="D517" s="46"/>
      <c r="E517" s="46"/>
      <c r="F517" s="46"/>
      <c r="G517" s="146">
        <f>'2. Collected Data'!G516*'2. Collected Data'!AA516</f>
        <v>37650</v>
      </c>
      <c r="H517" s="45">
        <f>'2. Collected Data'!I516/'3. Calculated Stats'!$G517*1000</f>
        <v>2.337317397078353</v>
      </c>
      <c r="I517" s="45">
        <f>'2. Collected Data'!J516/'3. Calculated Stats'!$G517*1000</f>
        <v>0.79681274900398413</v>
      </c>
      <c r="J517" s="45">
        <f>'2. Collected Data'!K516/'3. Calculated Stats'!$G517*1000</f>
        <v>0</v>
      </c>
      <c r="K517" s="66">
        <f>('2. Collected Data'!Y516+'2. Collected Data'!Z516)/G517*1000</f>
        <v>9.9601593625498008</v>
      </c>
      <c r="L517" s="73">
        <f>IF(SUM('2. Collected Data'!Y516:Z516)&gt;0,(ROUND('2. Collected Data'!Y516/SUM('2. Collected Data'!Y516:Z516),2)),"")</f>
        <v>1</v>
      </c>
      <c r="M517" s="73">
        <f>IF(SUM('2. Collected Data'!Y516:Z516)&gt;0,1-L517,"")</f>
        <v>0</v>
      </c>
      <c r="N517" s="66">
        <f>IF('2. Collected Data'!AD516&gt;0,'2. Collected Data'!AE516/'2. Collected Data'!AD516,"")</f>
        <v>351.11111111111109</v>
      </c>
      <c r="O517" s="66">
        <f>IF('2. Collected Data'!AF516&gt;0,'2. Collected Data'!AG516/'2. Collected Data'!AF516,"")</f>
        <v>5000</v>
      </c>
      <c r="P517" s="66">
        <f>SUM('2. Collected Data'!AI516:AK516)/'2. Collected Data'!G516</f>
        <v>1.6193891102257636</v>
      </c>
      <c r="Q517" s="50" t="str">
        <f>IF(MAX('2. Collected Data'!AI516:AK516)='2. Collected Data'!AI516,"NaCl",IF(MAX('2. Collected Data'!AJ516:AK516)='2. Collected Data'!AJ516,"CaCl2","MgCl2"))</f>
        <v>CaCl2</v>
      </c>
      <c r="R517" s="66">
        <f>'2. Collected Data'!AL516/'2. Collected Data'!G516</f>
        <v>0.53120849933598935</v>
      </c>
      <c r="S517" s="66">
        <f>SUM('2. Collected Data'!AO516:AU516)/'2. Collected Data'!G516</f>
        <v>19.407740504648071</v>
      </c>
      <c r="T517" s="50" t="str">
        <f>IF(MAX('2. Collected Data'!AO516:AT516)='2. Collected Data'!AO516,"NaCl",IF(MAX('2. Collected Data'!AP516:AT516)='2. Collected Data'!AP516,"CaCl2",IF(MAX('2. Collected Data'!AQ516:AT516)='2. Collected Data'!AQ516,"MgCl2",IF(MAX('2. Collected Data'!AR516:AT516)='2. Collected Data'!AR516,"Potassium Acetate",IF('2. Collected Data'!AS516&gt;'2. Collected Data'!AT516,"Enhanced Brine","Ag Byproduct")))))</f>
        <v>NaCl</v>
      </c>
      <c r="U517" s="72" t="str">
        <f>IF('2. Collected Data'!BC516&gt;0,'2. Collected Data'!BC516/'2. Collected Data'!$G516,"")</f>
        <v/>
      </c>
      <c r="V517" s="72" t="str">
        <f>IF('2. Collected Data'!BD516&gt;0,'2. Collected Data'!BD516/'2. Collected Data'!$G516,"")</f>
        <v/>
      </c>
      <c r="W517" s="72">
        <f>IF('2. Collected Data'!BE516&gt;0,'2. Collected Data'!BE516/'2. Collected Data'!$G516,"")</f>
        <v>177.07423638778221</v>
      </c>
      <c r="X517" s="72">
        <f>IF('2. Collected Data'!BF516&gt;0,'2. Collected Data'!BF516/'2. Collected Data'!$G516,"")</f>
        <v>397.12095617529883</v>
      </c>
      <c r="Y517" s="74">
        <f>IF(AND('2. Collected Data'!BB516&gt;0,'2. Collected Data'!BH516&gt;0),('2. Collected Data'!BH516-'2. Collected Data'!BB516)/'2. Collected Data'!BH516,"")</f>
        <v>-1.5625E-2</v>
      </c>
    </row>
    <row r="518" spans="1:25" s="51" customFormat="1" ht="11.25" customHeight="1" x14ac:dyDescent="0.15">
      <c r="A518" s="67" t="str">
        <f>'2. Collected Data'!A517</f>
        <v>California</v>
      </c>
      <c r="B518" s="46"/>
      <c r="C518" s="46"/>
      <c r="D518" s="46"/>
      <c r="E518" s="46"/>
      <c r="F518" s="46"/>
      <c r="G518" s="146">
        <f>'2. Collected Data'!G517*'2. Collected Data'!AA517</f>
        <v>49645</v>
      </c>
      <c r="H518" s="45">
        <f>'2. Collected Data'!I517/'3. Calculated Stats'!$G518*1000</f>
        <v>20.646590794641959</v>
      </c>
      <c r="I518" s="45">
        <f>'2. Collected Data'!J517/'3. Calculated Stats'!$G518*1000</f>
        <v>3.8876019740155101</v>
      </c>
      <c r="J518" s="45">
        <f>'2. Collected Data'!K517/'3. Calculated Stats'!$G518*1000</f>
        <v>1.5510121865243227</v>
      </c>
      <c r="K518" s="66">
        <f>('2. Collected Data'!Y517+'2. Collected Data'!Z517)/G518*1000</f>
        <v>30.335381206566623</v>
      </c>
      <c r="L518" s="73">
        <f>IF(SUM('2. Collected Data'!Y517:Z517)&gt;0,(ROUND('2. Collected Data'!Y517/SUM('2. Collected Data'!Y517:Z517),2)),"")</f>
        <v>0.63</v>
      </c>
      <c r="M518" s="73">
        <f>IF(SUM('2. Collected Data'!Y517:Z517)&gt;0,1-L518,"")</f>
        <v>0.37</v>
      </c>
      <c r="N518" s="66">
        <f>IF('2. Collected Data'!AD517&gt;0,'2. Collected Data'!AE517/'2. Collected Data'!AD517,"")</f>
        <v>333.33333333333331</v>
      </c>
      <c r="O518" s="66">
        <f>IF('2. Collected Data'!AF517&gt;0,'2. Collected Data'!AG517/'2. Collected Data'!AF517,"")</f>
        <v>5000</v>
      </c>
      <c r="P518" s="66">
        <f>SUM('2. Collected Data'!AI517:AK517)/'2. Collected Data'!G517</f>
        <v>0.13683150367610031</v>
      </c>
      <c r="Q518" s="50" t="str">
        <f>IF(MAX('2. Collected Data'!AI517:AK517)='2. Collected Data'!AI517,"NaCl",IF(MAX('2. Collected Data'!AJ517:AK517)='2. Collected Data'!AJ517,"CaCl2","MgCl2"))</f>
        <v>NaCl</v>
      </c>
      <c r="R518" s="66">
        <f>'2. Collected Data'!AL517/'2. Collected Data'!G517</f>
        <v>0.7266189948635311</v>
      </c>
      <c r="S518" s="66">
        <f>SUM('2. Collected Data'!AO517:AU517)/'2. Collected Data'!G517</f>
        <v>10.498700775506093</v>
      </c>
      <c r="T518" s="50" t="str">
        <f>IF(MAX('2. Collected Data'!AO517:AT517)='2. Collected Data'!AO517,"NaCl",IF(MAX('2. Collected Data'!AP517:AT517)='2. Collected Data'!AP517,"CaCl2",IF(MAX('2. Collected Data'!AQ517:AT517)='2. Collected Data'!AQ517,"MgCl2",IF(MAX('2. Collected Data'!AR517:AT517)='2. Collected Data'!AR517,"Potassium Acetate",IF('2. Collected Data'!AS517&gt;'2. Collected Data'!AT517,"Enhanced Brine","Ag Byproduct")))))</f>
        <v>NaCl</v>
      </c>
      <c r="U518" s="72">
        <f>IF('2. Collected Data'!BC517&gt;0,'2. Collected Data'!BC517/'2. Collected Data'!$G517,"")</f>
        <v>191.41266995669253</v>
      </c>
      <c r="V518" s="72">
        <f>IF('2. Collected Data'!BD517&gt;0,'2. Collected Data'!BD517/'2. Collected Data'!$G517,"")</f>
        <v>41.30186322892537</v>
      </c>
      <c r="W518" s="72">
        <f>IF('2. Collected Data'!BE517&gt;0,'2. Collected Data'!BE517/'2. Collected Data'!$G517,"")</f>
        <v>37.030738241514754</v>
      </c>
      <c r="X518" s="72">
        <f>IF('2. Collected Data'!BF517&gt;0,'2. Collected Data'!BF517/'2. Collected Data'!$G517,"")</f>
        <v>274.08143821130022</v>
      </c>
      <c r="Y518" s="74" t="str">
        <f>IF(AND('2. Collected Data'!BB517&gt;0,'2. Collected Data'!BH517&gt;0),('2. Collected Data'!BH517-'2. Collected Data'!BB517)/'2. Collected Data'!BH517,"")</f>
        <v/>
      </c>
    </row>
    <row r="519" spans="1:25" s="51" customFormat="1" ht="11.25" customHeight="1" x14ac:dyDescent="0.15">
      <c r="A519" s="67" t="str">
        <f>'2. Collected Data'!A518</f>
        <v>Colorado</v>
      </c>
      <c r="B519" s="46"/>
      <c r="C519" s="46"/>
      <c r="D519" s="46"/>
      <c r="E519" s="46"/>
      <c r="F519" s="46"/>
      <c r="G519" s="146">
        <f>'2. Collected Data'!G518*'2. Collected Data'!AA518</f>
        <v>22540</v>
      </c>
      <c r="H519" s="45">
        <f>'2. Collected Data'!I518/'3. Calculated Stats'!$G519*1000</f>
        <v>39.662821650399287</v>
      </c>
      <c r="I519" s="45">
        <f>'2. Collected Data'!J518/'3. Calculated Stats'!$G519*1000</f>
        <v>3.9485359361135761</v>
      </c>
      <c r="J519" s="45">
        <f>'2. Collected Data'!K518/'3. Calculated Stats'!$G519*1000</f>
        <v>1.5971606033717836</v>
      </c>
      <c r="K519" s="66">
        <f>('2. Collected Data'!Y518+'2. Collected Data'!Z518)/G519*1000</f>
        <v>88.952972493345158</v>
      </c>
      <c r="L519" s="73">
        <f>IF(SUM('2. Collected Data'!Y518:Z518)&gt;0,(ROUND('2. Collected Data'!Y518/SUM('2. Collected Data'!Y518:Z518),2)),"")</f>
        <v>0.93</v>
      </c>
      <c r="M519" s="73">
        <f>IF(SUM('2. Collected Data'!Y518:Z518)&gt;0,1-L519,"")</f>
        <v>6.9999999999999951E-2</v>
      </c>
      <c r="N519" s="66">
        <f>IF('2. Collected Data'!AD518&gt;0,'2. Collected Data'!AE518/'2. Collected Data'!AD518,"")</f>
        <v>1030.0970873786407</v>
      </c>
      <c r="O519" s="66">
        <f>IF('2. Collected Data'!AF518&gt;0,'2. Collected Data'!AG518/'2. Collected Data'!AF518,"")</f>
        <v>43434.982035928144</v>
      </c>
      <c r="P519" s="66">
        <f>SUM('2. Collected Data'!AI518:AK518)/'2. Collected Data'!G518</f>
        <v>9.7889130434782601</v>
      </c>
      <c r="Q519" s="50" t="str">
        <f>IF(MAX('2. Collected Data'!AI518:AK518)='2. Collected Data'!AI518,"NaCl",IF(MAX('2. Collected Data'!AJ518:AK518)='2. Collected Data'!AJ518,"CaCl2","MgCl2"))</f>
        <v>MgCl2</v>
      </c>
      <c r="R519" s="66">
        <f>'2. Collected Data'!AL518/'2. Collected Data'!G518</f>
        <v>7.9652173913043481E-2</v>
      </c>
      <c r="S519" s="66">
        <f>SUM('2. Collected Data'!AO518:AU518)/'2. Collected Data'!G518</f>
        <v>590.59799999999996</v>
      </c>
      <c r="T519" s="50" t="str">
        <f>IF(MAX('2. Collected Data'!AO518:AT518)='2. Collected Data'!AO518,"NaCl",IF(MAX('2. Collected Data'!AP518:AT518)='2. Collected Data'!AP518,"CaCl2",IF(MAX('2. Collected Data'!AQ518:AT518)='2. Collected Data'!AQ518,"MgCl2",IF(MAX('2. Collected Data'!AR518:AT518)='2. Collected Data'!AR518,"Potassium Acetate",IF('2. Collected Data'!AS518&gt;'2. Collected Data'!AT518,"Enhanced Brine","Ag Byproduct")))))</f>
        <v>MgCl2</v>
      </c>
      <c r="U519" s="72">
        <f>IF('2. Collected Data'!BC518&gt;0,'2. Collected Data'!BC518/'2. Collected Data'!$G518,"")</f>
        <v>842.5367826086956</v>
      </c>
      <c r="V519" s="72">
        <f>IF('2. Collected Data'!BD518&gt;0,'2. Collected Data'!BD518/'2. Collected Data'!$G518,"")</f>
        <v>628.94952173913043</v>
      </c>
      <c r="W519" s="72">
        <f>IF('2. Collected Data'!BE518&gt;0,'2. Collected Data'!BE518/'2. Collected Data'!$G518,"")</f>
        <v>1045.6678260869564</v>
      </c>
      <c r="X519" s="72">
        <f>IF('2. Collected Data'!BF518&gt;0,'2. Collected Data'!BF518/'2. Collected Data'!$G518,"")</f>
        <v>2578.3105652173913</v>
      </c>
      <c r="Y519" s="74">
        <f>IF(AND('2. Collected Data'!BB518&gt;0,'2. Collected Data'!BH518&gt;0),('2. Collected Data'!BH518-'2. Collected Data'!BB518)/'2. Collected Data'!BH518,"")</f>
        <v>0.28160000000000002</v>
      </c>
    </row>
    <row r="520" spans="1:25" s="51" customFormat="1" ht="11.25" customHeight="1" x14ac:dyDescent="0.15">
      <c r="A520" s="67" t="str">
        <f>'2. Collected Data'!A519</f>
        <v>Connecticut</v>
      </c>
      <c r="B520" s="46"/>
      <c r="C520" s="46"/>
      <c r="D520" s="46"/>
      <c r="E520" s="46"/>
      <c r="F520" s="46"/>
      <c r="G520" s="146">
        <f>'2. Collected Data'!G519*'2. Collected Data'!AA519</f>
        <v>10870</v>
      </c>
      <c r="H520" s="45">
        <f>'2. Collected Data'!I519/'3. Calculated Stats'!$G520*1000</f>
        <v>58.32566697332107</v>
      </c>
      <c r="I520" s="45">
        <f>'2. Collected Data'!J519/'3. Calculated Stats'!$G520*1000</f>
        <v>0.18399264029438822</v>
      </c>
      <c r="J520" s="45">
        <f>'2. Collected Data'!K519/'3. Calculated Stats'!$G520*1000</f>
        <v>1.3799448022079117</v>
      </c>
      <c r="K520" s="66">
        <f>('2. Collected Data'!Y519+'2. Collected Data'!Z519)/G520*1000</f>
        <v>110.02759889604415</v>
      </c>
      <c r="L520" s="73">
        <f>IF(SUM('2. Collected Data'!Y519:Z519)&gt;0,(ROUND('2. Collected Data'!Y519/SUM('2. Collected Data'!Y519:Z519),2)),"")</f>
        <v>1</v>
      </c>
      <c r="M520" s="73">
        <f>IF(SUM('2. Collected Data'!Y519:Z519)&gt;0,1-L520,"")</f>
        <v>0</v>
      </c>
      <c r="N520" s="66">
        <f>IF('2. Collected Data'!AD519&gt;0,'2. Collected Data'!AE519/'2. Collected Data'!AD519,"")</f>
        <v>1546.3917525773195</v>
      </c>
      <c r="O520" s="66">
        <f>IF('2. Collected Data'!AF519&gt;0,'2. Collected Data'!AG519/'2. Collected Data'!AF519,"")</f>
        <v>4853.9325842696626</v>
      </c>
      <c r="P520" s="66">
        <f>SUM('2. Collected Data'!AI519:AK519)/'2. Collected Data'!G519</f>
        <v>21.462741490340388</v>
      </c>
      <c r="Q520" s="50" t="str">
        <f>IF(MAX('2. Collected Data'!AI519:AK519)='2. Collected Data'!AI519,"NaCl",IF(MAX('2. Collected Data'!AJ519:AK519)='2. Collected Data'!AJ519,"CaCl2","MgCl2"))</f>
        <v>NaCl</v>
      </c>
      <c r="R520" s="66">
        <f>'2. Collected Data'!AL519/'2. Collected Data'!G519</f>
        <v>0</v>
      </c>
      <c r="S520" s="66">
        <f>SUM('2. Collected Data'!AO519:AU519)/'2. Collected Data'!G519</f>
        <v>136.28334866605337</v>
      </c>
      <c r="T520" s="50" t="str">
        <f>IF(MAX('2. Collected Data'!AO519:AT519)='2. Collected Data'!AO519,"NaCl",IF(MAX('2. Collected Data'!AP519:AT519)='2. Collected Data'!AP519,"CaCl2",IF(MAX('2. Collected Data'!AQ519:AT519)='2. Collected Data'!AQ519,"MgCl2",IF(MAX('2. Collected Data'!AR519:AT519)='2. Collected Data'!AR519,"Potassium Acetate",IF('2. Collected Data'!AS519&gt;'2. Collected Data'!AT519,"Enhanced Brine","Ag Byproduct")))))</f>
        <v>MgCl2</v>
      </c>
      <c r="U520" s="72">
        <f>IF('2. Collected Data'!BC519&gt;0,'2. Collected Data'!BC519/'2. Collected Data'!$G519,"")</f>
        <v>2366.1453541858327</v>
      </c>
      <c r="V520" s="72" t="str">
        <f>IF('2. Collected Data'!BD519&gt;0,'2. Collected Data'!BD519/'2. Collected Data'!$G519,"")</f>
        <v/>
      </c>
      <c r="W520" s="72">
        <f>IF('2. Collected Data'!BE519&gt;0,'2. Collected Data'!BE519/'2. Collected Data'!$G519,"")</f>
        <v>1647.6540938362466</v>
      </c>
      <c r="X520" s="72">
        <f>IF('2. Collected Data'!BF519&gt;0,'2. Collected Data'!BF519/'2. Collected Data'!$G519,"")</f>
        <v>4575.3449862005518</v>
      </c>
      <c r="Y520" s="74">
        <f>IF(AND('2. Collected Data'!BB519&gt;0,'2. Collected Data'!BH519&gt;0),('2. Collected Data'!BH519-'2. Collected Data'!BB519)/'2. Collected Data'!BH519,"")</f>
        <v>0.04</v>
      </c>
    </row>
    <row r="521" spans="1:25" s="51" customFormat="1" ht="11.25" customHeight="1" x14ac:dyDescent="0.15">
      <c r="A521" s="67" t="str">
        <f>'2. Collected Data'!A520</f>
        <v>Delaware</v>
      </c>
      <c r="B521" s="46"/>
      <c r="C521" s="46"/>
      <c r="D521" s="46"/>
      <c r="E521" s="46"/>
      <c r="F521" s="46"/>
      <c r="G521" s="146">
        <f>'2. Collected Data'!G520*'2. Collected Data'!AA520</f>
        <v>13472</v>
      </c>
      <c r="H521" s="45">
        <f>'2. Collected Data'!I520/'3. Calculated Stats'!$G521*1000</f>
        <v>28.429334916864608</v>
      </c>
      <c r="I521" s="45">
        <f>'2. Collected Data'!J520/'3. Calculated Stats'!$G521*1000</f>
        <v>0.8165083135391924</v>
      </c>
      <c r="J521" s="45">
        <f>'2. Collected Data'!K520/'3. Calculated Stats'!$G521*1000</f>
        <v>0.37114014251781474</v>
      </c>
      <c r="K521" s="66">
        <f>('2. Collected Data'!Y520+'2. Collected Data'!Z520)/G521*1000</f>
        <v>24.421021377672211</v>
      </c>
      <c r="L521" s="73">
        <f>IF(SUM('2. Collected Data'!Y520:Z520)&gt;0,(ROUND('2. Collected Data'!Y520/SUM('2. Collected Data'!Y520:Z520),2)),"")</f>
        <v>0.87</v>
      </c>
      <c r="M521" s="73">
        <f>IF(SUM('2. Collected Data'!Y520:Z520)&gt;0,1-L521,"")</f>
        <v>0.13</v>
      </c>
      <c r="N521" s="66">
        <f>IF('2. Collected Data'!AD520&gt;0,'2. Collected Data'!AE520/'2. Collected Data'!AD520,"")</f>
        <v>2457.8947368421054</v>
      </c>
      <c r="O521" s="66">
        <f>IF('2. Collected Data'!AF520&gt;0,'2. Collected Data'!AG520/'2. Collected Data'!AF520,"")</f>
        <v>20000</v>
      </c>
      <c r="P521" s="66">
        <f>SUM('2. Collected Data'!AI520:AK520)/'2. Collected Data'!G520</f>
        <v>6.4949524940617573</v>
      </c>
      <c r="Q521" s="50" t="str">
        <f>IF(MAX('2. Collected Data'!AI520:AK520)='2. Collected Data'!AI520,"NaCl",IF(MAX('2. Collected Data'!AJ520:AK520)='2. Collected Data'!AJ520,"CaCl2","MgCl2"))</f>
        <v>NaCl</v>
      </c>
      <c r="R521" s="66">
        <f>'2. Collected Data'!AL520/'2. Collected Data'!G520</f>
        <v>0.19299287410926366</v>
      </c>
      <c r="S521" s="66">
        <f>SUM('2. Collected Data'!AO520:AU520)/'2. Collected Data'!G520</f>
        <v>46.392517814726844</v>
      </c>
      <c r="T521" s="50" t="str">
        <f>IF(MAX('2. Collected Data'!AO520:AT520)='2. Collected Data'!AO520,"NaCl",IF(MAX('2. Collected Data'!AP520:AT520)='2. Collected Data'!AP520,"CaCl2",IF(MAX('2. Collected Data'!AQ520:AT520)='2. Collected Data'!AQ520,"MgCl2",IF(MAX('2. Collected Data'!AR520:AT520)='2. Collected Data'!AR520,"Potassium Acetate",IF('2. Collected Data'!AS520&gt;'2. Collected Data'!AT520,"Enhanced Brine","Ag Byproduct")))))</f>
        <v>NaCl</v>
      </c>
      <c r="U521" s="72">
        <f>IF('2. Collected Data'!BC520&gt;0,'2. Collected Data'!BC520/'2. Collected Data'!$G520,"")</f>
        <v>176.06888361045131</v>
      </c>
      <c r="V521" s="72">
        <f>IF('2. Collected Data'!BD520&gt;0,'2. Collected Data'!BD520/'2. Collected Data'!$G520,"")</f>
        <v>54.334916864608076</v>
      </c>
      <c r="W521" s="72">
        <f>IF('2. Collected Data'!BE520&gt;0,'2. Collected Data'!BE520/'2. Collected Data'!$G520,"")</f>
        <v>388.36104513064134</v>
      </c>
      <c r="X521" s="72">
        <f>IF('2. Collected Data'!BF520&gt;0,'2. Collected Data'!BF520/'2. Collected Data'!$G520,"")</f>
        <v>1031.1757719714965</v>
      </c>
      <c r="Y521" s="74">
        <f>IF(AND('2. Collected Data'!BB520&gt;0,'2. Collected Data'!BH520&gt;0),('2. Collected Data'!BH520-'2. Collected Data'!BB520)/'2. Collected Data'!BH520,"")</f>
        <v>7.5673971306952498E-2</v>
      </c>
    </row>
    <row r="522" spans="1:25" s="51" customFormat="1" ht="11.25" customHeight="1" x14ac:dyDescent="0.15">
      <c r="A522" s="150" t="str">
        <f>'2. Collected Data'!A521</f>
        <v>District of Columbia</v>
      </c>
      <c r="B522" s="46"/>
      <c r="C522" s="46"/>
      <c r="D522" s="46"/>
      <c r="E522" s="46"/>
      <c r="F522" s="46"/>
      <c r="G522" s="146"/>
      <c r="H522" s="45"/>
      <c r="I522" s="45"/>
      <c r="J522" s="45"/>
      <c r="K522" s="66"/>
      <c r="L522" s="73"/>
      <c r="M522" s="73"/>
      <c r="N522" s="66"/>
      <c r="O522" s="66"/>
      <c r="P522" s="66"/>
      <c r="Q522" s="50"/>
      <c r="R522" s="66"/>
      <c r="S522" s="66"/>
      <c r="T522" s="50"/>
      <c r="U522" s="72"/>
      <c r="V522" s="72"/>
      <c r="W522" s="72"/>
      <c r="X522" s="72"/>
      <c r="Y522" s="74"/>
    </row>
    <row r="523" spans="1:25" s="51" customFormat="1" ht="11.25" customHeight="1" x14ac:dyDescent="0.15">
      <c r="A523" s="150" t="str">
        <f>'2. Collected Data'!A522</f>
        <v>Florida</v>
      </c>
      <c r="B523" s="46"/>
      <c r="C523" s="46"/>
      <c r="D523" s="46"/>
      <c r="E523" s="46"/>
      <c r="F523" s="46"/>
      <c r="G523" s="146"/>
      <c r="H523" s="45"/>
      <c r="I523" s="45"/>
      <c r="J523" s="45"/>
      <c r="K523" s="66"/>
      <c r="L523" s="73"/>
      <c r="M523" s="73"/>
      <c r="N523" s="66"/>
      <c r="O523" s="66"/>
      <c r="P523" s="66"/>
      <c r="Q523" s="50"/>
      <c r="R523" s="66"/>
      <c r="S523" s="66"/>
      <c r="T523" s="50"/>
      <c r="U523" s="72"/>
      <c r="V523" s="72"/>
      <c r="W523" s="72"/>
      <c r="X523" s="72"/>
      <c r="Y523" s="74"/>
    </row>
    <row r="524" spans="1:25" s="51" customFormat="1" ht="11.25" customHeight="1" x14ac:dyDescent="0.15">
      <c r="A524" s="150" t="str">
        <f>'2. Collected Data'!A523</f>
        <v>Georgia</v>
      </c>
      <c r="B524" s="46"/>
      <c r="C524" s="46"/>
      <c r="D524" s="46"/>
      <c r="E524" s="46"/>
      <c r="F524" s="46"/>
      <c r="G524" s="146"/>
      <c r="H524" s="45"/>
      <c r="I524" s="45"/>
      <c r="J524" s="45"/>
      <c r="K524" s="66"/>
      <c r="L524" s="73"/>
      <c r="M524" s="73"/>
      <c r="N524" s="66"/>
      <c r="O524" s="66"/>
      <c r="P524" s="66"/>
      <c r="Q524" s="50"/>
      <c r="R524" s="66"/>
      <c r="S524" s="66"/>
      <c r="T524" s="50"/>
      <c r="U524" s="72"/>
      <c r="V524" s="72"/>
      <c r="W524" s="72"/>
      <c r="X524" s="72"/>
      <c r="Y524" s="74"/>
    </row>
    <row r="525" spans="1:25" s="51" customFormat="1" ht="11.25" customHeight="1" x14ac:dyDescent="0.15">
      <c r="A525" s="150" t="str">
        <f>'2. Collected Data'!A524</f>
        <v>Hawaii</v>
      </c>
      <c r="B525" s="46"/>
      <c r="C525" s="46"/>
      <c r="D525" s="46"/>
      <c r="E525" s="46"/>
      <c r="F525" s="46"/>
      <c r="G525" s="146"/>
      <c r="H525" s="45"/>
      <c r="I525" s="45"/>
      <c r="J525" s="45"/>
      <c r="K525" s="66"/>
      <c r="L525" s="73"/>
      <c r="M525" s="73"/>
      <c r="N525" s="66"/>
      <c r="O525" s="66"/>
      <c r="P525" s="66"/>
      <c r="Q525" s="50"/>
      <c r="R525" s="66"/>
      <c r="S525" s="66"/>
      <c r="T525" s="50"/>
      <c r="U525" s="72"/>
      <c r="V525" s="72"/>
      <c r="W525" s="72"/>
      <c r="X525" s="72"/>
      <c r="Y525" s="74"/>
    </row>
    <row r="526" spans="1:25" s="51" customFormat="1" ht="11.25" customHeight="1" x14ac:dyDescent="0.15">
      <c r="A526" s="67" t="str">
        <f>'2. Collected Data'!A525</f>
        <v>Idaho</v>
      </c>
      <c r="B526" s="46"/>
      <c r="C526" s="46"/>
      <c r="D526" s="46"/>
      <c r="E526" s="46"/>
      <c r="F526" s="46"/>
      <c r="G526" s="146">
        <f>'2. Collected Data'!G525*'2. Collected Data'!AA525</f>
        <v>12284</v>
      </c>
      <c r="H526" s="45">
        <f>'2. Collected Data'!I525/'3. Calculated Stats'!$G526*1000</f>
        <v>32.725496580918268</v>
      </c>
      <c r="I526" s="45">
        <f>'2. Collected Data'!J525/'3. Calculated Stats'!$G526*1000</f>
        <v>3.0934549006838163</v>
      </c>
      <c r="J526" s="45">
        <f>'2. Collected Data'!K525/'3. Calculated Stats'!$G526*1000</f>
        <v>1.7909475740801042</v>
      </c>
      <c r="K526" s="66">
        <f>('2. Collected Data'!Y525+'2. Collected Data'!Z525)/G526*1000</f>
        <v>46.401823510257245</v>
      </c>
      <c r="L526" s="73">
        <f>IF(SUM('2. Collected Data'!Y525:Z525)&gt;0,(ROUND('2. Collected Data'!Y525/SUM('2. Collected Data'!Y525:Z525),2)),"")</f>
        <v>1</v>
      </c>
      <c r="M526" s="73">
        <f>IF(SUM('2. Collected Data'!Y525:Z525)&gt;0,1-L526,"")</f>
        <v>0</v>
      </c>
      <c r="N526" s="66">
        <f>IF('2. Collected Data'!AD525&gt;0,'2. Collected Data'!AE525/'2. Collected Data'!AD525,"")</f>
        <v>0</v>
      </c>
      <c r="O526" s="66">
        <f>IF('2. Collected Data'!AF525&gt;0,'2. Collected Data'!AG525/'2. Collected Data'!AF525,"")</f>
        <v>0</v>
      </c>
      <c r="P526" s="66">
        <f>SUM('2. Collected Data'!AI525:AK525)/'2. Collected Data'!G525</f>
        <v>3.1784435037447087</v>
      </c>
      <c r="Q526" s="50" t="str">
        <f>IF(MAX('2. Collected Data'!AI525:AK525)='2. Collected Data'!AI525,"NaCl",IF(MAX('2. Collected Data'!AJ525:AK525)='2. Collected Data'!AJ525,"CaCl2","MgCl2"))</f>
        <v>NaCl</v>
      </c>
      <c r="R526" s="66">
        <f>'2. Collected Data'!AL525/'2. Collected Data'!G525</f>
        <v>0.21434386193422339</v>
      </c>
      <c r="S526" s="66">
        <f>SUM('2. Collected Data'!AO525:AU525)/'2. Collected Data'!G525</f>
        <v>326.75113969391077</v>
      </c>
      <c r="T526" s="50" t="str">
        <f>IF(MAX('2. Collected Data'!AO525:AT525)='2. Collected Data'!AO525,"NaCl",IF(MAX('2. Collected Data'!AP525:AT525)='2. Collected Data'!AP525,"CaCl2",IF(MAX('2. Collected Data'!AQ525:AT525)='2. Collected Data'!AQ525,"MgCl2",IF(MAX('2. Collected Data'!AR525:AT525)='2. Collected Data'!AR525,"Potassium Acetate",IF('2. Collected Data'!AS525&gt;'2. Collected Data'!AT525,"Enhanced Brine","Ag Byproduct")))))</f>
        <v>NaCl</v>
      </c>
      <c r="U526" s="72" t="str">
        <f>IF('2. Collected Data'!BC525&gt;0,'2. Collected Data'!BC525/'2. Collected Data'!$G525,"")</f>
        <v/>
      </c>
      <c r="V526" s="72" t="str">
        <f>IF('2. Collected Data'!BD525&gt;0,'2. Collected Data'!BD525/'2. Collected Data'!$G525,"")</f>
        <v/>
      </c>
      <c r="W526" s="72" t="str">
        <f>IF('2. Collected Data'!BE525&gt;0,'2. Collected Data'!BE525/'2. Collected Data'!$G525,"")</f>
        <v/>
      </c>
      <c r="X526" s="72" t="str">
        <f>IF('2. Collected Data'!BF525&gt;0,'2. Collected Data'!BF525/'2. Collected Data'!$G525,"")</f>
        <v/>
      </c>
      <c r="Y526" s="74">
        <f>IF(AND('2. Collected Data'!BB525&gt;0,'2. Collected Data'!BH525&gt;0),('2. Collected Data'!BH525-'2. Collected Data'!BB525)/'2. Collected Data'!BH525,"")</f>
        <v>0</v>
      </c>
    </row>
    <row r="527" spans="1:25" s="51" customFormat="1" ht="11.25" customHeight="1" x14ac:dyDescent="0.15">
      <c r="A527" s="67" t="str">
        <f>'2. Collected Data'!A526</f>
        <v>Illinois</v>
      </c>
      <c r="B527" s="46"/>
      <c r="C527" s="46"/>
      <c r="D527" s="46"/>
      <c r="E527" s="46"/>
      <c r="F527" s="46"/>
      <c r="G527" s="146">
        <f>'2. Collected Data'!G526*'2. Collected Data'!AA526</f>
        <v>43780</v>
      </c>
      <c r="H527" s="45">
        <f>'2. Collected Data'!I526/'3. Calculated Stats'!$G527*1000</f>
        <v>42.553677478300592</v>
      </c>
      <c r="I527" s="45">
        <f>'2. Collected Data'!J526/'3. Calculated Stats'!$G527*1000</f>
        <v>2.0785746916400183</v>
      </c>
      <c r="J527" s="45">
        <f>'2. Collected Data'!K526/'3. Calculated Stats'!$G527*1000</f>
        <v>9.1365920511649157E-2</v>
      </c>
      <c r="K527" s="66">
        <f>('2. Collected Data'!Y526+'2. Collected Data'!Z526)/G527*1000</f>
        <v>83.736866148926453</v>
      </c>
      <c r="L527" s="73">
        <f>IF(SUM('2. Collected Data'!Y526:Z526)&gt;0,(ROUND('2. Collected Data'!Y526/SUM('2. Collected Data'!Y526:Z526),2)),"")</f>
        <v>0.43</v>
      </c>
      <c r="M527" s="73">
        <f>IF(SUM('2. Collected Data'!Y526:Z526)&gt;0,1-L527,"")</f>
        <v>0.57000000000000006</v>
      </c>
      <c r="N527" s="66">
        <f>IF('2. Collected Data'!AD526&gt;0,'2. Collected Data'!AE526/'2. Collected Data'!AD526,"")</f>
        <v>2529.9479166666665</v>
      </c>
      <c r="O527" s="66">
        <f>IF('2. Collected Data'!AF526&gt;0,'2. Collected Data'!AG526/'2. Collected Data'!AF526,"")</f>
        <v>2000</v>
      </c>
      <c r="P527" s="66">
        <f>SUM('2. Collected Data'!AI526:AK526)/'2. Collected Data'!G526</f>
        <v>12.300137048880767</v>
      </c>
      <c r="Q527" s="50" t="str">
        <f>IF(MAX('2. Collected Data'!AI526:AK526)='2. Collected Data'!AI526,"NaCl",IF(MAX('2. Collected Data'!AJ526:AK526)='2. Collected Data'!AJ526,"CaCl2","MgCl2"))</f>
        <v>NaCl</v>
      </c>
      <c r="R527" s="66">
        <f>'2. Collected Data'!AL526/'2. Collected Data'!G526</f>
        <v>0</v>
      </c>
      <c r="S527" s="66">
        <f>SUM('2. Collected Data'!AO526:AU526)/'2. Collected Data'!G526</f>
        <v>57.172224760164461</v>
      </c>
      <c r="T527" s="50" t="str">
        <f>IF(MAX('2. Collected Data'!AO526:AT526)='2. Collected Data'!AO526,"NaCl",IF(MAX('2. Collected Data'!AP526:AT526)='2. Collected Data'!AP526,"CaCl2",IF(MAX('2. Collected Data'!AQ526:AT526)='2. Collected Data'!AQ526,"MgCl2",IF(MAX('2. Collected Data'!AR526:AT526)='2. Collected Data'!AR526,"Potassium Acetate",IF('2. Collected Data'!AS526&gt;'2. Collected Data'!AT526,"Enhanced Brine","Ag Byproduct")))))</f>
        <v>NaCl</v>
      </c>
      <c r="U527" s="72">
        <f>IF('2. Collected Data'!BC526&gt;0,'2. Collected Data'!BC526/'2. Collected Data'!$G526,"")</f>
        <v>612.15166742804934</v>
      </c>
      <c r="V527" s="72">
        <f>IF('2. Collected Data'!BD526&gt;0,'2. Collected Data'!BD526/'2. Collected Data'!$G526,"")</f>
        <v>440.84056646870715</v>
      </c>
      <c r="W527" s="72">
        <f>IF('2. Collected Data'!BE526&gt;0,'2. Collected Data'!BE526/'2. Collected Data'!$G526,"")</f>
        <v>584.74189127455463</v>
      </c>
      <c r="X527" s="72">
        <f>IF('2. Collected Data'!BF526&gt;0,'2. Collected Data'!BF526/'2. Collected Data'!$G526,"")</f>
        <v>1637.734125171311</v>
      </c>
      <c r="Y527" s="74">
        <f>IF(AND('2. Collected Data'!BB526&gt;0,'2. Collected Data'!BH526&gt;0),('2. Collected Data'!BH526-'2. Collected Data'!BB526)/'2. Collected Data'!BH526,"")</f>
        <v>-3.0769230769230771E-2</v>
      </c>
    </row>
    <row r="528" spans="1:25" s="51" customFormat="1" ht="11.25" customHeight="1" x14ac:dyDescent="0.15">
      <c r="A528" s="67" t="str">
        <f>'2. Collected Data'!A527</f>
        <v>Indiana</v>
      </c>
      <c r="B528" s="46"/>
      <c r="C528" s="46"/>
      <c r="D528" s="46"/>
      <c r="E528" s="46"/>
      <c r="F528" s="46"/>
      <c r="G528" s="146">
        <f>'2. Collected Data'!G527*'2. Collected Data'!AA527</f>
        <v>29203</v>
      </c>
      <c r="H528" s="45">
        <f>'2. Collected Data'!I527/'3. Calculated Stats'!$G528*1000</f>
        <v>37.667362942163479</v>
      </c>
      <c r="I528" s="45">
        <f>'2. Collected Data'!J527/'3. Calculated Stats'!$G528*1000</f>
        <v>0</v>
      </c>
      <c r="J528" s="45">
        <f>'2. Collected Data'!K527/'3. Calculated Stats'!$G528*1000</f>
        <v>0</v>
      </c>
      <c r="K528" s="66">
        <f>('2. Collected Data'!Y527+'2. Collected Data'!Z527)/G528*1000</f>
        <v>46.056911961099885</v>
      </c>
      <c r="L528" s="73">
        <f>IF(SUM('2. Collected Data'!Y527:Z527)&gt;0,(ROUND('2. Collected Data'!Y527/SUM('2. Collected Data'!Y527:Z527),2)),"")</f>
        <v>0.89</v>
      </c>
      <c r="M528" s="73">
        <f>IF(SUM('2. Collected Data'!Y527:Z527)&gt;0,1-L528,"")</f>
        <v>0.10999999999999999</v>
      </c>
      <c r="N528" s="66">
        <f>IF('2. Collected Data'!AD527&gt;0,'2. Collected Data'!AE527/'2. Collected Data'!AD527,"")</f>
        <v>3183.3333333333335</v>
      </c>
      <c r="O528" s="66">
        <f>IF('2. Collected Data'!AF527&gt;0,'2. Collected Data'!AG527/'2. Collected Data'!AF527,"")</f>
        <v>11666.666666666666</v>
      </c>
      <c r="P528" s="66">
        <f>SUM('2. Collected Data'!AI527:AK527)/'2. Collected Data'!G527</f>
        <v>9.5298428243673587</v>
      </c>
      <c r="Q528" s="50" t="str">
        <f>IF(MAX('2. Collected Data'!AI527:AK527)='2. Collected Data'!AI527,"NaCl",IF(MAX('2. Collected Data'!AJ527:AK527)='2. Collected Data'!AJ527,"CaCl2","MgCl2"))</f>
        <v>NaCl</v>
      </c>
      <c r="R528" s="66">
        <f>'2. Collected Data'!AL527/'2. Collected Data'!G527</f>
        <v>0</v>
      </c>
      <c r="S528" s="66">
        <f>SUM('2. Collected Data'!AO527:AU527)/'2. Collected Data'!G527</f>
        <v>177.93240420504742</v>
      </c>
      <c r="T528" s="50" t="str">
        <f>IF(MAX('2. Collected Data'!AO527:AT527)='2. Collected Data'!AO527,"NaCl",IF(MAX('2. Collected Data'!AP527:AT527)='2. Collected Data'!AP527,"CaCl2",IF(MAX('2. Collected Data'!AQ527:AT527)='2. Collected Data'!AQ527,"MgCl2",IF(MAX('2. Collected Data'!AR527:AT527)='2. Collected Data'!AR527,"Potassium Acetate",IF('2. Collected Data'!AS527&gt;'2. Collected Data'!AT527,"Enhanced Brine","Ag Byproduct")))))</f>
        <v>NaCl</v>
      </c>
      <c r="U528" s="72" t="str">
        <f>IF('2. Collected Data'!BC527&gt;0,'2. Collected Data'!BC527/'2. Collected Data'!$G527,"")</f>
        <v/>
      </c>
      <c r="V528" s="72" t="str">
        <f>IF('2. Collected Data'!BD527&gt;0,'2. Collected Data'!BD527/'2. Collected Data'!$G527,"")</f>
        <v/>
      </c>
      <c r="W528" s="72" t="str">
        <f>IF('2. Collected Data'!BE527&gt;0,'2. Collected Data'!BE527/'2. Collected Data'!$G527,"")</f>
        <v/>
      </c>
      <c r="X528" s="72">
        <f>IF('2. Collected Data'!BF527&gt;0,'2. Collected Data'!BF527/'2. Collected Data'!$G527,"")</f>
        <v>1379.9952059719892</v>
      </c>
      <c r="Y528" s="74">
        <f>IF(AND('2. Collected Data'!BB527&gt;0,'2. Collected Data'!BH527&gt;0),('2. Collected Data'!BH527-'2. Collected Data'!BB527)/'2. Collected Data'!BH527,"")</f>
        <v>0</v>
      </c>
    </row>
    <row r="529" spans="1:25" s="51" customFormat="1" ht="11.25" customHeight="1" x14ac:dyDescent="0.15">
      <c r="A529" s="67" t="str">
        <f>'2. Collected Data'!A528</f>
        <v>Iowa</v>
      </c>
      <c r="B529" s="46"/>
      <c r="C529" s="46"/>
      <c r="D529" s="46"/>
      <c r="E529" s="46"/>
      <c r="F529" s="46"/>
      <c r="G529" s="146">
        <f>'2. Collected Data'!G528*'2. Collected Data'!AA528</f>
        <v>23157.119999999999</v>
      </c>
      <c r="H529" s="45">
        <f>'2. Collected Data'!I528/'3. Calculated Stats'!$G529*1000</f>
        <v>38.519470469557533</v>
      </c>
      <c r="I529" s="45">
        <f>'2. Collected Data'!J528/'3. Calculated Stats'!$G529*1000</f>
        <v>2.2887129314871628</v>
      </c>
      <c r="J529" s="45">
        <f>'2. Collected Data'!K528/'3. Calculated Stats'!$G529*1000</f>
        <v>3.8001271315258549</v>
      </c>
      <c r="K529" s="66">
        <f>('2. Collected Data'!Y528+'2. Collected Data'!Z528)/G529*1000</f>
        <v>69.265953624630356</v>
      </c>
      <c r="L529" s="73">
        <f>IF(SUM('2. Collected Data'!Y528:Z528)&gt;0,(ROUND('2. Collected Data'!Y528/SUM('2. Collected Data'!Y528:Z528),2)),"")</f>
        <v>0.7</v>
      </c>
      <c r="M529" s="73">
        <f>IF(SUM('2. Collected Data'!Y528:Z528)&gt;0,1-L529,"")</f>
        <v>0.30000000000000004</v>
      </c>
      <c r="N529" s="66">
        <f>IF('2. Collected Data'!AD528&gt;0,'2. Collected Data'!AE528/'2. Collected Data'!AD528,"")</f>
        <v>2035.3211009174313</v>
      </c>
      <c r="O529" s="66">
        <f>IF('2. Collected Data'!AF528&gt;0,'2. Collected Data'!AG528/'2. Collected Data'!AF528,"")</f>
        <v>26146.788990825688</v>
      </c>
      <c r="P529" s="66">
        <f>SUM('2. Collected Data'!AI528:AK528)/'2. Collected Data'!G528</f>
        <v>5.172581046347732</v>
      </c>
      <c r="Q529" s="50" t="str">
        <f>IF(MAX('2. Collected Data'!AI528:AK528)='2. Collected Data'!AI528,"NaCl",IF(MAX('2. Collected Data'!AJ528:AK528)='2. Collected Data'!AJ528,"CaCl2","MgCl2"))</f>
        <v>NaCl</v>
      </c>
      <c r="R529" s="66">
        <f>'2. Collected Data'!AL528/'2. Collected Data'!G528</f>
        <v>0.8224442417709974</v>
      </c>
      <c r="S529" s="66">
        <f>SUM('2. Collected Data'!AO528:AU528)/'2. Collected Data'!G528</f>
        <v>775.23186302959948</v>
      </c>
      <c r="T529" s="50" t="str">
        <f>IF(MAX('2. Collected Data'!AO528:AT528)='2. Collected Data'!AO528,"NaCl",IF(MAX('2. Collected Data'!AP528:AT528)='2. Collected Data'!AP528,"CaCl2",IF(MAX('2. Collected Data'!AQ528:AT528)='2. Collected Data'!AQ528,"MgCl2",IF(MAX('2. Collected Data'!AR528:AT528)='2. Collected Data'!AR528,"Potassium Acetate",IF('2. Collected Data'!AS528&gt;'2. Collected Data'!AT528,"Enhanced Brine","Ag Byproduct")))))</f>
        <v>NaCl</v>
      </c>
      <c r="U529" s="72">
        <f>IF('2. Collected Data'!BC528&gt;0,'2. Collected Data'!BC528/'2. Collected Data'!$G528,"")</f>
        <v>403.21561230412073</v>
      </c>
      <c r="V529" s="72">
        <f>IF('2. Collected Data'!BD528&gt;0,'2. Collected Data'!BD528/'2. Collected Data'!$G528,"")</f>
        <v>247.17656081585275</v>
      </c>
      <c r="W529" s="72">
        <f>IF('2. Collected Data'!BE528&gt;0,'2. Collected Data'!BE528/'2. Collected Data'!$G528,"")</f>
        <v>395.13871154962277</v>
      </c>
      <c r="X529" s="72">
        <f>IF('2. Collected Data'!BF528&gt;0,'2. Collected Data'!BF528/'2. Collected Data'!$G528,"")</f>
        <v>1045.5308846695962</v>
      </c>
      <c r="Y529" s="74" t="str">
        <f>IF(AND('2. Collected Data'!BB528&gt;0,'2. Collected Data'!BH528&gt;0),('2. Collected Data'!BH528-'2. Collected Data'!BB528)/'2. Collected Data'!BH528,"")</f>
        <v/>
      </c>
    </row>
    <row r="530" spans="1:25" s="51" customFormat="1" ht="11.25" customHeight="1" x14ac:dyDescent="0.15">
      <c r="A530" s="67" t="str">
        <f>'2. Collected Data'!A529</f>
        <v>Kansas</v>
      </c>
      <c r="B530" s="46"/>
      <c r="C530" s="46"/>
      <c r="D530" s="46"/>
      <c r="E530" s="46"/>
      <c r="F530" s="46"/>
      <c r="G530" s="146">
        <f>'2. Collected Data'!G529*'2. Collected Data'!AA529</f>
        <v>25300</v>
      </c>
      <c r="H530" s="45">
        <f>'2. Collected Data'!I529/'3. Calculated Stats'!$G530*1000</f>
        <v>23.359683794466402</v>
      </c>
      <c r="I530" s="45">
        <f>'2. Collected Data'!J529/'3. Calculated Stats'!$G530*1000</f>
        <v>4.5059288537549413</v>
      </c>
      <c r="J530" s="45">
        <f>'2. Collected Data'!K529/'3. Calculated Stats'!$G530*1000</f>
        <v>0.15810276679841898</v>
      </c>
      <c r="K530" s="66">
        <f>('2. Collected Data'!Y529+'2. Collected Data'!Z529)/G530*1000</f>
        <v>51.976284584980235</v>
      </c>
      <c r="L530" s="73">
        <f>IF(SUM('2. Collected Data'!Y529:Z529)&gt;0,(ROUND('2. Collected Data'!Y529/SUM('2. Collected Data'!Y529:Z529),2)),"")</f>
        <v>0.99</v>
      </c>
      <c r="M530" s="73">
        <f>IF(SUM('2. Collected Data'!Y529:Z529)&gt;0,1-L530,"")</f>
        <v>1.0000000000000009E-2</v>
      </c>
      <c r="N530" s="66">
        <f>IF('2. Collected Data'!AD529&gt;0,'2. Collected Data'!AE529/'2. Collected Data'!AD529,"")</f>
        <v>613.49693251533745</v>
      </c>
      <c r="O530" s="66">
        <f>IF('2. Collected Data'!AF529&gt;0,'2. Collected Data'!AG529/'2. Collected Data'!AF529,"")</f>
        <v>16000</v>
      </c>
      <c r="P530" s="66">
        <f>SUM('2. Collected Data'!AI529:AK529)/'2. Collected Data'!G529</f>
        <v>3.3596837944664033</v>
      </c>
      <c r="Q530" s="50" t="str">
        <f>IF(MAX('2. Collected Data'!AI529:AK529)='2. Collected Data'!AI529,"NaCl",IF(MAX('2. Collected Data'!AJ529:AK529)='2. Collected Data'!AJ529,"CaCl2","MgCl2"))</f>
        <v>NaCl</v>
      </c>
      <c r="R530" s="66">
        <f>'2. Collected Data'!AL529/'2. Collected Data'!G529</f>
        <v>1.7786561264822134</v>
      </c>
      <c r="S530" s="66">
        <f>SUM('2. Collected Data'!AO529:AU529)/'2. Collected Data'!G529</f>
        <v>159.28853754940712</v>
      </c>
      <c r="T530" s="50" t="str">
        <f>IF(MAX('2. Collected Data'!AO529:AT529)='2. Collected Data'!AO529,"NaCl",IF(MAX('2. Collected Data'!AP529:AT529)='2. Collected Data'!AP529,"CaCl2",IF(MAX('2. Collected Data'!AQ529:AT529)='2. Collected Data'!AQ529,"MgCl2",IF(MAX('2. Collected Data'!AR529:AT529)='2. Collected Data'!AR529,"Potassium Acetate",IF('2. Collected Data'!AS529&gt;'2. Collected Data'!AT529,"Enhanced Brine","Ag Byproduct")))))</f>
        <v>NaCl</v>
      </c>
      <c r="U530" s="72">
        <f>IF('2. Collected Data'!BC529&gt;0,'2. Collected Data'!BC529/'2. Collected Data'!$G529,"")</f>
        <v>264.82213438735175</v>
      </c>
      <c r="V530" s="72">
        <f>IF('2. Collected Data'!BD529&gt;0,'2. Collected Data'!BD529/'2. Collected Data'!$G529,"")</f>
        <v>209.48616600790513</v>
      </c>
      <c r="W530" s="72">
        <f>IF('2. Collected Data'!BE529&gt;0,'2. Collected Data'!BE529/'2. Collected Data'!$G529,"")</f>
        <v>166.00790513833991</v>
      </c>
      <c r="X530" s="72">
        <f>IF('2. Collected Data'!BF529&gt;0,'2. Collected Data'!BF529/'2. Collected Data'!$G529,"")</f>
        <v>632.41106719367588</v>
      </c>
      <c r="Y530" s="74">
        <f>IF(AND('2. Collected Data'!BB529&gt;0,'2. Collected Data'!BH529&gt;0),('2. Collected Data'!BH529-'2. Collected Data'!BB529)/'2. Collected Data'!BH529,"")</f>
        <v>0</v>
      </c>
    </row>
    <row r="531" spans="1:25" s="51" customFormat="1" ht="11.25" customHeight="1" x14ac:dyDescent="0.15">
      <c r="A531" s="150" t="str">
        <f>'2. Collected Data'!A530</f>
        <v>Kentucky</v>
      </c>
      <c r="B531" s="46"/>
      <c r="C531" s="46"/>
      <c r="D531" s="46"/>
      <c r="E531" s="46"/>
      <c r="F531" s="46"/>
      <c r="G531" s="146"/>
      <c r="H531" s="45"/>
      <c r="I531" s="45"/>
      <c r="J531" s="45"/>
      <c r="K531" s="66"/>
      <c r="L531" s="73"/>
      <c r="M531" s="73"/>
      <c r="N531" s="66"/>
      <c r="O531" s="66"/>
      <c r="P531" s="66"/>
      <c r="Q531" s="50"/>
      <c r="R531" s="66"/>
      <c r="S531" s="66"/>
      <c r="T531" s="50"/>
      <c r="U531" s="72"/>
      <c r="V531" s="72"/>
      <c r="W531" s="72"/>
      <c r="X531" s="72"/>
      <c r="Y531" s="74"/>
    </row>
    <row r="532" spans="1:25" s="51" customFormat="1" ht="11.25" customHeight="1" x14ac:dyDescent="0.15">
      <c r="A532" s="67" t="str">
        <f>'2. Collected Data'!A531</f>
        <v>Louisiana</v>
      </c>
      <c r="B532" s="46"/>
      <c r="C532" s="46"/>
      <c r="D532" s="46"/>
      <c r="E532" s="46"/>
      <c r="F532" s="46"/>
      <c r="G532" s="146">
        <f>'2. Collected Data'!G531*'2. Collected Data'!AA531</f>
        <v>39300</v>
      </c>
      <c r="H532" s="45">
        <f>'2. Collected Data'!I531/'3. Calculated Stats'!$G532*1000</f>
        <v>0</v>
      </c>
      <c r="I532" s="45">
        <f>'2. Collected Data'!J531/'3. Calculated Stats'!$G532*1000</f>
        <v>1.2213740458015268</v>
      </c>
      <c r="J532" s="45">
        <f>'2. Collected Data'!K531/'3. Calculated Stats'!$G532*1000</f>
        <v>0</v>
      </c>
      <c r="K532" s="66">
        <f>('2. Collected Data'!Y531+'2. Collected Data'!Z531)/G532*1000</f>
        <v>25.445292620865139</v>
      </c>
      <c r="L532" s="73">
        <f>IF(SUM('2. Collected Data'!Y531:Z531)&gt;0,(ROUND('2. Collected Data'!Y531/SUM('2. Collected Data'!Y531:Z531),2)),"")</f>
        <v>1</v>
      </c>
      <c r="M532" s="73">
        <f>IF(SUM('2. Collected Data'!Y531:Z531)&gt;0,1-L532,"")</f>
        <v>0</v>
      </c>
      <c r="N532" s="66">
        <f>IF('2. Collected Data'!AD531&gt;0,'2. Collected Data'!AE531/'2. Collected Data'!AD531,"")</f>
        <v>94.594594594594597</v>
      </c>
      <c r="O532" s="66">
        <f>IF('2. Collected Data'!AF531&gt;0,'2. Collected Data'!AG531/'2. Collected Data'!AF531,"")</f>
        <v>4966.666666666667</v>
      </c>
      <c r="P532" s="66">
        <f>SUM('2. Collected Data'!AI531:AK531)/'2. Collected Data'!G531</f>
        <v>2.9567430025445294E-2</v>
      </c>
      <c r="Q532" s="50" t="str">
        <f>IF(MAX('2. Collected Data'!AI531:AK531)='2. Collected Data'!AI531,"NaCl",IF(MAX('2. Collected Data'!AJ531:AK531)='2. Collected Data'!AJ531,"CaCl2","MgCl2"))</f>
        <v>NaCl</v>
      </c>
      <c r="R532" s="66">
        <f>'2. Collected Data'!AL531/'2. Collected Data'!G531</f>
        <v>0</v>
      </c>
      <c r="S532" s="66">
        <f>SUM('2. Collected Data'!AO531:AU531)/'2. Collected Data'!G531</f>
        <v>0.67849872773536901</v>
      </c>
      <c r="T532" s="50" t="str">
        <f>IF(MAX('2. Collected Data'!AO531:AT531)='2. Collected Data'!AO531,"NaCl",IF(MAX('2. Collected Data'!AP531:AT531)='2. Collected Data'!AP531,"CaCl2",IF(MAX('2. Collected Data'!AQ531:AT531)='2. Collected Data'!AQ531,"MgCl2",IF(MAX('2. Collected Data'!AR531:AT531)='2. Collected Data'!AR531,"Potassium Acetate",IF('2. Collected Data'!AS531&gt;'2. Collected Data'!AT531,"Enhanced Brine","Ag Byproduct")))))</f>
        <v>NaCl</v>
      </c>
      <c r="U532" s="72">
        <f>IF('2. Collected Data'!BC531&gt;0,'2. Collected Data'!BC531/'2. Collected Data'!$G531,"")</f>
        <v>48.306972010178114</v>
      </c>
      <c r="V532" s="72">
        <f>IF('2. Collected Data'!BD531&gt;0,'2. Collected Data'!BD531/'2. Collected Data'!$G531,"")</f>
        <v>18.619796437659033</v>
      </c>
      <c r="W532" s="72">
        <f>IF('2. Collected Data'!BE531&gt;0,'2. Collected Data'!BE531/'2. Collected Data'!$G531,"")</f>
        <v>6.7113740458015263</v>
      </c>
      <c r="X532" s="72">
        <f>IF('2. Collected Data'!BF531&gt;0,'2. Collected Data'!BF531/'2. Collected Data'!$G531,"")</f>
        <v>73.638142493638682</v>
      </c>
      <c r="Y532" s="74" t="str">
        <f>IF(AND('2. Collected Data'!BB531&gt;0,'2. Collected Data'!BH531&gt;0),('2. Collected Data'!BH531-'2. Collected Data'!BB531)/'2. Collected Data'!BH531,"")</f>
        <v/>
      </c>
    </row>
    <row r="533" spans="1:25" s="51" customFormat="1" ht="11.25" customHeight="1" x14ac:dyDescent="0.15">
      <c r="A533" s="67" t="str">
        <f>'2. Collected Data'!A532</f>
        <v>Maine</v>
      </c>
      <c r="B533" s="46"/>
      <c r="C533" s="46"/>
      <c r="D533" s="46"/>
      <c r="E533" s="46"/>
      <c r="F533" s="46"/>
      <c r="G533" s="146">
        <f>'2. Collected Data'!G532*'2. Collected Data'!AA532</f>
        <v>7802</v>
      </c>
      <c r="H533" s="45">
        <f>'2. Collected Data'!I532/'3. Calculated Stats'!$G533*1000</f>
        <v>51.397077672391696</v>
      </c>
      <c r="I533" s="45">
        <f>'2. Collected Data'!J532/'3. Calculated Stats'!$G533*1000</f>
        <v>2.8197897974878239</v>
      </c>
      <c r="J533" s="45">
        <f>'2. Collected Data'!K532/'3. Calculated Stats'!$G533*1000</f>
        <v>1.5380671622660858</v>
      </c>
      <c r="K533" s="66">
        <f>('2. Collected Data'!Y532+'2. Collected Data'!Z532)/G533*1000</f>
        <v>125.2243014611638</v>
      </c>
      <c r="L533" s="73">
        <f>IF(SUM('2. Collected Data'!Y532:Z532)&gt;0,(ROUND('2. Collected Data'!Y532/SUM('2. Collected Data'!Y532:Z532),2)),"")</f>
        <v>1</v>
      </c>
      <c r="M533" s="73">
        <f>IF(SUM('2. Collected Data'!Y532:Z532)&gt;0,1-L533,"")</f>
        <v>0</v>
      </c>
      <c r="N533" s="66">
        <f>IF('2. Collected Data'!AD532&gt;0,'2. Collected Data'!AE532/'2. Collected Data'!AD532,"")</f>
        <v>850</v>
      </c>
      <c r="O533" s="66">
        <f>IF('2. Collected Data'!AF532&gt;0,'2. Collected Data'!AG532/'2. Collected Data'!AF532,"")</f>
        <v>8250</v>
      </c>
      <c r="P533" s="66">
        <f>SUM('2. Collected Data'!AI532:AK532)/'2. Collected Data'!G532</f>
        <v>15.948554216867469</v>
      </c>
      <c r="Q533" s="50" t="str">
        <f>IF(MAX('2. Collected Data'!AI532:AK532)='2. Collected Data'!AI532,"NaCl",IF(MAX('2. Collected Data'!AJ532:AK532)='2. Collected Data'!AJ532,"CaCl2","MgCl2"))</f>
        <v>NaCl</v>
      </c>
      <c r="R533" s="66">
        <f>'2. Collected Data'!AL532/'2. Collected Data'!G532</f>
        <v>3.0120481927710845</v>
      </c>
      <c r="S533" s="66">
        <f>SUM('2. Collected Data'!AO532:AU532)/'2. Collected Data'!G532</f>
        <v>155.42168674698794</v>
      </c>
      <c r="T533" s="50" t="str">
        <f>IF(MAX('2. Collected Data'!AO532:AT532)='2. Collected Data'!AO532,"NaCl",IF(MAX('2. Collected Data'!AP532:AT532)='2. Collected Data'!AP532,"CaCl2",IF(MAX('2. Collected Data'!AQ532:AT532)='2. Collected Data'!AQ532,"MgCl2",IF(MAX('2. Collected Data'!AR532:AT532)='2. Collected Data'!AR532,"Potassium Acetate",IF('2. Collected Data'!AS532&gt;'2. Collected Data'!AT532,"Enhanced Brine","Ag Byproduct")))))</f>
        <v>NaCl</v>
      </c>
      <c r="U533" s="72">
        <f>IF('2. Collected Data'!BC532&gt;0,'2. Collected Data'!BC532/'2. Collected Data'!$G532,"")</f>
        <v>1112.0481927710844</v>
      </c>
      <c r="V533" s="72">
        <f>IF('2. Collected Data'!BD532&gt;0,'2. Collected Data'!BD532/'2. Collected Data'!$G532,"")</f>
        <v>1341.8072289156626</v>
      </c>
      <c r="W533" s="72">
        <f>IF('2. Collected Data'!BE532&gt;0,'2. Collected Data'!BE532/'2. Collected Data'!$G532,"")</f>
        <v>1133.0120481927711</v>
      </c>
      <c r="X533" s="72">
        <f>IF('2. Collected Data'!BF532&gt;0,'2. Collected Data'!BF532/'2. Collected Data'!$G532,"")</f>
        <v>3790.9638554216867</v>
      </c>
      <c r="Y533" s="74">
        <f>IF(AND('2. Collected Data'!BB532&gt;0,'2. Collected Data'!BH532&gt;0),('2. Collected Data'!BH532-'2. Collected Data'!BB532)/'2. Collected Data'!BH532,"")</f>
        <v>3.8301662707838455E-2</v>
      </c>
    </row>
    <row r="534" spans="1:25" s="51" customFormat="1" ht="11.25" customHeight="1" x14ac:dyDescent="0.15">
      <c r="A534" s="150" t="str">
        <f>'2. Collected Data'!A533</f>
        <v>Maryland</v>
      </c>
      <c r="B534" s="46"/>
      <c r="C534" s="46"/>
      <c r="D534" s="46"/>
      <c r="E534" s="46"/>
      <c r="F534" s="46"/>
      <c r="G534" s="146"/>
      <c r="H534" s="45"/>
      <c r="I534" s="45"/>
      <c r="J534" s="45"/>
      <c r="K534" s="66"/>
      <c r="L534" s="73"/>
      <c r="M534" s="73"/>
      <c r="N534" s="66"/>
      <c r="O534" s="66"/>
      <c r="P534" s="66"/>
      <c r="Q534" s="50"/>
      <c r="R534" s="66"/>
      <c r="S534" s="66"/>
      <c r="T534" s="50"/>
      <c r="U534" s="72"/>
      <c r="V534" s="72"/>
      <c r="W534" s="72"/>
      <c r="X534" s="72"/>
      <c r="Y534" s="74"/>
    </row>
    <row r="535" spans="1:25" s="51" customFormat="1" ht="11.25" customHeight="1" x14ac:dyDescent="0.15">
      <c r="A535" s="67" t="str">
        <f>'2. Collected Data'!A534</f>
        <v>Massachusetts</v>
      </c>
      <c r="B535" s="46"/>
      <c r="C535" s="46"/>
      <c r="D535" s="46"/>
      <c r="E535" s="46"/>
      <c r="F535" s="46"/>
      <c r="G535" s="146">
        <f>'2. Collected Data'!G534*'2. Collected Data'!AA534</f>
        <v>2100</v>
      </c>
      <c r="H535" s="45">
        <f>'2. Collected Data'!I534/'3. Calculated Stats'!$G535*1000</f>
        <v>119.04761904761904</v>
      </c>
      <c r="I535" s="45">
        <f>'2. Collected Data'!J534/'3. Calculated Stats'!$G535*1000</f>
        <v>2.8571428571428572</v>
      </c>
      <c r="J535" s="45">
        <f>'2. Collected Data'!K534/'3. Calculated Stats'!$G535*1000</f>
        <v>7.1428571428571423</v>
      </c>
      <c r="K535" s="66">
        <f>('2. Collected Data'!Y534+'2. Collected Data'!Z534)/G535*1000</f>
        <v>345.23809523809524</v>
      </c>
      <c r="L535" s="73">
        <f>IF(SUM('2. Collected Data'!Y534:Z534)&gt;0,(ROUND('2. Collected Data'!Y534/SUM('2. Collected Data'!Y534:Z534),2)),"")</f>
        <v>1</v>
      </c>
      <c r="M535" s="73">
        <f>IF(SUM('2. Collected Data'!Y534:Z534)&gt;0,1-L535,"")</f>
        <v>0</v>
      </c>
      <c r="N535" s="66">
        <f>IF('2. Collected Data'!AD534&gt;0,'2. Collected Data'!AE534/'2. Collected Data'!AD534,"")</f>
        <v>2678.5714285714284</v>
      </c>
      <c r="O535" s="66">
        <f>IF('2. Collected Data'!AF534&gt;0,'2. Collected Data'!AG534/'2. Collected Data'!AF534,"")</f>
        <v>3571.4285714285716</v>
      </c>
      <c r="P535" s="66">
        <f>SUM('2. Collected Data'!AI534:AK534)/'2. Collected Data'!G534</f>
        <v>29.22604761904762</v>
      </c>
      <c r="Q535" s="50" t="str">
        <f>IF(MAX('2. Collected Data'!AI534:AK534)='2. Collected Data'!AI534,"NaCl",IF(MAX('2. Collected Data'!AJ534:AK534)='2. Collected Data'!AJ534,"CaCl2","MgCl2"))</f>
        <v>NaCl</v>
      </c>
      <c r="R535" s="66">
        <f>'2. Collected Data'!AL534/'2. Collected Data'!G534</f>
        <v>0.23809523809523808</v>
      </c>
      <c r="S535" s="66">
        <f>SUM('2. Collected Data'!AO534:AU534)/'2. Collected Data'!G534</f>
        <v>94.400619047619045</v>
      </c>
      <c r="T535" s="50" t="str">
        <f>IF(MAX('2. Collected Data'!AO534:AT534)='2. Collected Data'!AO534,"NaCl",IF(MAX('2. Collected Data'!AP534:AT534)='2. Collected Data'!AP534,"CaCl2",IF(MAX('2. Collected Data'!AQ534:AT534)='2. Collected Data'!AQ534,"MgCl2",IF(MAX('2. Collected Data'!AR534:AT534)='2. Collected Data'!AR534,"Potassium Acetate",IF('2. Collected Data'!AS534&gt;'2. Collected Data'!AT534,"Enhanced Brine","Ag Byproduct")))))</f>
        <v>MgCl2</v>
      </c>
      <c r="U535" s="72">
        <f>IF('2. Collected Data'!BC534&gt;0,'2. Collected Data'!BC534/'2. Collected Data'!$G534,"")</f>
        <v>787.53323809523806</v>
      </c>
      <c r="V535" s="72">
        <f>IF('2. Collected Data'!BD534&gt;0,'2. Collected Data'!BD534/'2. Collected Data'!$G534,"")</f>
        <v>4706.1930000000002</v>
      </c>
      <c r="W535" s="72" t="str">
        <f>IF('2. Collected Data'!BE534&gt;0,'2. Collected Data'!BE534/'2. Collected Data'!$G534,"")</f>
        <v/>
      </c>
      <c r="X535" s="72">
        <f>IF('2. Collected Data'!BF534&gt;0,'2. Collected Data'!BF534/'2. Collected Data'!$G534,"")</f>
        <v>7671.8149999999996</v>
      </c>
      <c r="Y535" s="74">
        <f>IF(AND('2. Collected Data'!BB534&gt;0,'2. Collected Data'!BH534&gt;0),('2. Collected Data'!BH534-'2. Collected Data'!BB534)/'2. Collected Data'!BH534,"")</f>
        <v>2.6666666666666668E-2</v>
      </c>
    </row>
    <row r="536" spans="1:25" s="51" customFormat="1" ht="11.25" customHeight="1" x14ac:dyDescent="0.15">
      <c r="A536" s="67" t="str">
        <f>'2. Collected Data'!A535</f>
        <v>Michigan</v>
      </c>
      <c r="B536" s="46"/>
      <c r="C536" s="46"/>
      <c r="D536" s="46"/>
      <c r="E536" s="46"/>
      <c r="F536" s="46"/>
      <c r="G536" s="146">
        <f>'2. Collected Data'!G535*'2. Collected Data'!AA535</f>
        <v>7570.75</v>
      </c>
      <c r="H536" s="45">
        <f>'2. Collected Data'!I535/'3. Calculated Stats'!$G536*1000</f>
        <v>41.739589868903344</v>
      </c>
      <c r="I536" s="45">
        <f>'2. Collected Data'!J535/'3. Calculated Stats'!$G536*1000</f>
        <v>2.9059208136578278</v>
      </c>
      <c r="J536" s="45">
        <f>'2. Collected Data'!K535/'3. Calculated Stats'!$G536*1000</f>
        <v>1.0566984776937556</v>
      </c>
      <c r="K536" s="66">
        <f>('2. Collected Data'!Y535+'2. Collected Data'!Z535)/G536*1000</f>
        <v>69.345837598652707</v>
      </c>
      <c r="L536" s="73">
        <f>IF(SUM('2. Collected Data'!Y535:Z535)&gt;0,(ROUND('2. Collected Data'!Y535/SUM('2. Collected Data'!Y535:Z535),2)),"")</f>
        <v>0.72</v>
      </c>
      <c r="M536" s="73">
        <f>IF(SUM('2. Collected Data'!Y535:Z535)&gt;0,1-L536,"")</f>
        <v>0.28000000000000003</v>
      </c>
      <c r="N536" s="66" t="str">
        <f>IF('2. Collected Data'!AD535&gt;0,'2. Collected Data'!AE535/'2. Collected Data'!AD535,"")</f>
        <v/>
      </c>
      <c r="O536" s="66" t="str">
        <f>IF('2. Collected Data'!AF535&gt;0,'2. Collected Data'!AG535/'2. Collected Data'!AF535,"")</f>
        <v/>
      </c>
      <c r="P536" s="66">
        <f>SUM('2. Collected Data'!AI535:AK535)/'2. Collected Data'!G535</f>
        <v>15.739589868903344</v>
      </c>
      <c r="Q536" s="50" t="str">
        <f>IF(MAX('2. Collected Data'!AI535:AK535)='2. Collected Data'!AI535,"NaCl",IF(MAX('2. Collected Data'!AJ535:AK535)='2. Collected Data'!AJ535,"CaCl2","MgCl2"))</f>
        <v>NaCl</v>
      </c>
      <c r="R536" s="66">
        <f>'2. Collected Data'!AL535/'2. Collected Data'!G535</f>
        <v>2.9917775649704454</v>
      </c>
      <c r="S536" s="66">
        <f>SUM('2. Collected Data'!AO535:AU535)/'2. Collected Data'!G535</f>
        <v>82.32341577782914</v>
      </c>
      <c r="T536" s="50" t="str">
        <f>IF(MAX('2. Collected Data'!AO535:AT535)='2. Collected Data'!AO535,"NaCl",IF(MAX('2. Collected Data'!AP535:AT535)='2. Collected Data'!AP535,"CaCl2",IF(MAX('2. Collected Data'!AQ535:AT535)='2. Collected Data'!AQ535,"MgCl2",IF(MAX('2. Collected Data'!AR535:AT535)='2. Collected Data'!AR535,"Potassium Acetate",IF('2. Collected Data'!AS535&gt;'2. Collected Data'!AT535,"Enhanced Brine","Ag Byproduct")))))</f>
        <v>NaCl</v>
      </c>
      <c r="U536" s="72" t="str">
        <f>IF('2. Collected Data'!BC535&gt;0,'2. Collected Data'!BC535/'2. Collected Data'!$G535,"")</f>
        <v/>
      </c>
      <c r="V536" s="72" t="str">
        <f>IF('2. Collected Data'!BD535&gt;0,'2. Collected Data'!BD535/'2. Collected Data'!$G535,"")</f>
        <v/>
      </c>
      <c r="W536" s="72" t="str">
        <f>IF('2. Collected Data'!BE535&gt;0,'2. Collected Data'!BE535/'2. Collected Data'!$G535,"")</f>
        <v/>
      </c>
      <c r="X536" s="72">
        <f>IF('2. Collected Data'!BF535&gt;0,'2. Collected Data'!BF535/'2. Collected Data'!$G535,"")</f>
        <v>3632.401017072285</v>
      </c>
      <c r="Y536" s="74">
        <f>IF(AND('2. Collected Data'!BB535&gt;0,'2. Collected Data'!BH535&gt;0),('2. Collected Data'!BH535-'2. Collected Data'!BB535)/'2. Collected Data'!BH535,"")</f>
        <v>-8.5078318219291071E-2</v>
      </c>
    </row>
    <row r="537" spans="1:25" s="51" customFormat="1" ht="11.25" customHeight="1" x14ac:dyDescent="0.15">
      <c r="A537" s="67" t="str">
        <f>'2. Collected Data'!A536</f>
        <v>Minnesota</v>
      </c>
      <c r="B537" s="46"/>
      <c r="C537" s="46"/>
      <c r="D537" s="46"/>
      <c r="E537" s="46"/>
      <c r="F537" s="46"/>
      <c r="G537" s="146">
        <f>'2. Collected Data'!G536*'2. Collected Data'!AA536</f>
        <v>30546</v>
      </c>
      <c r="H537" s="45">
        <f>'2. Collected Data'!I536/'3. Calculated Stats'!$G537*1000</f>
        <v>27.466771426700713</v>
      </c>
      <c r="I537" s="45">
        <f>'2. Collected Data'!J536/'3. Calculated Stats'!$G537*1000</f>
        <v>0</v>
      </c>
      <c r="J537" s="45">
        <f>'2. Collected Data'!K536/'3. Calculated Stats'!$G537*1000</f>
        <v>0</v>
      </c>
      <c r="K537" s="66">
        <f>('2. Collected Data'!Y536+'2. Collected Data'!Z536)/G537*1000</f>
        <v>60.269757087671053</v>
      </c>
      <c r="L537" s="73">
        <f>IF(SUM('2. Collected Data'!Y536:Z536)&gt;0,(ROUND('2. Collected Data'!Y536/SUM('2. Collected Data'!Y536:Z536),2)),"")</f>
        <v>0.82</v>
      </c>
      <c r="M537" s="73">
        <f>IF(SUM('2. Collected Data'!Y536:Z536)&gt;0,1-L537,"")</f>
        <v>0.18000000000000005</v>
      </c>
      <c r="N537" s="66">
        <f>IF('2. Collected Data'!AD536&gt;0,'2. Collected Data'!AE536/'2. Collected Data'!AD536,"")</f>
        <v>0</v>
      </c>
      <c r="O537" s="66">
        <f>IF('2. Collected Data'!AF536&gt;0,'2. Collected Data'!AG536/'2. Collected Data'!AF536,"")</f>
        <v>0</v>
      </c>
      <c r="P537" s="66">
        <f>SUM('2. Collected Data'!AI536:AK536)/'2. Collected Data'!G536</f>
        <v>5.6926602501145815</v>
      </c>
      <c r="Q537" s="50" t="str">
        <f>IF(MAX('2. Collected Data'!AI536:AK536)='2. Collected Data'!AI536,"NaCl",IF(MAX('2. Collected Data'!AJ536:AK536)='2. Collected Data'!AJ536,"CaCl2","MgCl2"))</f>
        <v>NaCl</v>
      </c>
      <c r="R537" s="66">
        <f>'2. Collected Data'!AL536/'2. Collected Data'!G536</f>
        <v>1.3029529234597002</v>
      </c>
      <c r="S537" s="66">
        <f>SUM('2. Collected Data'!AO536:AU536)/'2. Collected Data'!G536</f>
        <v>82.041871276108168</v>
      </c>
      <c r="T537" s="50" t="str">
        <f>IF(MAX('2. Collected Data'!AO536:AT536)='2. Collected Data'!AO536,"NaCl",IF(MAX('2. Collected Data'!AP536:AT536)='2. Collected Data'!AP536,"CaCl2",IF(MAX('2. Collected Data'!AQ536:AT536)='2. Collected Data'!AQ536,"MgCl2",IF(MAX('2. Collected Data'!AR536:AT536)='2. Collected Data'!AR536,"Potassium Acetate",IF('2. Collected Data'!AS536&gt;'2. Collected Data'!AT536,"Enhanced Brine","Ag Byproduct")))))</f>
        <v>NaCl</v>
      </c>
      <c r="U537" s="72">
        <f>IF('2. Collected Data'!BC536&gt;0,'2. Collected Data'!BC536/'2. Collected Data'!$G536,"")</f>
        <v>892.20650821711513</v>
      </c>
      <c r="V537" s="72">
        <f>IF('2. Collected Data'!BD536&gt;0,'2. Collected Data'!BD536/'2. Collected Data'!$G536,"")</f>
        <v>1208.7959143586722</v>
      </c>
      <c r="W537" s="72">
        <f>IF('2. Collected Data'!BE536&gt;0,'2. Collected Data'!BE536/'2. Collected Data'!$G536,"")</f>
        <v>777.08308780200355</v>
      </c>
      <c r="X537" s="72">
        <f>IF('2. Collected Data'!BF536&gt;0,'2. Collected Data'!BF536/'2. Collected Data'!$G536,"")</f>
        <v>2878.0855103777908</v>
      </c>
      <c r="Y537" s="74">
        <f>IF(AND('2. Collected Data'!BB536&gt;0,'2. Collected Data'!BH536&gt;0),('2. Collected Data'!BH536-'2. Collected Data'!BB536)/'2. Collected Data'!BH536,"")</f>
        <v>1.8867924528301976E-2</v>
      </c>
    </row>
    <row r="538" spans="1:25" s="51" customFormat="1" ht="11.25" customHeight="1" x14ac:dyDescent="0.15">
      <c r="A538" s="150" t="str">
        <f>'2. Collected Data'!A537</f>
        <v>Mississippi</v>
      </c>
      <c r="B538" s="46"/>
      <c r="C538" s="46"/>
      <c r="D538" s="46"/>
      <c r="E538" s="46"/>
      <c r="F538" s="46"/>
      <c r="G538" s="146"/>
      <c r="H538" s="45"/>
      <c r="I538" s="45"/>
      <c r="J538" s="45"/>
      <c r="K538" s="66"/>
      <c r="L538" s="73"/>
      <c r="M538" s="73"/>
      <c r="N538" s="66"/>
      <c r="O538" s="66"/>
      <c r="P538" s="66"/>
      <c r="Q538" s="50"/>
      <c r="R538" s="66"/>
      <c r="S538" s="66"/>
      <c r="T538" s="50"/>
      <c r="U538" s="72"/>
      <c r="V538" s="72"/>
      <c r="W538" s="72"/>
      <c r="X538" s="72"/>
      <c r="Y538" s="74"/>
    </row>
    <row r="539" spans="1:25" s="51" customFormat="1" ht="11.25" customHeight="1" x14ac:dyDescent="0.15">
      <c r="A539" s="67" t="str">
        <f>'2. Collected Data'!A538</f>
        <v>Missouri</v>
      </c>
      <c r="B539" s="46"/>
      <c r="C539" s="46"/>
      <c r="D539" s="46"/>
      <c r="E539" s="46"/>
      <c r="F539" s="46"/>
      <c r="G539" s="146">
        <f>'2. Collected Data'!G538*'2. Collected Data'!AA538</f>
        <v>77000</v>
      </c>
      <c r="H539" s="45">
        <f>'2. Collected Data'!I538/'3. Calculated Stats'!$G539*1000</f>
        <v>21</v>
      </c>
      <c r="I539" s="45">
        <f>'2. Collected Data'!J538/'3. Calculated Stats'!$G539*1000</f>
        <v>1.4415584415584417</v>
      </c>
      <c r="J539" s="45">
        <f>'2. Collected Data'!K538/'3. Calculated Stats'!$G539*1000</f>
        <v>3.896103896103896E-2</v>
      </c>
      <c r="K539" s="66">
        <f>('2. Collected Data'!Y538+'2. Collected Data'!Z538)/G539*1000</f>
        <v>45.454545454545453</v>
      </c>
      <c r="L539" s="73">
        <f>IF(SUM('2. Collected Data'!Y538:Z538)&gt;0,(ROUND('2. Collected Data'!Y538/SUM('2. Collected Data'!Y538:Z538),2)),"")</f>
        <v>0.86</v>
      </c>
      <c r="M539" s="73">
        <f>IF(SUM('2. Collected Data'!Y538:Z538)&gt;0,1-L539,"")</f>
        <v>0.14000000000000001</v>
      </c>
      <c r="N539" s="66">
        <f>IF('2. Collected Data'!AD538&gt;0,'2. Collected Data'!AE538/'2. Collected Data'!AD538,"")</f>
        <v>1472.2222222222222</v>
      </c>
      <c r="O539" s="66">
        <f>IF('2. Collected Data'!AF538&gt;0,'2. Collected Data'!AG538/'2. Collected Data'!AF538,"")</f>
        <v>16184.971098265896</v>
      </c>
      <c r="P539" s="66">
        <f>SUM('2. Collected Data'!AI538:AK538)/'2. Collected Data'!G538</f>
        <v>1.5675324675324676</v>
      </c>
      <c r="Q539" s="50" t="str">
        <f>IF(MAX('2. Collected Data'!AI538:AK538)='2. Collected Data'!AI538,"NaCl",IF(MAX('2. Collected Data'!AJ538:AK538)='2. Collected Data'!AJ538,"CaCl2","MgCl2"))</f>
        <v>NaCl</v>
      </c>
      <c r="R539" s="66">
        <f>'2. Collected Data'!AL538/'2. Collected Data'!G538</f>
        <v>0.96103896103896103</v>
      </c>
      <c r="S539" s="66">
        <f>SUM('2. Collected Data'!AO538:AU538)/'2. Collected Data'!G538</f>
        <v>50.649350649350652</v>
      </c>
      <c r="T539" s="50" t="str">
        <f>IF(MAX('2. Collected Data'!AO538:AT538)='2. Collected Data'!AO538,"NaCl",IF(MAX('2. Collected Data'!AP538:AT538)='2. Collected Data'!AP538,"CaCl2",IF(MAX('2. Collected Data'!AQ538:AT538)='2. Collected Data'!AQ538,"MgCl2",IF(MAX('2. Collected Data'!AR538:AT538)='2. Collected Data'!AR538,"Potassium Acetate",IF('2. Collected Data'!AS538&gt;'2. Collected Data'!AT538,"Enhanced Brine","Ag Byproduct")))))</f>
        <v>NaCl</v>
      </c>
      <c r="U539" s="72">
        <f>IF('2. Collected Data'!BC538&gt;0,'2. Collected Data'!BC538/'2. Collected Data'!$G538,"")</f>
        <v>283.11688311688312</v>
      </c>
      <c r="V539" s="72">
        <f>IF('2. Collected Data'!BD538&gt;0,'2. Collected Data'!BD538/'2. Collected Data'!$G538,"")</f>
        <v>159.74025974025975</v>
      </c>
      <c r="W539" s="72">
        <f>IF('2. Collected Data'!BE538&gt;0,'2. Collected Data'!BE538/'2. Collected Data'!$G538,"")</f>
        <v>206.49350649350649</v>
      </c>
      <c r="X539" s="72">
        <f>IF('2. Collected Data'!BF538&gt;0,'2. Collected Data'!BF538/'2. Collected Data'!$G538,"")</f>
        <v>649.35064935064941</v>
      </c>
      <c r="Y539" s="74">
        <f>IF(AND('2. Collected Data'!BB538&gt;0,'2. Collected Data'!BH538&gt;0),('2. Collected Data'!BH538-'2. Collected Data'!BB538)/'2. Collected Data'!BH538,"")</f>
        <v>-9.5890410958904104E-2</v>
      </c>
    </row>
    <row r="540" spans="1:25" s="51" customFormat="1" ht="11.25" customHeight="1" x14ac:dyDescent="0.15">
      <c r="A540" s="67" t="str">
        <f>'2. Collected Data'!A539</f>
        <v>Montana</v>
      </c>
      <c r="B540" s="46"/>
      <c r="C540" s="46"/>
      <c r="D540" s="46"/>
      <c r="E540" s="46"/>
      <c r="F540" s="46"/>
      <c r="G540" s="146">
        <f>'2. Collected Data'!G539*'2. Collected Data'!AA539</f>
        <v>24750</v>
      </c>
      <c r="H540" s="45">
        <f>'2. Collected Data'!I539/'3. Calculated Stats'!$G540*1000</f>
        <v>22.828282828282831</v>
      </c>
      <c r="I540" s="45">
        <f>'2. Collected Data'!J539/'3. Calculated Stats'!$G540*1000</f>
        <v>2.7474747474747478</v>
      </c>
      <c r="J540" s="45">
        <f>'2. Collected Data'!K539/'3. Calculated Stats'!$G540*1000</f>
        <v>1.494949494949495</v>
      </c>
      <c r="K540" s="66">
        <f>('2. Collected Data'!Y539+'2. Collected Data'!Z539)/G540*1000</f>
        <v>29.777777777777779</v>
      </c>
      <c r="L540" s="73">
        <f>IF(SUM('2. Collected Data'!Y539:Z539)&gt;0,(ROUND('2. Collected Data'!Y539/SUM('2. Collected Data'!Y539:Z539),2)),"")</f>
        <v>0.76</v>
      </c>
      <c r="M540" s="73">
        <f>IF(SUM('2. Collected Data'!Y539:Z539)&gt;0,1-L540,"")</f>
        <v>0.24</v>
      </c>
      <c r="N540" s="66">
        <f>IF('2. Collected Data'!AD539&gt;0,'2. Collected Data'!AE539/'2. Collected Data'!AD539,"")</f>
        <v>279.16666666666669</v>
      </c>
      <c r="O540" s="66">
        <f>IF('2. Collected Data'!AF539&gt;0,'2. Collected Data'!AG539/'2. Collected Data'!AF539,"")</f>
        <v>10000</v>
      </c>
      <c r="P540" s="66">
        <f>SUM('2. Collected Data'!AI539:AK539)/'2. Collected Data'!G539</f>
        <v>0.12864</v>
      </c>
      <c r="Q540" s="50" t="str">
        <f>IF(MAX('2. Collected Data'!AI539:AK539)='2. Collected Data'!AI539,"NaCl",IF(MAX('2. Collected Data'!AJ539:AK539)='2. Collected Data'!AJ539,"CaCl2","MgCl2"))</f>
        <v>NaCl</v>
      </c>
      <c r="R540" s="66">
        <f>'2. Collected Data'!AL539/'2. Collected Data'!G539</f>
        <v>8.5777199999999993</v>
      </c>
      <c r="S540" s="66">
        <f>SUM('2. Collected Data'!AO539:AU539)/'2. Collected Data'!G539</f>
        <v>300.44868000000002</v>
      </c>
      <c r="T540" s="50" t="str">
        <f>IF(MAX('2. Collected Data'!AO539:AT539)='2. Collected Data'!AO539,"NaCl",IF(MAX('2. Collected Data'!AP539:AT539)='2. Collected Data'!AP539,"CaCl2",IF(MAX('2. Collected Data'!AQ539:AT539)='2. Collected Data'!AQ539,"MgCl2",IF(MAX('2. Collected Data'!AR539:AT539)='2. Collected Data'!AR539,"Potassium Acetate",IF('2. Collected Data'!AS539&gt;'2. Collected Data'!AT539,"Enhanced Brine","Ag Byproduct")))))</f>
        <v>NaCl</v>
      </c>
      <c r="U540" s="72">
        <f>IF('2. Collected Data'!BC539&gt;0,'2. Collected Data'!BC539/'2. Collected Data'!$G539,"")</f>
        <v>267.01551999999998</v>
      </c>
      <c r="V540" s="72">
        <f>IF('2. Collected Data'!BD539&gt;0,'2. Collected Data'!BD539/'2. Collected Data'!$G539,"")</f>
        <v>172.73403999999999</v>
      </c>
      <c r="W540" s="72">
        <f>IF('2. Collected Data'!BE539&gt;0,'2. Collected Data'!BE539/'2. Collected Data'!$G539,"")</f>
        <v>350.37691999999998</v>
      </c>
      <c r="X540" s="72">
        <f>IF('2. Collected Data'!BF539&gt;0,'2. Collected Data'!BF539/'2. Collected Data'!$G539,"")</f>
        <v>794.12656000000004</v>
      </c>
      <c r="Y540" s="74">
        <f>IF(AND('2. Collected Data'!BB539&gt;0,'2. Collected Data'!BH539&gt;0),('2. Collected Data'!BH539-'2. Collected Data'!BB539)/'2. Collected Data'!BH539,"")</f>
        <v>0</v>
      </c>
    </row>
    <row r="541" spans="1:25" s="51" customFormat="1" ht="11.25" customHeight="1" x14ac:dyDescent="0.15">
      <c r="A541" s="67" t="str">
        <f>'2. Collected Data'!A540</f>
        <v>Nebraska</v>
      </c>
      <c r="B541" s="46"/>
      <c r="C541" s="46"/>
      <c r="D541" s="46"/>
      <c r="E541" s="46"/>
      <c r="F541" s="46"/>
      <c r="G541" s="146">
        <f>'2. Collected Data'!G540*'2. Collected Data'!AA540</f>
        <v>23040</v>
      </c>
      <c r="H541" s="45">
        <f>'2. Collected Data'!I540/'3. Calculated Stats'!$G541*1000</f>
        <v>30.295138888888889</v>
      </c>
      <c r="I541" s="45">
        <f>'2. Collected Data'!J540/'3. Calculated Stats'!$G541*1000</f>
        <v>5.859375</v>
      </c>
      <c r="J541" s="45">
        <f>'2. Collected Data'!K540/'3. Calculated Stats'!$G541*1000</f>
        <v>1.1284722222222221</v>
      </c>
      <c r="K541" s="66">
        <f>('2. Collected Data'!Y540+'2. Collected Data'!Z540)/G541*1000</f>
        <v>36.414930555555557</v>
      </c>
      <c r="L541" s="73">
        <f>IF(SUM('2. Collected Data'!Y540:Z540)&gt;0,(ROUND('2. Collected Data'!Y540/SUM('2. Collected Data'!Y540:Z540),2)),"")</f>
        <v>1</v>
      </c>
      <c r="M541" s="73">
        <f>IF(SUM('2. Collected Data'!Y540:Z540)&gt;0,1-L541,"")</f>
        <v>0</v>
      </c>
      <c r="N541" s="66">
        <f>IF('2. Collected Data'!AD540&gt;0,'2. Collected Data'!AE540/'2. Collected Data'!AD540,"")</f>
        <v>1236.6412213740457</v>
      </c>
      <c r="O541" s="66">
        <f>IF('2. Collected Data'!AF540&gt;0,'2. Collected Data'!AG540/'2. Collected Data'!AF540,"")</f>
        <v>51153.846153846156</v>
      </c>
      <c r="P541" s="66">
        <f>SUM('2. Collected Data'!AI540:AK540)/'2. Collected Data'!G540</f>
        <v>5.0009166666666669</v>
      </c>
      <c r="Q541" s="50" t="str">
        <f>IF(MAX('2. Collected Data'!AI540:AK540)='2. Collected Data'!AI540,"NaCl",IF(MAX('2. Collected Data'!AJ540:AK540)='2. Collected Data'!AJ540,"CaCl2","MgCl2"))</f>
        <v>NaCl</v>
      </c>
      <c r="R541" s="66">
        <f>'2. Collected Data'!AL540/'2. Collected Data'!G540</f>
        <v>1.875</v>
      </c>
      <c r="S541" s="66">
        <f>SUM('2. Collected Data'!AO540:AU540)/'2. Collected Data'!G540</f>
        <v>99.875</v>
      </c>
      <c r="T541" s="50" t="str">
        <f>IF(MAX('2. Collected Data'!AO540:AT540)='2. Collected Data'!AO540,"NaCl",IF(MAX('2. Collected Data'!AP540:AT540)='2. Collected Data'!AP540,"CaCl2",IF(MAX('2. Collected Data'!AQ540:AT540)='2. Collected Data'!AQ540,"MgCl2",IF(MAX('2. Collected Data'!AR540:AT540)='2. Collected Data'!AR540,"Potassium Acetate",IF('2. Collected Data'!AS540&gt;'2. Collected Data'!AT540,"Enhanced Brine","Ag Byproduct")))))</f>
        <v>MgCl2</v>
      </c>
      <c r="U541" s="72">
        <f>IF('2. Collected Data'!BC540&gt;0,'2. Collected Data'!BC540/'2. Collected Data'!$G540,"")</f>
        <v>141.66666666666666</v>
      </c>
      <c r="V541" s="72">
        <f>IF('2. Collected Data'!BD540&gt;0,'2. Collected Data'!BD540/'2. Collected Data'!$G540,"")</f>
        <v>329.16666666666669</v>
      </c>
      <c r="W541" s="72">
        <f>IF('2. Collected Data'!BE540&gt;0,'2. Collected Data'!BE540/'2. Collected Data'!$G540,"")</f>
        <v>458.33333333333331</v>
      </c>
      <c r="X541" s="72">
        <f>IF('2. Collected Data'!BF540&gt;0,'2. Collected Data'!BF540/'2. Collected Data'!$G540,"")</f>
        <v>929.16666666666663</v>
      </c>
      <c r="Y541" s="74">
        <f>IF(AND('2. Collected Data'!BB540&gt;0,'2. Collected Data'!BH540&gt;0),('2. Collected Data'!BH540-'2. Collected Data'!BB540)/'2. Collected Data'!BH540,"")</f>
        <v>9.6594857539958334E-2</v>
      </c>
    </row>
    <row r="542" spans="1:25" s="51" customFormat="1" ht="11.25" customHeight="1" x14ac:dyDescent="0.15">
      <c r="A542" s="67" t="str">
        <f>'2. Collected Data'!A541</f>
        <v>Nevada</v>
      </c>
      <c r="B542" s="46"/>
      <c r="C542" s="46"/>
      <c r="D542" s="46"/>
      <c r="E542" s="46"/>
      <c r="F542" s="46"/>
      <c r="G542" s="146">
        <f>'2. Collected Data'!G541*'2. Collected Data'!AA541</f>
        <v>13706</v>
      </c>
      <c r="H542" s="45">
        <f>'2. Collected Data'!I541/'3. Calculated Stats'!$G542*1000</f>
        <v>23.274478330658106</v>
      </c>
      <c r="I542" s="45">
        <f>'2. Collected Data'!J541/'3. Calculated Stats'!$G542*1000</f>
        <v>3.6480373559025243</v>
      </c>
      <c r="J542" s="45">
        <f>'2. Collected Data'!K541/'3. Calculated Stats'!$G542*1000</f>
        <v>0.9484897125346563</v>
      </c>
      <c r="K542" s="66">
        <f>('2. Collected Data'!Y541+'2. Collected Data'!Z541)/G542*1000</f>
        <v>33.999708157011526</v>
      </c>
      <c r="L542" s="73">
        <f>IF(SUM('2. Collected Data'!Y541:Z541)&gt;0,(ROUND('2. Collected Data'!Y541/SUM('2. Collected Data'!Y541:Z541),2)),"")</f>
        <v>0.92</v>
      </c>
      <c r="M542" s="73">
        <f>IF(SUM('2. Collected Data'!Y541:Z541)&gt;0,1-L542,"")</f>
        <v>7.999999999999996E-2</v>
      </c>
      <c r="N542" s="66">
        <f>IF('2. Collected Data'!AD541&gt;0,'2. Collected Data'!AE541/'2. Collected Data'!AD541,"")</f>
        <v>375</v>
      </c>
      <c r="O542" s="66">
        <f>IF('2. Collected Data'!AF541&gt;0,'2. Collected Data'!AG541/'2. Collected Data'!AF541,"")</f>
        <v>37866.666666666664</v>
      </c>
      <c r="P542" s="66">
        <f>SUM('2. Collected Data'!AI541:AK541)/'2. Collected Data'!G541</f>
        <v>6.2673281774405371E-2</v>
      </c>
      <c r="Q542" s="50" t="str">
        <f>IF(MAX('2. Collected Data'!AI541:AK541)='2. Collected Data'!AI541,"NaCl",IF(MAX('2. Collected Data'!AJ541:AK541)='2. Collected Data'!AJ541,"CaCl2","MgCl2"))</f>
        <v>NaCl</v>
      </c>
      <c r="R542" s="66">
        <f>'2. Collected Data'!AL541/'2. Collected Data'!G541</f>
        <v>4.3127827228950828</v>
      </c>
      <c r="S542" s="66">
        <f>SUM('2. Collected Data'!AO541:AU541)/'2. Collected Data'!G541</f>
        <v>21.199693564862105</v>
      </c>
      <c r="T542" s="50" t="str">
        <f>IF(MAX('2. Collected Data'!AO541:AT541)='2. Collected Data'!AO541,"NaCl",IF(MAX('2. Collected Data'!AP541:AT541)='2. Collected Data'!AP541,"CaCl2",IF(MAX('2. Collected Data'!AQ541:AT541)='2. Collected Data'!AQ541,"MgCl2",IF(MAX('2. Collected Data'!AR541:AT541)='2. Collected Data'!AR541,"Potassium Acetate",IF('2. Collected Data'!AS541&gt;'2. Collected Data'!AT541,"Enhanced Brine","Ag Byproduct")))))</f>
        <v>NaCl</v>
      </c>
      <c r="U542" s="72">
        <f>IF('2. Collected Data'!BC541&gt;0,'2. Collected Data'!BC541/'2. Collected Data'!$G541,"")</f>
        <v>66.648475120385228</v>
      </c>
      <c r="V542" s="72">
        <f>IF('2. Collected Data'!BD541&gt;0,'2. Collected Data'!BD541/'2. Collected Data'!$G541,"")</f>
        <v>171.57427404056617</v>
      </c>
      <c r="W542" s="72">
        <f>IF('2. Collected Data'!BE541&gt;0,'2. Collected Data'!BE541/'2. Collected Data'!$G541,"")</f>
        <v>132.02444185028455</v>
      </c>
      <c r="X542" s="72">
        <f>IF('2. Collected Data'!BF541&gt;0,'2. Collected Data'!BF541/'2. Collected Data'!$G541,"")</f>
        <v>370.24719101123594</v>
      </c>
      <c r="Y542" s="74">
        <f>IF(AND('2. Collected Data'!BB541&gt;0,'2. Collected Data'!BH541&gt;0),('2. Collected Data'!BH541-'2. Collected Data'!BB541)/'2. Collected Data'!BH541,"")</f>
        <v>-2.7227227227227216E-2</v>
      </c>
    </row>
    <row r="543" spans="1:25" s="51" customFormat="1" ht="11.25" customHeight="1" x14ac:dyDescent="0.15">
      <c r="A543" s="67" t="str">
        <f>'2. Collected Data'!A542</f>
        <v>New Hampshire</v>
      </c>
      <c r="B543" s="46"/>
      <c r="C543" s="46"/>
      <c r="D543" s="46"/>
      <c r="E543" s="46"/>
      <c r="F543" s="46"/>
      <c r="G543" s="146">
        <f>'2. Collected Data'!G542*'2. Collected Data'!AA542</f>
        <v>4308.3600000000006</v>
      </c>
      <c r="H543" s="45">
        <f>'2. Collected Data'!I542/'3. Calculated Stats'!$G543*1000</f>
        <v>77.755804993083217</v>
      </c>
      <c r="I543" s="45">
        <f>'2. Collected Data'!J542/'3. Calculated Stats'!$G543*1000</f>
        <v>5.1063513726800913</v>
      </c>
      <c r="J543" s="45">
        <f>'2. Collected Data'!K542/'3. Calculated Stats'!$G543*1000</f>
        <v>0.46421376115273555</v>
      </c>
      <c r="K543" s="66">
        <f>('2. Collected Data'!Y542+'2. Collected Data'!Z542)/G543*1000</f>
        <v>154.1189687027082</v>
      </c>
      <c r="L543" s="73">
        <f>IF(SUM('2. Collected Data'!Y542:Z542)&gt;0,(ROUND('2. Collected Data'!Y542/SUM('2. Collected Data'!Y542:Z542),2)),"")</f>
        <v>1</v>
      </c>
      <c r="M543" s="73">
        <f>IF(SUM('2. Collected Data'!Y542:Z542)&gt;0,1-L543,"")</f>
        <v>0</v>
      </c>
      <c r="N543" s="66">
        <f>IF('2. Collected Data'!AD542&gt;0,'2. Collected Data'!AE542/'2. Collected Data'!AD542,"")</f>
        <v>1959.1588785046729</v>
      </c>
      <c r="O543" s="66">
        <f>IF('2. Collected Data'!AF542&gt;0,'2. Collected Data'!AG542/'2. Collected Data'!AF542,"")</f>
        <v>5272.727272727273</v>
      </c>
      <c r="P543" s="66">
        <f>SUM('2. Collected Data'!AI542:AK542)/'2. Collected Data'!G542</f>
        <v>21.491842835789026</v>
      </c>
      <c r="Q543" s="50" t="str">
        <f>IF(MAX('2. Collected Data'!AI542:AK542)='2. Collected Data'!AI542,"NaCl",IF(MAX('2. Collected Data'!AJ542:AK542)='2. Collected Data'!AJ542,"CaCl2","MgCl2"))</f>
        <v>CaCl2</v>
      </c>
      <c r="R543" s="66">
        <f>'2. Collected Data'!AL542/'2. Collected Data'!G542</f>
        <v>8.0853064275037365</v>
      </c>
      <c r="S543" s="66">
        <f>SUM('2. Collected Data'!AO542:AU542)/'2. Collected Data'!G542</f>
        <v>31.197202647875294</v>
      </c>
      <c r="T543" s="50" t="str">
        <f>IF(MAX('2. Collected Data'!AO542:AT542)='2. Collected Data'!AO542,"NaCl",IF(MAX('2. Collected Data'!AP542:AT542)='2. Collected Data'!AP542,"CaCl2",IF(MAX('2. Collected Data'!AQ542:AT542)='2. Collected Data'!AQ542,"MgCl2",IF(MAX('2. Collected Data'!AR542:AT542)='2. Collected Data'!AR542,"Potassium Acetate",IF('2. Collected Data'!AS542&gt;'2. Collected Data'!AT542,"Enhanced Brine","Ag Byproduct")))))</f>
        <v>Enhanced Brine</v>
      </c>
      <c r="U543" s="72">
        <f>IF('2. Collected Data'!BC542&gt;0,'2. Collected Data'!BC542/'2. Collected Data'!$G542,"")</f>
        <v>1153.6451932521888</v>
      </c>
      <c r="V543" s="72">
        <f>IF('2. Collected Data'!BD542&gt;0,'2. Collected Data'!BD542/'2. Collected Data'!$G542,"")</f>
        <v>638.26606875934226</v>
      </c>
      <c r="W543" s="72">
        <f>IF('2. Collected Data'!BE542&gt;0,'2. Collected Data'!BE542/'2. Collected Data'!$G542,"")</f>
        <v>1294.4525710014948</v>
      </c>
      <c r="X543" s="72">
        <f>IF('2. Collected Data'!BF542&gt;0,'2. Collected Data'!BF542/'2. Collected Data'!$G542,"")</f>
        <v>3113.6946423232971</v>
      </c>
      <c r="Y543" s="74">
        <f>IF(AND('2. Collected Data'!BB542&gt;0,'2. Collected Data'!BH542&gt;0),('2. Collected Data'!BH542-'2. Collected Data'!BB542)/'2. Collected Data'!BH542,"")</f>
        <v>4.9867021276595751E-2</v>
      </c>
    </row>
    <row r="544" spans="1:25" s="51" customFormat="1" ht="11.25" customHeight="1" x14ac:dyDescent="0.15">
      <c r="A544" s="67" t="str">
        <f>'2. Collected Data'!A543</f>
        <v>New Jersey</v>
      </c>
      <c r="B544" s="46"/>
      <c r="C544" s="46"/>
      <c r="D544" s="46"/>
      <c r="E544" s="46"/>
      <c r="F544" s="46"/>
      <c r="G544" s="146">
        <f>'2. Collected Data'!G543*'2. Collected Data'!AA543</f>
        <v>13295</v>
      </c>
      <c r="H544" s="45">
        <f>'2. Collected Data'!I543/'3. Calculated Stats'!$G544*1000</f>
        <v>41.368935690109062</v>
      </c>
      <c r="I544" s="45">
        <f>'2. Collected Data'!J543/'3. Calculated Stats'!$G544*1000</f>
        <v>0.37608123354644601</v>
      </c>
      <c r="J544" s="45">
        <f>'2. Collected Data'!K543/'3. Calculated Stats'!$G544*1000</f>
        <v>0.22564874012786762</v>
      </c>
      <c r="K544" s="66">
        <f>('2. Collected Data'!Y543+'2. Collected Data'!Z543)/G544*1000</f>
        <v>63.933809702895822</v>
      </c>
      <c r="L544" s="73">
        <f>IF(SUM('2. Collected Data'!Y543:Z543)&gt;0,(ROUND('2. Collected Data'!Y543/SUM('2. Collected Data'!Y543:Z543),2)),"")</f>
        <v>0.82</v>
      </c>
      <c r="M544" s="73">
        <f>IF(SUM('2. Collected Data'!Y543:Z543)&gt;0,1-L544,"")</f>
        <v>0.18000000000000005</v>
      </c>
      <c r="N544" s="66">
        <f>IF('2. Collected Data'!AD543&gt;0,'2. Collected Data'!AE543/'2. Collected Data'!AD543,"")</f>
        <v>3463.409090909091</v>
      </c>
      <c r="O544" s="66">
        <f>IF('2. Collected Data'!AF543&gt;0,'2. Collected Data'!AG543/'2. Collected Data'!AF543,"")</f>
        <v>13012.272727272728</v>
      </c>
      <c r="P544" s="66">
        <f>SUM('2. Collected Data'!AI543:AK543)/'2. Collected Data'!G543</f>
        <v>35.424821361414068</v>
      </c>
      <c r="Q544" s="50" t="str">
        <f>IF(MAX('2. Collected Data'!AI543:AK543)='2. Collected Data'!AI543,"NaCl",IF(MAX('2. Collected Data'!AJ543:AK543)='2. Collected Data'!AJ543,"CaCl2","MgCl2"))</f>
        <v>NaCl</v>
      </c>
      <c r="R544" s="66">
        <f>'2. Collected Data'!AL543/'2. Collected Data'!G543</f>
        <v>0.18909364422715305</v>
      </c>
      <c r="S544" s="66">
        <f>SUM('2. Collected Data'!AO543:AU543)/'2. Collected Data'!G543</f>
        <v>158.40323429860851</v>
      </c>
      <c r="T544" s="50" t="str">
        <f>IF(MAX('2. Collected Data'!AO543:AT543)='2. Collected Data'!AO543,"NaCl",IF(MAX('2. Collected Data'!AP543:AT543)='2. Collected Data'!AP543,"CaCl2",IF(MAX('2. Collected Data'!AQ543:AT543)='2. Collected Data'!AQ543,"MgCl2",IF(MAX('2. Collected Data'!AR543:AT543)='2. Collected Data'!AR543,"Potassium Acetate",IF('2. Collected Data'!AS543&gt;'2. Collected Data'!AT543,"Enhanced Brine","Ag Byproduct")))))</f>
        <v>CaCl2</v>
      </c>
      <c r="U544" s="72" t="str">
        <f>IF('2. Collected Data'!BC543&gt;0,'2. Collected Data'!BC543/'2. Collected Data'!$G543,"")</f>
        <v/>
      </c>
      <c r="V544" s="72" t="str">
        <f>IF('2. Collected Data'!BD543&gt;0,'2. Collected Data'!BD543/'2. Collected Data'!$G543,"")</f>
        <v/>
      </c>
      <c r="W544" s="72">
        <f>IF('2. Collected Data'!BE543&gt;0,'2. Collected Data'!BE543/'2. Collected Data'!$G543,"")</f>
        <v>1957.3954870251976</v>
      </c>
      <c r="X544" s="72">
        <f>IF('2. Collected Data'!BF543&gt;0,'2. Collected Data'!BF543/'2. Collected Data'!$G543,"")</f>
        <v>9622.2964272282807</v>
      </c>
      <c r="Y544" s="74">
        <f>IF(AND('2. Collected Data'!BB543&gt;0,'2. Collected Data'!BH543&gt;0),('2. Collected Data'!BH543-'2. Collected Data'!BB543)/'2. Collected Data'!BH543,"")</f>
        <v>0.11428571428571428</v>
      </c>
    </row>
    <row r="545" spans="1:25" s="51" customFormat="1" ht="11.25" customHeight="1" x14ac:dyDescent="0.15">
      <c r="A545" s="150" t="str">
        <f>'2. Collected Data'!A544</f>
        <v>New Mexico</v>
      </c>
      <c r="B545" s="46"/>
      <c r="C545" s="46"/>
      <c r="D545" s="46"/>
      <c r="E545" s="46"/>
      <c r="F545" s="46"/>
      <c r="G545" s="146"/>
      <c r="H545" s="45"/>
      <c r="I545" s="45"/>
      <c r="J545" s="45"/>
      <c r="K545" s="66"/>
      <c r="L545" s="73"/>
      <c r="M545" s="73"/>
      <c r="N545" s="66"/>
      <c r="O545" s="66"/>
      <c r="P545" s="66"/>
      <c r="Q545" s="50"/>
      <c r="R545" s="66"/>
      <c r="S545" s="66"/>
      <c r="T545" s="50"/>
      <c r="U545" s="72"/>
      <c r="V545" s="72"/>
      <c r="W545" s="72"/>
      <c r="X545" s="72"/>
      <c r="Y545" s="74"/>
    </row>
    <row r="546" spans="1:25" s="51" customFormat="1" ht="11.25" customHeight="1" x14ac:dyDescent="0.15">
      <c r="A546" s="67" t="str">
        <f>'2. Collected Data'!A545</f>
        <v>New York</v>
      </c>
      <c r="B546" s="46"/>
      <c r="C546" s="46"/>
      <c r="D546" s="46"/>
      <c r="E546" s="46"/>
      <c r="F546" s="46"/>
      <c r="G546" s="146">
        <f>'2. Collected Data'!G545*'2. Collected Data'!AA545</f>
        <v>36578.639999999999</v>
      </c>
      <c r="H546" s="45">
        <f>'2. Collected Data'!I545/'3. Calculated Stats'!$G546*1000</f>
        <v>39.968681175680672</v>
      </c>
      <c r="I546" s="45">
        <f>'2. Collected Data'!J545/'3. Calculated Stats'!$G546*1000</f>
        <v>1.0115192910397981</v>
      </c>
      <c r="J546" s="45">
        <f>'2. Collected Data'!K545/'3. Calculated Stats'!$G546*1000</f>
        <v>1.1208727279089654</v>
      </c>
      <c r="K546" s="66">
        <f>('2. Collected Data'!Y545+'2. Collected Data'!Z545)/G546*1000</f>
        <v>102.51884706484441</v>
      </c>
      <c r="L546" s="73">
        <f>IF(SUM('2. Collected Data'!Y545:Z545)&gt;0,(ROUND('2. Collected Data'!Y545/SUM('2. Collected Data'!Y545:Z545),2)),"")</f>
        <v>0.9</v>
      </c>
      <c r="M546" s="73">
        <f>IF(SUM('2. Collected Data'!Y545:Z545)&gt;0,1-L546,"")</f>
        <v>9.9999999999999978E-2</v>
      </c>
      <c r="N546" s="66">
        <f>IF('2. Collected Data'!AD545&gt;0,'2. Collected Data'!AE545/'2. Collected Data'!AD545,"")</f>
        <v>1907.3151750972763</v>
      </c>
      <c r="O546" s="66">
        <f>IF('2. Collected Data'!AF545&gt;0,'2. Collected Data'!AG545/'2. Collected Data'!AF545,"")</f>
        <v>18333.333333333332</v>
      </c>
      <c r="P546" s="66">
        <f>SUM('2. Collected Data'!AI545:AK545)/'2. Collected Data'!G545</f>
        <v>25.40267762825518</v>
      </c>
      <c r="Q546" s="50" t="str">
        <f>IF(MAX('2. Collected Data'!AI545:AK545)='2. Collected Data'!AI545,"NaCl",IF(MAX('2. Collected Data'!AJ545:AK545)='2. Collected Data'!AJ545,"CaCl2","MgCl2"))</f>
        <v>NaCl</v>
      </c>
      <c r="R546" s="66">
        <f>'2. Collected Data'!AL545/'2. Collected Data'!G545</f>
        <v>0.38407660864373305</v>
      </c>
      <c r="S546" s="66">
        <f>SUM('2. Collected Data'!AO545:AU545)/'2. Collected Data'!G545</f>
        <v>32.785789739585724</v>
      </c>
      <c r="T546" s="50" t="str">
        <f>IF(MAX('2. Collected Data'!AO545:AT545)='2. Collected Data'!AO545,"NaCl",IF(MAX('2. Collected Data'!AP545:AT545)='2. Collected Data'!AP545,"CaCl2",IF(MAX('2. Collected Data'!AQ545:AT545)='2. Collected Data'!AQ545,"MgCl2",IF(MAX('2. Collected Data'!AR545:AT545)='2. Collected Data'!AR545,"Potassium Acetate",IF('2. Collected Data'!AS545&gt;'2. Collected Data'!AT545,"Enhanced Brine","Ag Byproduct")))))</f>
        <v>NaCl</v>
      </c>
      <c r="U546" s="72">
        <f>IF('2. Collected Data'!BC545&gt;0,'2. Collected Data'!BC545/'2. Collected Data'!$G545,"")</f>
        <v>3880.9534744867497</v>
      </c>
      <c r="V546" s="72">
        <f>IF('2. Collected Data'!BD545&gt;0,'2. Collected Data'!BD545/'2. Collected Data'!$G545,"")</f>
        <v>964.49731318605609</v>
      </c>
      <c r="W546" s="72">
        <f>IF('2. Collected Data'!BE545&gt;0,'2. Collected Data'!BE545/'2. Collected Data'!$G545,"")</f>
        <v>1308.9606393239333</v>
      </c>
      <c r="X546" s="72">
        <f>IF('2. Collected Data'!BF545&gt;0,'2. Collected Data'!BF545/'2. Collected Data'!$G545,"")</f>
        <v>7578.1931750332978</v>
      </c>
      <c r="Y546" s="74">
        <f>IF(AND('2. Collected Data'!BB545&gt;0,'2. Collected Data'!BH545&gt;0),('2. Collected Data'!BH545-'2. Collected Data'!BB545)/'2. Collected Data'!BH545,"")</f>
        <v>7.0958420292181759E-2</v>
      </c>
    </row>
    <row r="547" spans="1:25" s="51" customFormat="1" ht="11.25" customHeight="1" x14ac:dyDescent="0.15">
      <c r="A547" s="150" t="str">
        <f>'2. Collected Data'!A546</f>
        <v>North Carolina</v>
      </c>
      <c r="B547" s="46"/>
      <c r="C547" s="46"/>
      <c r="D547" s="46"/>
      <c r="E547" s="46"/>
      <c r="F547" s="46"/>
      <c r="G547" s="146"/>
      <c r="H547" s="45"/>
      <c r="I547" s="45"/>
      <c r="J547" s="45"/>
      <c r="K547" s="66"/>
      <c r="L547" s="73"/>
      <c r="M547" s="73"/>
      <c r="N547" s="66"/>
      <c r="O547" s="66"/>
      <c r="P547" s="66"/>
      <c r="Q547" s="50"/>
      <c r="R547" s="66"/>
      <c r="S547" s="66"/>
      <c r="T547" s="50"/>
      <c r="U547" s="72"/>
      <c r="V547" s="72"/>
      <c r="W547" s="72"/>
      <c r="X547" s="72"/>
      <c r="Y547" s="74"/>
    </row>
    <row r="548" spans="1:25" s="51" customFormat="1" ht="11.25" customHeight="1" x14ac:dyDescent="0.15">
      <c r="A548" s="67" t="str">
        <f>'2. Collected Data'!A547</f>
        <v>North Dakota</v>
      </c>
      <c r="B548" s="46"/>
      <c r="C548" s="46"/>
      <c r="D548" s="46"/>
      <c r="E548" s="46"/>
      <c r="F548" s="46"/>
      <c r="G548" s="146">
        <f>'2. Collected Data'!G547*'2. Collected Data'!AA547</f>
        <v>16708.02</v>
      </c>
      <c r="H548" s="45">
        <f>'2. Collected Data'!I547/'3. Calculated Stats'!$G548*1000</f>
        <v>21.606390224574785</v>
      </c>
      <c r="I548" s="45">
        <f>'2. Collected Data'!J547/'3. Calculated Stats'!$G548*1000</f>
        <v>1.496287411674154</v>
      </c>
      <c r="J548" s="45">
        <f>'2. Collected Data'!K547/'3. Calculated Stats'!$G548*1000</f>
        <v>3.7706442774188682</v>
      </c>
      <c r="K548" s="66">
        <f>('2. Collected Data'!Y547+'2. Collected Data'!Z547)/G548*1000</f>
        <v>22.204905189244446</v>
      </c>
      <c r="L548" s="73">
        <f>IF(SUM('2. Collected Data'!Y547:Z547)&gt;0,(ROUND('2. Collected Data'!Y547/SUM('2. Collected Data'!Y547:Z547),2)),"")</f>
        <v>1</v>
      </c>
      <c r="M548" s="73">
        <f>IF(SUM('2. Collected Data'!Y547:Z547)&gt;0,1-L548,"")</f>
        <v>0</v>
      </c>
      <c r="N548" s="66">
        <f>IF('2. Collected Data'!AD547&gt;0,'2. Collected Data'!AE547/'2. Collected Data'!AD547,"")</f>
        <v>1302.1428571428571</v>
      </c>
      <c r="O548" s="66">
        <f>IF('2. Collected Data'!AF547&gt;0,'2. Collected Data'!AG547/'2. Collected Data'!AF547,"")</f>
        <v>17083.333333333332</v>
      </c>
      <c r="P548" s="66">
        <f>SUM('2. Collected Data'!AI547:AK547)/'2. Collected Data'!G547</f>
        <v>2.4785031380139597</v>
      </c>
      <c r="Q548" s="50" t="str">
        <f>IF(MAX('2. Collected Data'!AI547:AK547)='2. Collected Data'!AI547,"NaCl",IF(MAX('2. Collected Data'!AJ547:AK547)='2. Collected Data'!AJ547,"CaCl2","MgCl2"))</f>
        <v>NaCl</v>
      </c>
      <c r="R548" s="66">
        <f>'2. Collected Data'!AL547/'2. Collected Data'!G547</f>
        <v>3.0235790955481261</v>
      </c>
      <c r="S548" s="66">
        <f>SUM('2. Collected Data'!AO547:AU547)/'2. Collected Data'!G547</f>
        <v>134.50255146929439</v>
      </c>
      <c r="T548" s="50" t="str">
        <f>IF(MAX('2. Collected Data'!AO547:AT547)='2. Collected Data'!AO547,"NaCl",IF(MAX('2. Collected Data'!AP547:AT547)='2. Collected Data'!AP547,"CaCl2",IF(MAX('2. Collected Data'!AQ547:AT547)='2. Collected Data'!AQ547,"MgCl2",IF(MAX('2. Collected Data'!AR547:AT547)='2. Collected Data'!AR547,"Potassium Acetate",IF('2. Collected Data'!AS547&gt;'2. Collected Data'!AT547,"Enhanced Brine","Ag Byproduct")))))</f>
        <v>NaCl</v>
      </c>
      <c r="U548" s="72">
        <f>IF('2. Collected Data'!BC547&gt;0,'2. Collected Data'!BC547/'2. Collected Data'!$G547,"")</f>
        <v>527.94486480145463</v>
      </c>
      <c r="V548" s="72">
        <f>IF('2. Collected Data'!BD547&gt;0,'2. Collected Data'!BD547/'2. Collected Data'!$G547,"")</f>
        <v>429.12669364772125</v>
      </c>
      <c r="W548" s="72">
        <f>IF('2. Collected Data'!BE547&gt;0,'2. Collected Data'!BE547/'2. Collected Data'!$G547,"")</f>
        <v>246.0768373511643</v>
      </c>
      <c r="X548" s="72">
        <f>IF('2. Collected Data'!BF547&gt;0,'2. Collected Data'!BF547/'2. Collected Data'!$G547,"")</f>
        <v>1214.7765264824916</v>
      </c>
      <c r="Y548" s="74">
        <f>IF(AND('2. Collected Data'!BB547&gt;0,'2. Collected Data'!BH547&gt;0),('2. Collected Data'!BH547-'2. Collected Data'!BB547)/'2. Collected Data'!BH547,"")</f>
        <v>-6.4935064935064929E-2</v>
      </c>
    </row>
    <row r="549" spans="1:25" s="51" customFormat="1" ht="11.25" customHeight="1" x14ac:dyDescent="0.15">
      <c r="A549" s="67" t="str">
        <f>'2. Collected Data'!A548</f>
        <v>Ohio</v>
      </c>
      <c r="B549" s="46"/>
      <c r="C549" s="46"/>
      <c r="D549" s="46"/>
      <c r="E549" s="46"/>
      <c r="F549" s="46"/>
      <c r="G549" s="146">
        <f>'2. Collected Data'!G548*'2. Collected Data'!AA548</f>
        <v>42903.63</v>
      </c>
      <c r="H549" s="45">
        <f>'2. Collected Data'!I548/'3. Calculated Stats'!$G549*1000</f>
        <v>37.525962255408224</v>
      </c>
      <c r="I549" s="45">
        <f>'2. Collected Data'!J548/'3. Calculated Stats'!$G549*1000</f>
        <v>1.328558912147993</v>
      </c>
      <c r="J549" s="45">
        <f>'2. Collected Data'!K548/'3. Calculated Stats'!$G549*1000</f>
        <v>0.20977245981284101</v>
      </c>
      <c r="K549" s="66">
        <f>('2. Collected Data'!Y548+'2. Collected Data'!Z548)/G549*1000</f>
        <v>71.975261766894789</v>
      </c>
      <c r="L549" s="73">
        <f>IF(SUM('2. Collected Data'!Y548:Z548)&gt;0,(ROUND('2. Collected Data'!Y548/SUM('2. Collected Data'!Y548:Z548),2)),"")</f>
        <v>0.86</v>
      </c>
      <c r="M549" s="73">
        <f>IF(SUM('2. Collected Data'!Y548:Z548)&gt;0,1-L549,"")</f>
        <v>0.14000000000000001</v>
      </c>
      <c r="N549" s="66">
        <f>IF('2. Collected Data'!AD548&gt;0,'2. Collected Data'!AE548/'2. Collected Data'!AD548,"")</f>
        <v>3167.802575107296</v>
      </c>
      <c r="O549" s="66">
        <f>IF('2. Collected Data'!AF548&gt;0,'2. Collected Data'!AG548/'2. Collected Data'!AF548,"")</f>
        <v>13650.485436893205</v>
      </c>
      <c r="P549" s="66">
        <f>SUM('2. Collected Data'!AI548:AK548)/'2. Collected Data'!G548</f>
        <v>21.90536954565383</v>
      </c>
      <c r="Q549" s="50" t="str">
        <f>IF(MAX('2. Collected Data'!AI548:AK548)='2. Collected Data'!AI548,"NaCl",IF(MAX('2. Collected Data'!AJ548:AK548)='2. Collected Data'!AJ548,"CaCl2","MgCl2"))</f>
        <v>NaCl</v>
      </c>
      <c r="R549" s="66">
        <f>'2. Collected Data'!AL548/'2. Collected Data'!G548</f>
        <v>0.38659805708747719</v>
      </c>
      <c r="S549" s="66">
        <f>SUM('2. Collected Data'!AO548:AU548)/'2. Collected Data'!G548</f>
        <v>253.95454230795855</v>
      </c>
      <c r="T549" s="50" t="str">
        <f>IF(MAX('2. Collected Data'!AO548:AT548)='2. Collected Data'!AO548,"NaCl",IF(MAX('2. Collected Data'!AP548:AT548)='2. Collected Data'!AP548,"CaCl2",IF(MAX('2. Collected Data'!AQ548:AT548)='2. Collected Data'!AQ548,"MgCl2",IF(MAX('2. Collected Data'!AR548:AT548)='2. Collected Data'!AR548,"Potassium Acetate",IF('2. Collected Data'!AS548&gt;'2. Collected Data'!AT548,"Enhanced Brine","Ag Byproduct")))))</f>
        <v>NaCl</v>
      </c>
      <c r="U549" s="72">
        <f>IF('2. Collected Data'!BC548&gt;0,'2. Collected Data'!BC548/'2. Collected Data'!$G548,"")</f>
        <v>494.09883009899164</v>
      </c>
      <c r="V549" s="72">
        <f>IF('2. Collected Data'!BD548&gt;0,'2. Collected Data'!BD548/'2. Collected Data'!$G548,"")</f>
        <v>834.42589473198427</v>
      </c>
      <c r="W549" s="72">
        <f>IF('2. Collected Data'!BE548&gt;0,'2. Collected Data'!BE548/'2. Collected Data'!$G548,"")</f>
        <v>1460.0212058979625</v>
      </c>
      <c r="X549" s="72">
        <f>IF('2. Collected Data'!BF548&gt;0,'2. Collected Data'!BF548/'2. Collected Data'!$G548,"")</f>
        <v>2788.5459307289384</v>
      </c>
      <c r="Y549" s="74">
        <f>IF(AND('2. Collected Data'!BB548&gt;0,'2. Collected Data'!BH548&gt;0),('2. Collected Data'!BH548-'2. Collected Data'!BB548)/'2. Collected Data'!BH548,"")</f>
        <v>-0.2287371134020619</v>
      </c>
    </row>
    <row r="550" spans="1:25" s="51" customFormat="1" ht="11.25" customHeight="1" x14ac:dyDescent="0.15">
      <c r="A550" s="150" t="str">
        <f>'2. Collected Data'!A549</f>
        <v>Oklahoma</v>
      </c>
      <c r="B550" s="46"/>
      <c r="C550" s="46"/>
      <c r="D550" s="46"/>
      <c r="E550" s="46"/>
      <c r="F550" s="46"/>
      <c r="G550" s="146"/>
      <c r="H550" s="45"/>
      <c r="I550" s="45"/>
      <c r="J550" s="45"/>
      <c r="K550" s="66"/>
      <c r="L550" s="73"/>
      <c r="M550" s="73"/>
      <c r="N550" s="66"/>
      <c r="O550" s="66"/>
      <c r="P550" s="66"/>
      <c r="Q550" s="50"/>
      <c r="R550" s="66"/>
      <c r="S550" s="66"/>
      <c r="T550" s="50"/>
      <c r="U550" s="72"/>
      <c r="V550" s="72"/>
      <c r="W550" s="72"/>
      <c r="X550" s="72"/>
      <c r="Y550" s="74"/>
    </row>
    <row r="551" spans="1:25" s="51" customFormat="1" ht="11.25" customHeight="1" x14ac:dyDescent="0.15">
      <c r="A551" s="67" t="str">
        <f>'2. Collected Data'!A550</f>
        <v>Oregon</v>
      </c>
      <c r="B551" s="46"/>
      <c r="C551" s="46"/>
      <c r="D551" s="46"/>
      <c r="E551" s="46"/>
      <c r="F551" s="46"/>
      <c r="G551" s="146">
        <f>'2. Collected Data'!G550*'2. Collected Data'!AA550</f>
        <v>19090</v>
      </c>
      <c r="H551" s="45">
        <f>'2. Collected Data'!I550/'3. Calculated Stats'!$G551*1000</f>
        <v>22.891566265060241</v>
      </c>
      <c r="I551" s="45">
        <f>'2. Collected Data'!J550/'3. Calculated Stats'!$G551*1000</f>
        <v>3.3001571503404925</v>
      </c>
      <c r="J551" s="45">
        <f>'2. Collected Data'!K550/'3. Calculated Stats'!$G551*1000</f>
        <v>1.5191199580932426</v>
      </c>
      <c r="K551" s="66">
        <f>('2. Collected Data'!Y550+'2. Collected Data'!Z550)/G551*1000</f>
        <v>52.173913043478258</v>
      </c>
      <c r="L551" s="73">
        <f>IF(SUM('2. Collected Data'!Y550:Z550)&gt;0,(ROUND('2. Collected Data'!Y550/SUM('2. Collected Data'!Y550:Z550),2)),"")</f>
        <v>0.95</v>
      </c>
      <c r="M551" s="73">
        <f>IF(SUM('2. Collected Data'!Y550:Z550)&gt;0,1-L551,"")</f>
        <v>5.0000000000000044E-2</v>
      </c>
      <c r="N551" s="66">
        <f>IF('2. Collected Data'!AD550&gt;0,'2. Collected Data'!AE550/'2. Collected Data'!AD550,"")</f>
        <v>333.33333333333331</v>
      </c>
      <c r="O551" s="66">
        <f>IF('2. Collected Data'!AF550&gt;0,'2. Collected Data'!AG550/'2. Collected Data'!AF550,"")</f>
        <v>20117.821782178216</v>
      </c>
      <c r="P551" s="66">
        <f>SUM('2. Collected Data'!AI550:AK550)/'2. Collected Data'!G550</f>
        <v>9.7957045573598741E-3</v>
      </c>
      <c r="Q551" s="50" t="str">
        <f>IF(MAX('2. Collected Data'!AI550:AK550)='2. Collected Data'!AI550,"NaCl",IF(MAX('2. Collected Data'!AJ550:AK550)='2. Collected Data'!AJ550,"CaCl2","MgCl2"))</f>
        <v>NaCl</v>
      </c>
      <c r="R551" s="66">
        <f>'2. Collected Data'!AL550/'2. Collected Data'!G550</f>
        <v>7.16930330015715</v>
      </c>
      <c r="S551" s="66">
        <f>SUM('2. Collected Data'!AO550:AU550)/'2. Collected Data'!G550</f>
        <v>151.11079099004715</v>
      </c>
      <c r="T551" s="50" t="str">
        <f>IF(MAX('2. Collected Data'!AO550:AT550)='2. Collected Data'!AO550,"NaCl",IF(MAX('2. Collected Data'!AP550:AT550)='2. Collected Data'!AP550,"CaCl2",IF(MAX('2. Collected Data'!AQ550:AT550)='2. Collected Data'!AQ550,"MgCl2",IF(MAX('2. Collected Data'!AR550:AT550)='2. Collected Data'!AR550,"Potassium Acetate",IF('2. Collected Data'!AS550&gt;'2. Collected Data'!AT550,"Enhanced Brine","Ag Byproduct")))))</f>
        <v>MgCl2</v>
      </c>
      <c r="U551" s="72">
        <f>IF('2. Collected Data'!BC550&gt;0,'2. Collected Data'!BC550/'2. Collected Data'!$G550,"")</f>
        <v>430.82849659507593</v>
      </c>
      <c r="V551" s="72">
        <f>IF('2. Collected Data'!BD550&gt;0,'2. Collected Data'!BD550/'2. Collected Data'!$G550,"")</f>
        <v>319.26914614981666</v>
      </c>
      <c r="W551" s="72">
        <f>IF('2. Collected Data'!BE550&gt;0,'2. Collected Data'!BE550/'2. Collected Data'!$G550,"")</f>
        <v>242.28072289156626</v>
      </c>
      <c r="X551" s="72">
        <f>IF('2. Collected Data'!BF550&gt;0,'2. Collected Data'!BF550/'2. Collected Data'!$G550,"")</f>
        <v>1012.3964379256155</v>
      </c>
      <c r="Y551" s="74">
        <f>IF(AND('2. Collected Data'!BB550&gt;0,'2. Collected Data'!BH550&gt;0),('2. Collected Data'!BH550-'2. Collected Data'!BB550)/'2. Collected Data'!BH550,"")</f>
        <v>0</v>
      </c>
    </row>
    <row r="552" spans="1:25" s="51" customFormat="1" ht="11.25" customHeight="1" x14ac:dyDescent="0.15">
      <c r="A552" s="67" t="str">
        <f>'2. Collected Data'!A551</f>
        <v>Pennsylvania</v>
      </c>
      <c r="B552" s="46"/>
      <c r="C552" s="46"/>
      <c r="D552" s="46"/>
      <c r="E552" s="46"/>
      <c r="F552" s="46"/>
      <c r="G552" s="146">
        <f>'2. Collected Data'!G551*'2. Collected Data'!AA551</f>
        <v>76800</v>
      </c>
      <c r="H552" s="45">
        <f>'2. Collected Data'!I551/'3. Calculated Stats'!$G552*1000</f>
        <v>31.953125</v>
      </c>
      <c r="I552" s="45">
        <f>'2. Collected Data'!J551/'3. Calculated Stats'!$G552*1000</f>
        <v>1.7838541666666667</v>
      </c>
      <c r="J552" s="45">
        <f>'2. Collected Data'!K551/'3. Calculated Stats'!$G552*1000</f>
        <v>0.3125</v>
      </c>
      <c r="K552" s="66">
        <f>('2. Collected Data'!Y551+'2. Collected Data'!Z551)/G552*1000</f>
        <v>72.682291666666657</v>
      </c>
      <c r="L552" s="73">
        <f>IF(SUM('2. Collected Data'!Y551:Z551)&gt;0,(ROUND('2. Collected Data'!Y551/SUM('2. Collected Data'!Y551:Z551),2)),"")</f>
        <v>0.87</v>
      </c>
      <c r="M552" s="73">
        <f>IF(SUM('2. Collected Data'!Y551:Z551)&gt;0,1-L552,"")</f>
        <v>0.13</v>
      </c>
      <c r="N552" s="66">
        <f>IF('2. Collected Data'!AD551&gt;0,'2. Collected Data'!AE551/'2. Collected Data'!AD551,"")</f>
        <v>1861.9153674832962</v>
      </c>
      <c r="O552" s="66">
        <f>IF('2. Collected Data'!AF551&gt;0,'2. Collected Data'!AG551/'2. Collected Data'!AF551,"")</f>
        <v>14532.258064516129</v>
      </c>
      <c r="P552" s="66">
        <f>SUM('2. Collected Data'!AI551:AK551)/'2. Collected Data'!G551</f>
        <v>11.458333333333334</v>
      </c>
      <c r="Q552" s="50" t="str">
        <f>IF(MAX('2. Collected Data'!AI551:AK551)='2. Collected Data'!AI551,"NaCl",IF(MAX('2. Collected Data'!AJ551:AK551)='2. Collected Data'!AJ551,"CaCl2","MgCl2"))</f>
        <v>NaCl</v>
      </c>
      <c r="R552" s="66">
        <f>'2. Collected Data'!AL551/'2. Collected Data'!G551</f>
        <v>8.9375</v>
      </c>
      <c r="S552" s="66">
        <f>SUM('2. Collected Data'!AO551:AU551)/'2. Collected Data'!G551</f>
        <v>112.5</v>
      </c>
      <c r="T552" s="50" t="str">
        <f>IF(MAX('2. Collected Data'!AO551:AT551)='2. Collected Data'!AO551,"NaCl",IF(MAX('2. Collected Data'!AP551:AT551)='2. Collected Data'!AP551,"CaCl2",IF(MAX('2. Collected Data'!AQ551:AT551)='2. Collected Data'!AQ551,"MgCl2",IF(MAX('2. Collected Data'!AR551:AT551)='2. Collected Data'!AR551,"Potassium Acetate",IF('2. Collected Data'!AS551&gt;'2. Collected Data'!AT551,"Enhanced Brine","Ag Byproduct")))))</f>
        <v>NaCl</v>
      </c>
      <c r="U552" s="72">
        <f>IF('2. Collected Data'!BC551&gt;0,'2. Collected Data'!BC551/'2. Collected Data'!$G551,"")</f>
        <v>1229.1666666666667</v>
      </c>
      <c r="V552" s="72">
        <f>IF('2. Collected Data'!BD551&gt;0,'2. Collected Data'!BD551/'2. Collected Data'!$G551,"")</f>
        <v>342.70833333333331</v>
      </c>
      <c r="W552" s="72">
        <f>IF('2. Collected Data'!BE551&gt;0,'2. Collected Data'!BE551/'2. Collected Data'!$G551,"")</f>
        <v>965.625</v>
      </c>
      <c r="X552" s="72">
        <f>IF('2. Collected Data'!BF551&gt;0,'2. Collected Data'!BF551/'2. Collected Data'!$G551,"")</f>
        <v>2864.5833333333335</v>
      </c>
      <c r="Y552" s="74">
        <f>IF(AND('2. Collected Data'!BB551&gt;0,'2. Collected Data'!BH551&gt;0),('2. Collected Data'!BH551-'2. Collected Data'!BB551)/'2. Collected Data'!BH551,"")</f>
        <v>0.1096899763659113</v>
      </c>
    </row>
    <row r="553" spans="1:25" s="51" customFormat="1" ht="11.25" customHeight="1" x14ac:dyDescent="0.15">
      <c r="A553" s="67" t="str">
        <f>'2. Collected Data'!A552</f>
        <v>Rhode Island</v>
      </c>
      <c r="B553" s="46"/>
      <c r="C553" s="46"/>
      <c r="D553" s="46"/>
      <c r="E553" s="46"/>
      <c r="F553" s="46"/>
      <c r="G553" s="146">
        <f>'2. Collected Data'!G552*'2. Collected Data'!AA552</f>
        <v>3300</v>
      </c>
      <c r="H553" s="45">
        <f>'2. Collected Data'!I552/'3. Calculated Stats'!$G553*1000</f>
        <v>33.333333333333336</v>
      </c>
      <c r="I553" s="45">
        <f>'2. Collected Data'!J552/'3. Calculated Stats'!$G553*1000</f>
        <v>0</v>
      </c>
      <c r="J553" s="45">
        <f>'2. Collected Data'!K552/'3. Calculated Stats'!$G553*1000</f>
        <v>0.30303030303030304</v>
      </c>
      <c r="K553" s="66">
        <f>('2. Collected Data'!Y552+'2. Collected Data'!Z552)/G553*1000</f>
        <v>45.454545454545453</v>
      </c>
      <c r="L553" s="73">
        <f>IF(SUM('2. Collected Data'!Y552:Z552)&gt;0,(ROUND('2. Collected Data'!Y552/SUM('2. Collected Data'!Y552:Z552),2)),"")</f>
        <v>1</v>
      </c>
      <c r="M553" s="73">
        <f>IF(SUM('2. Collected Data'!Y552:Z552)&gt;0,1-L553,"")</f>
        <v>0</v>
      </c>
      <c r="N553" s="66">
        <f>IF('2. Collected Data'!AD552&gt;0,'2. Collected Data'!AE552/'2. Collected Data'!AD552,"")</f>
        <v>2500</v>
      </c>
      <c r="O553" s="66">
        <f>IF('2. Collected Data'!AF552&gt;0,'2. Collected Data'!AG552/'2. Collected Data'!AF552,"")</f>
        <v>5000</v>
      </c>
      <c r="P553" s="66">
        <f>SUM('2. Collected Data'!AI552:AK552)/'2. Collected Data'!G552</f>
        <v>25</v>
      </c>
      <c r="Q553" s="50" t="str">
        <f>IF(MAX('2. Collected Data'!AI552:AK552)='2. Collected Data'!AI552,"NaCl",IF(MAX('2. Collected Data'!AJ552:AK552)='2. Collected Data'!AJ552,"CaCl2","MgCl2"))</f>
        <v>NaCl</v>
      </c>
      <c r="R553" s="66">
        <f>'2. Collected Data'!AL552/'2. Collected Data'!G552</f>
        <v>3.6363636363636362</v>
      </c>
      <c r="S553" s="66">
        <f>SUM('2. Collected Data'!AO552:AU552)/'2. Collected Data'!G552</f>
        <v>6.0606060606060606</v>
      </c>
      <c r="T553" s="50" t="str">
        <f>IF(MAX('2. Collected Data'!AO552:AT552)='2. Collected Data'!AO552,"NaCl",IF(MAX('2. Collected Data'!AP552:AT552)='2. Collected Data'!AP552,"CaCl2",IF(MAX('2. Collected Data'!AQ552:AT552)='2. Collected Data'!AQ552,"MgCl2",IF(MAX('2. Collected Data'!AR552:AT552)='2. Collected Data'!AR552,"Potassium Acetate",IF('2. Collected Data'!AS552&gt;'2. Collected Data'!AT552,"Enhanced Brine","Ag Byproduct")))))</f>
        <v>NaCl</v>
      </c>
      <c r="U553" s="72">
        <f>IF('2. Collected Data'!BC552&gt;0,'2. Collected Data'!BC552/'2. Collected Data'!$G552,"")</f>
        <v>212.12121212121212</v>
      </c>
      <c r="V553" s="72">
        <f>IF('2. Collected Data'!BD552&gt;0,'2. Collected Data'!BD552/'2. Collected Data'!$G552,"")</f>
        <v>1060.6060606060605</v>
      </c>
      <c r="W553" s="72">
        <f>IF('2. Collected Data'!BE552&gt;0,'2. Collected Data'!BE552/'2. Collected Data'!$G552,"")</f>
        <v>1606.060606060606</v>
      </c>
      <c r="X553" s="72">
        <f>IF('2. Collected Data'!BF552&gt;0,'2. Collected Data'!BF552/'2. Collected Data'!$G552,"")</f>
        <v>2848.4848484848485</v>
      </c>
      <c r="Y553" s="74">
        <f>IF(AND('2. Collected Data'!BB552&gt;0,'2. Collected Data'!BH552&gt;0),('2. Collected Data'!BH552-'2. Collected Data'!BB552)/'2. Collected Data'!BH552,"")</f>
        <v>0</v>
      </c>
    </row>
    <row r="554" spans="1:25" s="51" customFormat="1" ht="11.25" customHeight="1" x14ac:dyDescent="0.15">
      <c r="A554" s="67" t="str">
        <f>'2. Collected Data'!A553</f>
        <v>South Carolina</v>
      </c>
      <c r="B554" s="46"/>
      <c r="C554" s="46"/>
      <c r="D554" s="46"/>
      <c r="E554" s="46"/>
      <c r="F554" s="46"/>
      <c r="G554" s="146">
        <f>'2. Collected Data'!G553*'2. Collected Data'!AA553</f>
        <v>85988.3</v>
      </c>
      <c r="H554" s="45">
        <f>'2. Collected Data'!I553/'3. Calculated Stats'!$G554*1000</f>
        <v>6.4311074878791654</v>
      </c>
      <c r="I554" s="45">
        <f>'2. Collected Data'!J553/'3. Calculated Stats'!$G554*1000</f>
        <v>1.3490207388679623</v>
      </c>
      <c r="J554" s="45">
        <f>'2. Collected Data'!K553/'3. Calculated Stats'!$G554*1000</f>
        <v>0</v>
      </c>
      <c r="K554" s="66">
        <f>('2. Collected Data'!Y553+'2. Collected Data'!Z553)/G554*1000</f>
        <v>36.132822721230681</v>
      </c>
      <c r="L554" s="73">
        <f>IF(SUM('2. Collected Data'!Y553:Z553)&gt;0,(ROUND('2. Collected Data'!Y553/SUM('2. Collected Data'!Y553:Z553),2)),"")</f>
        <v>1</v>
      </c>
      <c r="M554" s="73">
        <f>IF(SUM('2. Collected Data'!Y553:Z553)&gt;0,1-L554,"")</f>
        <v>0</v>
      </c>
      <c r="N554" s="66">
        <f>IF('2. Collected Data'!AD553&gt;0,'2. Collected Data'!AE553/'2. Collected Data'!AD553,"")</f>
        <v>950</v>
      </c>
      <c r="O554" s="66">
        <f>IF('2. Collected Data'!AF553&gt;0,'2. Collected Data'!AG553/'2. Collected Data'!AF553,"")</f>
        <v>3520</v>
      </c>
      <c r="P554" s="66">
        <f>SUM('2. Collected Data'!AI553:AK553)/'2. Collected Data'!G553</f>
        <v>0.13876306427734936</v>
      </c>
      <c r="Q554" s="50" t="str">
        <f>IF(MAX('2. Collected Data'!AI553:AK553)='2. Collected Data'!AI553,"NaCl",IF(MAX('2. Collected Data'!AJ553:AK553)='2. Collected Data'!AJ553,"CaCl2","MgCl2"))</f>
        <v>NaCl</v>
      </c>
      <c r="R554" s="66">
        <f>'2. Collected Data'!AL553/'2. Collected Data'!G553</f>
        <v>4.4192058687053934E-2</v>
      </c>
      <c r="S554" s="66">
        <f>SUM('2. Collected Data'!AO553:AU553)/'2. Collected Data'!G553</f>
        <v>13.126930640563891</v>
      </c>
      <c r="T554" s="50" t="str">
        <f>IF(MAX('2. Collected Data'!AO553:AT553)='2. Collected Data'!AO553,"NaCl",IF(MAX('2. Collected Data'!AP553:AT553)='2. Collected Data'!AP553,"CaCl2",IF(MAX('2. Collected Data'!AQ553:AT553)='2. Collected Data'!AQ553,"MgCl2",IF(MAX('2. Collected Data'!AR553:AT553)='2. Collected Data'!AR553,"Potassium Acetate",IF('2. Collected Data'!AS553&gt;'2. Collected Data'!AT553,"Enhanced Brine","Ag Byproduct")))))</f>
        <v>NaCl</v>
      </c>
      <c r="U554" s="72">
        <f>IF('2. Collected Data'!BC553&gt;0,'2. Collected Data'!BC553/'2. Collected Data'!$G553,"")</f>
        <v>14.055306361446847</v>
      </c>
      <c r="V554" s="72">
        <f>IF('2. Collected Data'!BD553&gt;0,'2. Collected Data'!BD553/'2. Collected Data'!$G553,"")</f>
        <v>3.7939434783569395</v>
      </c>
      <c r="W554" s="72">
        <f>IF('2. Collected Data'!BE553&gt;0,'2. Collected Data'!BE553/'2. Collected Data'!$G553,"")</f>
        <v>14.983218065713592</v>
      </c>
      <c r="X554" s="72">
        <f>IF('2. Collected Data'!BF553&gt;0,'2. Collected Data'!BF553/'2. Collected Data'!$G553,"")</f>
        <v>32.839538634907306</v>
      </c>
      <c r="Y554" s="74">
        <f>IF(AND('2. Collected Data'!BB553&gt;0,'2. Collected Data'!BH553&gt;0),('2. Collected Data'!BH553-'2. Collected Data'!BB553)/'2. Collected Data'!BH553,"")</f>
        <v>3.7037037037037035E-2</v>
      </c>
    </row>
    <row r="555" spans="1:25" s="51" customFormat="1" ht="11.25" customHeight="1" x14ac:dyDescent="0.15">
      <c r="A555" s="67" t="str">
        <f>'2. Collected Data'!A554</f>
        <v>South Dakota</v>
      </c>
      <c r="B555" s="46"/>
      <c r="C555" s="46"/>
      <c r="D555" s="46"/>
      <c r="E555" s="46"/>
      <c r="F555" s="46"/>
      <c r="G555" s="146">
        <f>'2. Collected Data'!G554*'2. Collected Data'!AA554</f>
        <v>18053.64</v>
      </c>
      <c r="H555" s="45">
        <f>'2. Collected Data'!I554/'3. Calculated Stats'!$G555*1000</f>
        <v>26.753607582736777</v>
      </c>
      <c r="I555" s="45">
        <f>'2. Collected Data'!J554/'3. Calculated Stats'!$G555*1000</f>
        <v>1.3847622972431046</v>
      </c>
      <c r="J555" s="45">
        <f>'2. Collected Data'!K554/'3. Calculated Stats'!$G555*1000</f>
        <v>2.7695245944862092</v>
      </c>
      <c r="K555" s="66">
        <f>('2. Collected Data'!Y554+'2. Collected Data'!Z554)/G555*1000</f>
        <v>21.380729869433534</v>
      </c>
      <c r="L555" s="73">
        <f>IF(SUM('2. Collected Data'!Y554:Z554)&gt;0,(ROUND('2. Collected Data'!Y554/SUM('2. Collected Data'!Y554:Z554),2)),"")</f>
        <v>0.86</v>
      </c>
      <c r="M555" s="73">
        <f>IF(SUM('2. Collected Data'!Y554:Z554)&gt;0,1-L555,"")</f>
        <v>0.14000000000000001</v>
      </c>
      <c r="N555" s="66">
        <f>IF('2. Collected Data'!AD554&gt;0,'2. Collected Data'!AE554/'2. Collected Data'!AD554,"")</f>
        <v>1363.6363636363637</v>
      </c>
      <c r="O555" s="66">
        <f>IF('2. Collected Data'!AF554&gt;0,'2. Collected Data'!AG554/'2. Collected Data'!AF554,"")</f>
        <v>7333.333333333333</v>
      </c>
      <c r="P555" s="66">
        <f>SUM('2. Collected Data'!AI554:AK554)/'2. Collected Data'!G554</f>
        <v>3.2869653986675265</v>
      </c>
      <c r="Q555" s="50" t="str">
        <f>IF(MAX('2. Collected Data'!AI554:AK554)='2. Collected Data'!AI554,"NaCl",IF(MAX('2. Collected Data'!AJ554:AK554)='2. Collected Data'!AJ554,"CaCl2","MgCl2"))</f>
        <v>NaCl</v>
      </c>
      <c r="R555" s="66">
        <f>'2. Collected Data'!AL554/'2. Collected Data'!G554</f>
        <v>1.2386094992477972</v>
      </c>
      <c r="S555" s="66">
        <f>SUM('2. Collected Data'!AO554:AU554)/'2. Collected Data'!G554</f>
        <v>72.098538577261976</v>
      </c>
      <c r="T555" s="50" t="str">
        <f>IF(MAX('2. Collected Data'!AO554:AT554)='2. Collected Data'!AO554,"NaCl",IF(MAX('2. Collected Data'!AP554:AT554)='2. Collected Data'!AP554,"CaCl2",IF(MAX('2. Collected Data'!AQ554:AT554)='2. Collected Data'!AQ554,"MgCl2",IF(MAX('2. Collected Data'!AR554:AT554)='2. Collected Data'!AR554,"Potassium Acetate",IF('2. Collected Data'!AS554&gt;'2. Collected Data'!AT554,"Enhanced Brine","Ag Byproduct")))))</f>
        <v>NaCl</v>
      </c>
      <c r="U555" s="72">
        <f>IF('2. Collected Data'!BC554&gt;0,'2. Collected Data'!BC554/'2. Collected Data'!$G554,"")</f>
        <v>162.45320223511712</v>
      </c>
      <c r="V555" s="72">
        <f>IF('2. Collected Data'!BD554&gt;0,'2. Collected Data'!BD554/'2. Collected Data'!$G554,"")</f>
        <v>394.46099290780143</v>
      </c>
      <c r="W555" s="72">
        <f>IF('2. Collected Data'!BE554&gt;0,'2. Collected Data'!BE554/'2. Collected Data'!$G554,"")</f>
        <v>238.48984526112184</v>
      </c>
      <c r="X555" s="72">
        <f>IF('2. Collected Data'!BF554&gt;0,'2. Collected Data'!BF554/'2. Collected Data'!$G554,"")</f>
        <v>815.32602621964327</v>
      </c>
      <c r="Y555" s="74">
        <f>IF(AND('2. Collected Data'!BB554&gt;0,'2. Collected Data'!BH554&gt;0),('2. Collected Data'!BH554-'2. Collected Data'!BB554)/'2. Collected Data'!BH554,"")</f>
        <v>2.1005359988410875E-2</v>
      </c>
    </row>
    <row r="556" spans="1:25" s="51" customFormat="1" ht="11.25" customHeight="1" x14ac:dyDescent="0.15">
      <c r="A556" s="67" t="str">
        <f>'2. Collected Data'!A555</f>
        <v>Tennessee</v>
      </c>
      <c r="B556" s="46"/>
      <c r="C556" s="46"/>
      <c r="D556" s="46"/>
      <c r="E556" s="46"/>
      <c r="F556" s="46"/>
      <c r="G556" s="146">
        <f>'2. Collected Data'!G555*'2. Collected Data'!AA555</f>
        <v>37285.379999999997</v>
      </c>
      <c r="H556" s="45">
        <f>'2. Collected Data'!I555/'3. Calculated Stats'!$G556*1000</f>
        <v>21.804793192398737</v>
      </c>
      <c r="I556" s="45">
        <f>'2. Collected Data'!J555/'3. Calculated Stats'!$G556*1000</f>
        <v>1.9310517956367887</v>
      </c>
      <c r="J556" s="45">
        <f>'2. Collected Data'!K555/'3. Calculated Stats'!$G556*1000</f>
        <v>0</v>
      </c>
      <c r="K556" s="66">
        <f>('2. Collected Data'!Y555+'2. Collected Data'!Z555)/G556*1000</f>
        <v>42.912262125261968</v>
      </c>
      <c r="L556" s="73">
        <f>IF(SUM('2. Collected Data'!Y555:Z555)&gt;0,(ROUND('2. Collected Data'!Y555/SUM('2. Collected Data'!Y555:Z555),2)),"")</f>
        <v>1</v>
      </c>
      <c r="M556" s="73">
        <f>IF(SUM('2. Collected Data'!Y555:Z555)&gt;0,1-L556,"")</f>
        <v>0</v>
      </c>
      <c r="N556" s="66">
        <f>IF('2. Collected Data'!AD555&gt;0,'2. Collected Data'!AE555/'2. Collected Data'!AD555,"")</f>
        <v>1859.5882352941176</v>
      </c>
      <c r="O556" s="66">
        <f>IF('2. Collected Data'!AF555&gt;0,'2. Collected Data'!AG555/'2. Collected Data'!AF555,"")</f>
        <v>18025.231578947369</v>
      </c>
      <c r="P556" s="66">
        <f>SUM('2. Collected Data'!AI555:AK555)/'2. Collected Data'!G555</f>
        <v>4.2656258297488181</v>
      </c>
      <c r="Q556" s="50" t="str">
        <f>IF(MAX('2. Collected Data'!AI555:AK555)='2. Collected Data'!AI555,"NaCl",IF(MAX('2. Collected Data'!AJ555:AK555)='2. Collected Data'!AJ555,"CaCl2","MgCl2"))</f>
        <v>NaCl</v>
      </c>
      <c r="R556" s="66">
        <f>'2. Collected Data'!AL555/'2. Collected Data'!G555</f>
        <v>0</v>
      </c>
      <c r="S556" s="66">
        <f>SUM('2. Collected Data'!AO555:AU555)/'2. Collected Data'!G555</f>
        <v>132.30473687005471</v>
      </c>
      <c r="T556" s="50" t="str">
        <f>IF(MAX('2. Collected Data'!AO555:AT555)='2. Collected Data'!AO555,"NaCl",IF(MAX('2. Collected Data'!AP555:AT555)='2. Collected Data'!AP555,"CaCl2",IF(MAX('2. Collected Data'!AQ555:AT555)='2. Collected Data'!AQ555,"MgCl2",IF(MAX('2. Collected Data'!AR555:AT555)='2. Collected Data'!AR555,"Potassium Acetate",IF('2. Collected Data'!AS555&gt;'2. Collected Data'!AT555,"Enhanced Brine","Ag Byproduct")))))</f>
        <v>NaCl</v>
      </c>
      <c r="U556" s="72">
        <f>IF('2. Collected Data'!BC555&gt;0,'2. Collected Data'!BC555/'2. Collected Data'!$G555,"")</f>
        <v>196.14468164197334</v>
      </c>
      <c r="V556" s="72">
        <f>IF('2. Collected Data'!BD555&gt;0,'2. Collected Data'!BD555/'2. Collected Data'!$G555,"")</f>
        <v>119.97421804471351</v>
      </c>
      <c r="W556" s="72">
        <f>IF('2. Collected Data'!BE555&gt;0,'2. Collected Data'!BE555/'2. Collected Data'!$G555,"")</f>
        <v>322.02299399925653</v>
      </c>
      <c r="X556" s="72">
        <f>IF('2. Collected Data'!BF555&gt;0,'2. Collected Data'!BF555/'2. Collected Data'!$G555,"")</f>
        <v>638.14189368594339</v>
      </c>
      <c r="Y556" s="74">
        <f>IF(AND('2. Collected Data'!BB555&gt;0,'2. Collected Data'!BH555&gt;0),('2. Collected Data'!BH555-'2. Collected Data'!BB555)/'2. Collected Data'!BH555,"")</f>
        <v>0.11764705882352941</v>
      </c>
    </row>
    <row r="557" spans="1:25" s="51" customFormat="1" ht="11.25" customHeight="1" x14ac:dyDescent="0.15">
      <c r="A557" s="150" t="str">
        <f>'2. Collected Data'!A556</f>
        <v>Texas</v>
      </c>
      <c r="B557" s="46"/>
      <c r="C557" s="46"/>
      <c r="D557" s="46"/>
      <c r="E557" s="46"/>
      <c r="F557" s="46"/>
      <c r="G557" s="146"/>
      <c r="H557" s="45"/>
      <c r="I557" s="45"/>
      <c r="J557" s="45"/>
      <c r="K557" s="66"/>
      <c r="L557" s="73"/>
      <c r="M557" s="73"/>
      <c r="N557" s="66"/>
      <c r="O557" s="66"/>
      <c r="P557" s="66"/>
      <c r="Q557" s="50"/>
      <c r="R557" s="66"/>
      <c r="S557" s="66"/>
      <c r="T557" s="50"/>
      <c r="U557" s="72"/>
      <c r="V557" s="72"/>
      <c r="W557" s="72"/>
      <c r="X557" s="72"/>
      <c r="Y557" s="74"/>
    </row>
    <row r="558" spans="1:25" s="51" customFormat="1" ht="11.25" customHeight="1" x14ac:dyDescent="0.15">
      <c r="A558" s="151" t="str">
        <f>'2. Collected Data'!A557</f>
        <v>Utah</v>
      </c>
      <c r="B558" s="46"/>
      <c r="C558" s="46"/>
      <c r="D558" s="46"/>
      <c r="E558" s="46"/>
      <c r="F558" s="46"/>
      <c r="G558" s="146"/>
      <c r="H558" s="45"/>
      <c r="I558" s="45"/>
      <c r="J558" s="45"/>
      <c r="K558" s="66"/>
      <c r="L558" s="73"/>
      <c r="M558" s="73"/>
      <c r="N558" s="66"/>
      <c r="O558" s="66"/>
      <c r="P558" s="66"/>
      <c r="Q558" s="50"/>
      <c r="R558" s="66"/>
      <c r="S558" s="66"/>
      <c r="T558" s="50"/>
      <c r="U558" s="72"/>
      <c r="V558" s="72"/>
      <c r="W558" s="72"/>
      <c r="X558" s="72"/>
      <c r="Y558" s="74"/>
    </row>
    <row r="559" spans="1:25" s="51" customFormat="1" ht="11.25" customHeight="1" x14ac:dyDescent="0.15">
      <c r="A559" s="48" t="str">
        <f>'2. Collected Data'!A558</f>
        <v>Vermont</v>
      </c>
      <c r="B559" s="46"/>
      <c r="C559" s="46"/>
      <c r="D559" s="46"/>
      <c r="E559" s="46"/>
      <c r="F559" s="46"/>
      <c r="G559" s="146">
        <f>'2. Collected Data'!G558*'2. Collected Data'!AA558</f>
        <v>6456.78</v>
      </c>
      <c r="H559" s="45">
        <f>'2. Collected Data'!I558/'3. Calculated Stats'!$G559*1000</f>
        <v>42.590888957034316</v>
      </c>
      <c r="I559" s="45">
        <f>'2. Collected Data'!J558/'3. Calculated Stats'!$G559*1000</f>
        <v>1.2390076787500892</v>
      </c>
      <c r="J559" s="45">
        <f>'2. Collected Data'!K558/'3. Calculated Stats'!$G559*1000</f>
        <v>0</v>
      </c>
      <c r="K559" s="66">
        <f>('2. Collected Data'!Y558+'2. Collected Data'!Z558)/G559*1000</f>
        <v>50.334686949222373</v>
      </c>
      <c r="L559" s="73">
        <f>IF(SUM('2. Collected Data'!Y558:Z558)&gt;0,(ROUND('2. Collected Data'!Y558/SUM('2. Collected Data'!Y558:Z558),2)),"")</f>
        <v>0.92</v>
      </c>
      <c r="M559" s="73">
        <f>IF(SUM('2. Collected Data'!Y558:Z558)&gt;0,1-L559,"")</f>
        <v>7.999999999999996E-2</v>
      </c>
      <c r="N559" s="66">
        <f>IF('2. Collected Data'!AD558&gt;0,'2. Collected Data'!AE558/'2. Collected Data'!AD558,"")</f>
        <v>2000</v>
      </c>
      <c r="O559" s="66">
        <f>IF('2. Collected Data'!AF558&gt;0,'2. Collected Data'!AG558/'2. Collected Data'!AF558,"")</f>
        <v>2857.1428571428573</v>
      </c>
      <c r="P559" s="66">
        <f>SUM('2. Collected Data'!AI558:AK558)/'2. Collected Data'!G558</f>
        <v>20.280742103649189</v>
      </c>
      <c r="Q559" s="50" t="str">
        <f>IF(MAX('2. Collected Data'!AI558:AK558)='2. Collected Data'!AI558,"NaCl",IF(MAX('2. Collected Data'!AJ558:AK558)='2. Collected Data'!AJ558,"CaCl2","MgCl2"))</f>
        <v>NaCl</v>
      </c>
      <c r="R559" s="66">
        <f>'2. Collected Data'!AL558/'2. Collected Data'!G558</f>
        <v>1.1392210978227537</v>
      </c>
      <c r="S559" s="66">
        <f>SUM('2. Collected Data'!AO558:AU558)/'2. Collected Data'!G558</f>
        <v>373.14658080343452</v>
      </c>
      <c r="T559" s="50" t="str">
        <f>IF(MAX('2. Collected Data'!AO558:AT558)='2. Collected Data'!AO558,"NaCl",IF(MAX('2. Collected Data'!AP558:AT558)='2. Collected Data'!AP558,"CaCl2",IF(MAX('2. Collected Data'!AQ558:AT558)='2. Collected Data'!AQ558,"MgCl2",IF(MAX('2. Collected Data'!AR558:AT558)='2. Collected Data'!AR558,"Potassium Acetate",IF('2. Collected Data'!AS558&gt;'2. Collected Data'!AT558,"Enhanced Brine","Ag Byproduct")))))</f>
        <v>NaCl</v>
      </c>
      <c r="U559" s="72">
        <f>IF('2. Collected Data'!BC558&gt;0,'2. Collected Data'!BC558/'2. Collected Data'!$G558,"")</f>
        <v>1522.228150873965</v>
      </c>
      <c r="V559" s="72">
        <f>IF('2. Collected Data'!BD558&gt;0,'2. Collected Data'!BD558/'2. Collected Data'!$G558,"")</f>
        <v>1694.348052744557</v>
      </c>
      <c r="W559" s="72">
        <f>IF('2. Collected Data'!BE558&gt;0,'2. Collected Data'!BE558/'2. Collected Data'!$G558,"")</f>
        <v>1526.9935602575897</v>
      </c>
      <c r="X559" s="72">
        <f>IF('2. Collected Data'!BF558&gt;0,'2. Collected Data'!BF558/'2. Collected Data'!$G558,"")</f>
        <v>4743.5697638761112</v>
      </c>
      <c r="Y559" s="74">
        <f>IF(AND('2. Collected Data'!BB558&gt;0,'2. Collected Data'!BH558&gt;0),('2. Collected Data'!BH558-'2. Collected Data'!BB558)/'2. Collected Data'!BH558,"")</f>
        <v>3.387703889585951E-2</v>
      </c>
    </row>
    <row r="560" spans="1:25" s="51" customFormat="1" ht="11.25" customHeight="1" x14ac:dyDescent="0.15">
      <c r="A560" s="151" t="str">
        <f>'2. Collected Data'!A559</f>
        <v>Virginia</v>
      </c>
      <c r="B560" s="46"/>
      <c r="C560" s="46"/>
      <c r="D560" s="46"/>
      <c r="E560" s="46"/>
      <c r="F560" s="46"/>
      <c r="G560" s="146"/>
      <c r="H560" s="45"/>
      <c r="I560" s="45"/>
      <c r="J560" s="45"/>
      <c r="K560" s="66"/>
      <c r="L560" s="73"/>
      <c r="M560" s="73"/>
      <c r="N560" s="66"/>
      <c r="O560" s="66"/>
      <c r="P560" s="66"/>
      <c r="Q560" s="50"/>
      <c r="R560" s="66"/>
      <c r="S560" s="66"/>
      <c r="T560" s="50"/>
      <c r="U560" s="72"/>
      <c r="V560" s="72"/>
      <c r="W560" s="72"/>
      <c r="X560" s="72"/>
      <c r="Y560" s="74"/>
    </row>
    <row r="561" spans="1:25" s="51" customFormat="1" ht="11.25" customHeight="1" x14ac:dyDescent="0.15">
      <c r="A561" s="48" t="str">
        <f>'2. Collected Data'!A560</f>
        <v>Washington</v>
      </c>
      <c r="B561" s="46"/>
      <c r="C561" s="46"/>
      <c r="D561" s="46"/>
      <c r="E561" s="46"/>
      <c r="F561" s="46"/>
      <c r="G561" s="146">
        <f>'2. Collected Data'!G560*'2. Collected Data'!AA560</f>
        <v>18600</v>
      </c>
      <c r="H561" s="45">
        <f>'2. Collected Data'!I560/'3. Calculated Stats'!$G561*1000</f>
        <v>26.881720430107528</v>
      </c>
      <c r="I561" s="45">
        <f>'2. Collected Data'!J560/'3. Calculated Stats'!$G561*1000</f>
        <v>1.881720430107527</v>
      </c>
      <c r="J561" s="45">
        <f>'2. Collected Data'!K560/'3. Calculated Stats'!$G561*1000</f>
        <v>1.075268817204301</v>
      </c>
      <c r="K561" s="66">
        <f>('2. Collected Data'!Y560+'2. Collected Data'!Z560)/G561*1000</f>
        <v>68.602150537634415</v>
      </c>
      <c r="L561" s="73">
        <f>IF(SUM('2. Collected Data'!Y560:Z560)&gt;0,(ROUND('2. Collected Data'!Y560/SUM('2. Collected Data'!Y560:Z560),2)),"")</f>
        <v>0.87</v>
      </c>
      <c r="M561" s="73">
        <f>IF(SUM('2. Collected Data'!Y560:Z560)&gt;0,1-L561,"")</f>
        <v>0.13</v>
      </c>
      <c r="N561" s="66">
        <f>IF('2. Collected Data'!AD560&gt;0,'2. Collected Data'!AE560/'2. Collected Data'!AD560,"")</f>
        <v>388.48920863309354</v>
      </c>
      <c r="O561" s="66">
        <f>IF('2. Collected Data'!AF560&gt;0,'2. Collected Data'!AG560/'2. Collected Data'!AF560,"")</f>
        <v>8661.4173228346463</v>
      </c>
      <c r="P561" s="66">
        <f>SUM('2. Collected Data'!AI560:AK560)/'2. Collected Data'!G560</f>
        <v>1.7041935483870967</v>
      </c>
      <c r="Q561" s="50" t="str">
        <f>IF(MAX('2. Collected Data'!AI560:AK560)='2. Collected Data'!AI560,"NaCl",IF(MAX('2. Collected Data'!AJ560:AK560)='2. Collected Data'!AJ560,"CaCl2","MgCl2"))</f>
        <v>NaCl</v>
      </c>
      <c r="R561" s="66">
        <f>'2. Collected Data'!AL560/'2. Collected Data'!G560</f>
        <v>0.43010752688172044</v>
      </c>
      <c r="S561" s="66">
        <f>SUM('2. Collected Data'!AO560:AU560)/'2. Collected Data'!G560</f>
        <v>116.91666666666667</v>
      </c>
      <c r="T561" s="50" t="str">
        <f>IF(MAX('2. Collected Data'!AO560:AT560)='2. Collected Data'!AO560,"NaCl",IF(MAX('2. Collected Data'!AP560:AT560)='2. Collected Data'!AP560,"CaCl2",IF(MAX('2. Collected Data'!AQ560:AT560)='2. Collected Data'!AQ560,"MgCl2",IF(MAX('2. Collected Data'!AR560:AT560)='2. Collected Data'!AR560,"Potassium Acetate",IF('2. Collected Data'!AS560&gt;'2. Collected Data'!AT560,"Enhanced Brine","Ag Byproduct")))))</f>
        <v>NaCl</v>
      </c>
      <c r="U561" s="72">
        <f>IF('2. Collected Data'!BC560&gt;0,'2. Collected Data'!BC560/'2. Collected Data'!$G560,"")</f>
        <v>669.37430107526882</v>
      </c>
      <c r="V561" s="72">
        <f>IF('2. Collected Data'!BD560&gt;0,'2. Collected Data'!BD560/'2. Collected Data'!$G560,"")</f>
        <v>620.89634408602149</v>
      </c>
      <c r="W561" s="72">
        <f>IF('2. Collected Data'!BE560&gt;0,'2. Collected Data'!BE560/'2. Collected Data'!$G560,"")</f>
        <v>377.55489247311829</v>
      </c>
      <c r="X561" s="72">
        <f>IF('2. Collected Data'!BF560&gt;0,'2. Collected Data'!BF560/'2. Collected Data'!$G560,"")</f>
        <v>1827.9569892473119</v>
      </c>
      <c r="Y561" s="74">
        <f>IF(AND('2. Collected Data'!BB560&gt;0,'2. Collected Data'!BH560&gt;0),('2. Collected Data'!BH560-'2. Collected Data'!BB560)/'2. Collected Data'!BH560,"")</f>
        <v>-1.680672268907563E-2</v>
      </c>
    </row>
    <row r="562" spans="1:25" s="51" customFormat="1" ht="11.25" customHeight="1" x14ac:dyDescent="0.15">
      <c r="A562" s="48" t="str">
        <f>'2. Collected Data'!A561</f>
        <v>West Virginia</v>
      </c>
      <c r="B562" s="46"/>
      <c r="C562" s="46"/>
      <c r="D562" s="46"/>
      <c r="E562" s="46"/>
      <c r="F562" s="46"/>
      <c r="G562" s="146">
        <f>'2. Collected Data'!G561*'2. Collected Data'!AA561</f>
        <v>75000</v>
      </c>
      <c r="H562" s="45">
        <f>'2. Collected Data'!I561/'3. Calculated Stats'!$G562*1000</f>
        <v>13.6</v>
      </c>
      <c r="I562" s="45">
        <f>'2. Collected Data'!J561/'3. Calculated Stats'!$G562*1000</f>
        <v>1.8266666666666667</v>
      </c>
      <c r="J562" s="45">
        <f>'2. Collected Data'!K561/'3. Calculated Stats'!$G562*1000</f>
        <v>0.38666666666666666</v>
      </c>
      <c r="K562" s="66">
        <f>('2. Collected Data'!Y561+'2. Collected Data'!Z561)/G562*1000</f>
        <v>61.666666666666671</v>
      </c>
      <c r="L562" s="73">
        <f>IF(SUM('2. Collected Data'!Y561:Z561)&gt;0,(ROUND('2. Collected Data'!Y561/SUM('2. Collected Data'!Y561:Z561),2)),"")</f>
        <v>0.97</v>
      </c>
      <c r="M562" s="73">
        <f>IF(SUM('2. Collected Data'!Y561:Z561)&gt;0,1-L562,"")</f>
        <v>3.0000000000000027E-2</v>
      </c>
      <c r="N562" s="66">
        <f>IF('2. Collected Data'!AD561&gt;0,'2. Collected Data'!AE561/'2. Collected Data'!AD561,"")</f>
        <v>1120.253164556962</v>
      </c>
      <c r="O562" s="66">
        <f>IF('2. Collected Data'!AF561&gt;0,'2. Collected Data'!AG561/'2. Collected Data'!AF561,"")</f>
        <v>6000</v>
      </c>
      <c r="P562" s="66">
        <f>SUM('2. Collected Data'!AI561:AK561)/'2. Collected Data'!G561</f>
        <v>3.3836666666666666</v>
      </c>
      <c r="Q562" s="50" t="str">
        <f>IF(MAX('2. Collected Data'!AI561:AK561)='2. Collected Data'!AI561,"NaCl",IF(MAX('2. Collected Data'!AJ561:AK561)='2. Collected Data'!AJ561,"CaCl2","MgCl2"))</f>
        <v>NaCl</v>
      </c>
      <c r="R562" s="66">
        <f>'2. Collected Data'!AL561/'2. Collected Data'!G561</f>
        <v>5.0856666666666666</v>
      </c>
      <c r="S562" s="66">
        <f>SUM('2. Collected Data'!AO561:AU561)/'2. Collected Data'!G561</f>
        <v>10.413333333333334</v>
      </c>
      <c r="T562" s="50" t="str">
        <f>IF(MAX('2. Collected Data'!AO561:AT561)='2. Collected Data'!AO561,"NaCl",IF(MAX('2. Collected Data'!AP561:AT561)='2. Collected Data'!AP561,"CaCl2",IF(MAX('2. Collected Data'!AQ561:AT561)='2. Collected Data'!AQ561,"MgCl2",IF(MAX('2. Collected Data'!AR561:AT561)='2. Collected Data'!AR561,"Potassium Acetate",IF('2. Collected Data'!AS561&gt;'2. Collected Data'!AT561,"Enhanced Brine","Ag Byproduct")))))</f>
        <v>NaCl</v>
      </c>
      <c r="U562" s="72" t="str">
        <f>IF('2. Collected Data'!BC561&gt;0,'2. Collected Data'!BC561/'2. Collected Data'!$G561,"")</f>
        <v/>
      </c>
      <c r="V562" s="72" t="str">
        <f>IF('2. Collected Data'!BD561&gt;0,'2. Collected Data'!BD561/'2. Collected Data'!$G561,"")</f>
        <v/>
      </c>
      <c r="W562" s="72" t="str">
        <f>IF('2. Collected Data'!BE561&gt;0,'2. Collected Data'!BE561/'2. Collected Data'!$G561,"")</f>
        <v/>
      </c>
      <c r="X562" s="72">
        <f>IF('2. Collected Data'!BF561&gt;0,'2. Collected Data'!BF561/'2. Collected Data'!$G561,"")</f>
        <v>820.4</v>
      </c>
      <c r="Y562" s="74" t="str">
        <f>IF(AND('2. Collected Data'!BB561&gt;0,'2. Collected Data'!BH561&gt;0),('2. Collected Data'!BH561-'2. Collected Data'!BB561)/'2. Collected Data'!BH561,"")</f>
        <v/>
      </c>
    </row>
    <row r="563" spans="1:25" s="51" customFormat="1" ht="11.25" customHeight="1" x14ac:dyDescent="0.15">
      <c r="A563" s="67" t="str">
        <f>'2. Collected Data'!A562</f>
        <v>Wisconsin</v>
      </c>
      <c r="B563" s="46"/>
      <c r="C563" s="46"/>
      <c r="D563" s="46"/>
      <c r="E563" s="46"/>
      <c r="F563" s="46"/>
      <c r="G563" s="146"/>
      <c r="H563" s="45"/>
      <c r="I563" s="45"/>
      <c r="J563" s="45"/>
      <c r="K563" s="66"/>
      <c r="L563" s="73"/>
      <c r="M563" s="73"/>
      <c r="N563" s="66"/>
      <c r="O563" s="66"/>
      <c r="P563" s="66"/>
      <c r="Q563" s="50"/>
      <c r="R563" s="66"/>
      <c r="S563" s="66"/>
      <c r="T563" s="50"/>
      <c r="U563" s="72"/>
      <c r="V563" s="72"/>
      <c r="W563" s="72"/>
      <c r="X563" s="72"/>
      <c r="Y563" s="74"/>
    </row>
    <row r="564" spans="1:25" s="51" customFormat="1" ht="11.25" customHeight="1" x14ac:dyDescent="0.15">
      <c r="A564" s="150" t="str">
        <f>'2. Collected Data'!A563</f>
        <v>Wyoming</v>
      </c>
      <c r="B564" s="46"/>
      <c r="C564" s="46"/>
      <c r="D564" s="46"/>
      <c r="E564" s="46"/>
      <c r="F564" s="46"/>
      <c r="G564" s="146"/>
      <c r="H564" s="45"/>
      <c r="I564" s="45"/>
      <c r="J564" s="45"/>
      <c r="K564" s="66"/>
      <c r="L564" s="73"/>
      <c r="M564" s="73"/>
      <c r="N564" s="66"/>
      <c r="O564" s="66"/>
      <c r="P564" s="66"/>
      <c r="Q564" s="50"/>
      <c r="R564" s="66"/>
      <c r="S564" s="66"/>
      <c r="T564" s="50"/>
      <c r="U564" s="72"/>
      <c r="V564" s="72"/>
      <c r="W564" s="72"/>
      <c r="X564" s="72"/>
      <c r="Y564" s="74"/>
    </row>
    <row r="565" spans="1:25" s="51" customFormat="1" ht="11.25" customHeight="1" x14ac:dyDescent="0.15">
      <c r="A565" s="62"/>
      <c r="B565" s="60"/>
      <c r="C565" s="343"/>
      <c r="D565" s="343"/>
      <c r="E565" s="343"/>
      <c r="F565" s="343"/>
      <c r="G565" s="144"/>
      <c r="H565" s="63"/>
      <c r="I565" s="64"/>
      <c r="J565" s="64"/>
      <c r="K565" s="65"/>
      <c r="L565" s="65"/>
      <c r="M565" s="65"/>
      <c r="N565" s="65"/>
      <c r="O565" s="65"/>
      <c r="P565" s="65"/>
      <c r="Q565" s="84"/>
      <c r="R565" s="65"/>
      <c r="S565" s="65"/>
      <c r="T565" s="65"/>
      <c r="U565" s="65"/>
      <c r="V565" s="65"/>
      <c r="W565" s="65"/>
      <c r="X565" s="65"/>
      <c r="Y565" s="65"/>
    </row>
  </sheetData>
  <mergeCells count="30">
    <mergeCell ref="H10:J10"/>
    <mergeCell ref="L10:M10"/>
    <mergeCell ref="N10:O10"/>
    <mergeCell ref="P10:T10"/>
    <mergeCell ref="U10:X10"/>
    <mergeCell ref="H110:J110"/>
    <mergeCell ref="L110:M110"/>
    <mergeCell ref="N110:O110"/>
    <mergeCell ref="P110:T110"/>
    <mergeCell ref="U110:X110"/>
    <mergeCell ref="H210:J210"/>
    <mergeCell ref="L210:M210"/>
    <mergeCell ref="N210:O210"/>
    <mergeCell ref="P210:T210"/>
    <mergeCell ref="U210:X210"/>
    <mergeCell ref="H510:J510"/>
    <mergeCell ref="L510:M510"/>
    <mergeCell ref="N510:O510"/>
    <mergeCell ref="P510:T510"/>
    <mergeCell ref="U510:X510"/>
    <mergeCell ref="P410:T410"/>
    <mergeCell ref="L410:M410"/>
    <mergeCell ref="U410:X410"/>
    <mergeCell ref="H410:J410"/>
    <mergeCell ref="N410:O410"/>
    <mergeCell ref="H310:J310"/>
    <mergeCell ref="L310:M310"/>
    <mergeCell ref="N310:O310"/>
    <mergeCell ref="P310:T310"/>
    <mergeCell ref="U310:X310"/>
  </mergeCell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CEADC"/>
  </sheetPr>
  <dimension ref="A1:BJ70"/>
  <sheetViews>
    <sheetView showGridLines="0" zoomScaleNormal="100" workbookViewId="0">
      <pane xSplit="1" topLeftCell="B1" activePane="topRight" state="frozen"/>
      <selection pane="topRight" activeCell="A2" sqref="A2"/>
    </sheetView>
  </sheetViews>
  <sheetFormatPr defaultColWidth="14.42578125" defaultRowHeight="15.75" customHeight="1" x14ac:dyDescent="0.2"/>
  <cols>
    <col min="1" max="1" width="22.85546875" style="23" customWidth="1"/>
    <col min="2" max="2" width="17.5703125" style="23" customWidth="1"/>
    <col min="3" max="6" width="17.5703125" style="23" hidden="1" customWidth="1"/>
    <col min="7" max="7" width="19.28515625" style="23" customWidth="1"/>
    <col min="8" max="9" width="17.5703125" style="23" customWidth="1"/>
    <col min="10" max="11" width="17.7109375" style="23" customWidth="1"/>
    <col min="12" max="12" width="14.42578125" style="23"/>
    <col min="13" max="13" width="14.42578125" style="82"/>
    <col min="14" max="16384" width="14.42578125" style="23"/>
  </cols>
  <sheetData>
    <row r="1" spans="1:62" ht="63" customHeight="1" x14ac:dyDescent="0.2">
      <c r="A1" s="22"/>
      <c r="I1" s="30"/>
    </row>
    <row r="2" spans="1:62" ht="9" customHeight="1" x14ac:dyDescent="0.2">
      <c r="A2" s="22"/>
    </row>
    <row r="3" spans="1:62" ht="9" hidden="1" customHeight="1" x14ac:dyDescent="0.2">
      <c r="A3" s="22"/>
    </row>
    <row r="4" spans="1:62" ht="9" hidden="1" customHeight="1" x14ac:dyDescent="0.2">
      <c r="A4" s="22"/>
    </row>
    <row r="5" spans="1:62" ht="15" customHeight="1" x14ac:dyDescent="0.2">
      <c r="A5" s="26" t="s">
        <v>3327</v>
      </c>
    </row>
    <row r="6" spans="1:62" s="29" customFormat="1" ht="12.75" x14ac:dyDescent="0.2">
      <c r="A6" s="33" t="s">
        <v>3328</v>
      </c>
      <c r="B6" s="28"/>
      <c r="C6" s="28"/>
      <c r="D6" s="28"/>
      <c r="E6" s="28"/>
      <c r="F6" s="28"/>
      <c r="G6" s="34"/>
      <c r="H6" s="34"/>
      <c r="I6" s="28"/>
      <c r="J6" s="28"/>
      <c r="K6" s="28"/>
      <c r="L6" s="28"/>
      <c r="M6" s="28"/>
      <c r="N6" s="28"/>
      <c r="O6" s="28"/>
      <c r="P6" s="28"/>
      <c r="Q6" s="28"/>
      <c r="R6" s="28"/>
      <c r="S6" s="28"/>
      <c r="T6" s="28"/>
      <c r="U6" s="28"/>
      <c r="AU6" s="81"/>
    </row>
    <row r="7" spans="1:62" ht="15" customHeight="1" x14ac:dyDescent="0.2">
      <c r="A7" s="24" t="s">
        <v>150</v>
      </c>
    </row>
    <row r="8" spans="1:62" s="35" customFormat="1" ht="31.5" x14ac:dyDescent="0.25">
      <c r="A8" s="182" t="s">
        <v>4095</v>
      </c>
      <c r="B8" s="94" t="s">
        <v>247</v>
      </c>
      <c r="C8" s="344"/>
      <c r="D8" s="344"/>
      <c r="E8" s="344"/>
      <c r="F8" s="344"/>
      <c r="G8" s="496" t="s">
        <v>246</v>
      </c>
      <c r="H8" s="497"/>
      <c r="I8" s="470" t="s">
        <v>2611</v>
      </c>
      <c r="J8" s="471"/>
      <c r="K8" s="471"/>
      <c r="L8" s="471"/>
      <c r="M8" s="337"/>
      <c r="N8" s="337"/>
      <c r="O8" s="337"/>
      <c r="P8" s="337"/>
      <c r="Q8" s="337"/>
      <c r="R8" s="337"/>
      <c r="S8" s="337"/>
      <c r="T8" s="337"/>
      <c r="U8" s="337"/>
      <c r="V8" s="337"/>
      <c r="W8" s="337"/>
      <c r="X8" s="337"/>
      <c r="Y8" s="337"/>
      <c r="Z8" s="337"/>
      <c r="AA8" s="337"/>
      <c r="AB8" s="337"/>
      <c r="AC8" s="337"/>
      <c r="AD8" s="337"/>
      <c r="AE8" s="337"/>
      <c r="AF8" s="337"/>
      <c r="AG8" s="337"/>
      <c r="AH8" s="95"/>
      <c r="AI8" s="470" t="s">
        <v>3329</v>
      </c>
      <c r="AJ8" s="472"/>
      <c r="AK8" s="472"/>
      <c r="AL8" s="472"/>
      <c r="AM8" s="472"/>
      <c r="AN8" s="472"/>
      <c r="AO8" s="472"/>
      <c r="AP8" s="337"/>
      <c r="AQ8" s="337"/>
      <c r="AR8" s="337"/>
      <c r="AS8" s="337"/>
      <c r="AT8" s="337"/>
      <c r="AU8" s="96"/>
      <c r="AV8" s="337"/>
      <c r="AW8" s="337"/>
      <c r="AX8" s="337"/>
      <c r="AY8" s="337"/>
      <c r="AZ8" s="337"/>
      <c r="BA8" s="95"/>
      <c r="BB8" s="473" t="s">
        <v>296</v>
      </c>
      <c r="BC8" s="471"/>
      <c r="BD8" s="471"/>
      <c r="BE8" s="471"/>
      <c r="BF8" s="471"/>
      <c r="BG8" s="471"/>
      <c r="BH8" s="471"/>
      <c r="BI8" s="474"/>
      <c r="BJ8" s="97" t="s">
        <v>291</v>
      </c>
    </row>
    <row r="9" spans="1:62" s="36" customFormat="1" ht="42.75" customHeight="1" x14ac:dyDescent="0.25">
      <c r="A9" s="179" t="s">
        <v>236</v>
      </c>
      <c r="B9" s="94" t="s">
        <v>245</v>
      </c>
      <c r="C9" s="345"/>
      <c r="D9" s="345"/>
      <c r="E9" s="345"/>
      <c r="F9" s="345"/>
      <c r="G9" s="479" t="s">
        <v>248</v>
      </c>
      <c r="H9" s="479"/>
      <c r="I9" s="99" t="s">
        <v>6</v>
      </c>
      <c r="J9" s="100"/>
      <c r="K9" s="100"/>
      <c r="L9" s="100"/>
      <c r="M9" s="100"/>
      <c r="N9" s="100"/>
      <c r="O9" s="100"/>
      <c r="P9" s="101"/>
      <c r="Q9" s="102" t="s">
        <v>7</v>
      </c>
      <c r="R9" s="100"/>
      <c r="S9" s="100"/>
      <c r="T9" s="100"/>
      <c r="U9" s="100"/>
      <c r="V9" s="100"/>
      <c r="W9" s="100"/>
      <c r="X9" s="101"/>
      <c r="Y9" s="480" t="s">
        <v>8</v>
      </c>
      <c r="Z9" s="481"/>
      <c r="AA9" s="480" t="s">
        <v>9</v>
      </c>
      <c r="AB9" s="481"/>
      <c r="AC9" s="482"/>
      <c r="AD9" s="480" t="s">
        <v>10</v>
      </c>
      <c r="AE9" s="482"/>
      <c r="AF9" s="480" t="s">
        <v>11</v>
      </c>
      <c r="AG9" s="481"/>
      <c r="AH9" s="463" t="s">
        <v>259</v>
      </c>
      <c r="AI9" s="483" t="s">
        <v>260</v>
      </c>
      <c r="AJ9" s="483"/>
      <c r="AK9" s="483"/>
      <c r="AL9" s="483"/>
      <c r="AM9" s="483"/>
      <c r="AN9" s="483"/>
      <c r="AO9" s="484" t="s">
        <v>276</v>
      </c>
      <c r="AP9" s="483"/>
      <c r="AQ9" s="483"/>
      <c r="AR9" s="483"/>
      <c r="AS9" s="483"/>
      <c r="AT9" s="483"/>
      <c r="AU9" s="483"/>
      <c r="AV9" s="483"/>
      <c r="AW9" s="484" t="s">
        <v>13</v>
      </c>
      <c r="AX9" s="483"/>
      <c r="AY9" s="480" t="s">
        <v>14</v>
      </c>
      <c r="AZ9" s="481"/>
      <c r="BA9" s="485" t="s">
        <v>279</v>
      </c>
      <c r="BB9" s="487" t="s">
        <v>3330</v>
      </c>
      <c r="BC9" s="488"/>
      <c r="BD9" s="488"/>
      <c r="BE9" s="488"/>
      <c r="BF9" s="488"/>
      <c r="BG9" s="489" t="s">
        <v>3331</v>
      </c>
      <c r="BH9" s="481"/>
      <c r="BI9" s="463" t="s">
        <v>294</v>
      </c>
      <c r="BJ9" s="453" t="s">
        <v>293</v>
      </c>
    </row>
    <row r="10" spans="1:62" s="37" customFormat="1" ht="105" x14ac:dyDescent="0.25">
      <c r="A10" s="103"/>
      <c r="B10" s="104" t="s">
        <v>125</v>
      </c>
      <c r="C10" s="104"/>
      <c r="D10" s="104"/>
      <c r="E10" s="104"/>
      <c r="F10" s="104"/>
      <c r="G10" s="105" t="s">
        <v>17</v>
      </c>
      <c r="H10" s="105" t="s">
        <v>18</v>
      </c>
      <c r="I10" s="106" t="s">
        <v>19</v>
      </c>
      <c r="J10" s="107" t="s">
        <v>20</v>
      </c>
      <c r="K10" s="107" t="s">
        <v>21</v>
      </c>
      <c r="L10" s="107" t="s">
        <v>22</v>
      </c>
      <c r="M10" s="107" t="s">
        <v>23</v>
      </c>
      <c r="N10" s="107" t="s">
        <v>24</v>
      </c>
      <c r="O10" s="107" t="s">
        <v>25</v>
      </c>
      <c r="P10" s="107" t="s">
        <v>26</v>
      </c>
      <c r="Q10" s="107" t="s">
        <v>19</v>
      </c>
      <c r="R10" s="107" t="s">
        <v>20</v>
      </c>
      <c r="S10" s="107" t="s">
        <v>21</v>
      </c>
      <c r="T10" s="107" t="s">
        <v>22</v>
      </c>
      <c r="U10" s="107" t="s">
        <v>23</v>
      </c>
      <c r="V10" s="107" t="s">
        <v>24</v>
      </c>
      <c r="W10" s="107" t="s">
        <v>25</v>
      </c>
      <c r="X10" s="107" t="s">
        <v>26</v>
      </c>
      <c r="Y10" s="106" t="s">
        <v>343</v>
      </c>
      <c r="Z10" s="108" t="s">
        <v>344</v>
      </c>
      <c r="AA10" s="106" t="s">
        <v>256</v>
      </c>
      <c r="AB10" s="107" t="s">
        <v>257</v>
      </c>
      <c r="AC10" s="107" t="s">
        <v>258</v>
      </c>
      <c r="AD10" s="107" t="s">
        <v>27</v>
      </c>
      <c r="AE10" s="107" t="s">
        <v>254</v>
      </c>
      <c r="AF10" s="107" t="s">
        <v>28</v>
      </c>
      <c r="AG10" s="109" t="s">
        <v>255</v>
      </c>
      <c r="AH10" s="453"/>
      <c r="AI10" s="118" t="s">
        <v>261</v>
      </c>
      <c r="AJ10" s="119" t="s">
        <v>262</v>
      </c>
      <c r="AK10" s="119" t="s">
        <v>263</v>
      </c>
      <c r="AL10" s="119" t="s">
        <v>264</v>
      </c>
      <c r="AM10" s="119" t="s">
        <v>29</v>
      </c>
      <c r="AN10" s="461" t="s">
        <v>2928</v>
      </c>
      <c r="AO10" s="110" t="s">
        <v>30</v>
      </c>
      <c r="AP10" s="109" t="s">
        <v>31</v>
      </c>
      <c r="AQ10" s="109" t="s">
        <v>32</v>
      </c>
      <c r="AR10" s="109" t="s">
        <v>33</v>
      </c>
      <c r="AS10" s="109" t="s">
        <v>34</v>
      </c>
      <c r="AT10" s="109" t="s">
        <v>35</v>
      </c>
      <c r="AU10" s="108" t="s">
        <v>29</v>
      </c>
      <c r="AV10" s="463" t="s">
        <v>12</v>
      </c>
      <c r="AW10" s="111" t="s">
        <v>277</v>
      </c>
      <c r="AX10" s="109" t="s">
        <v>278</v>
      </c>
      <c r="AY10" s="107" t="s">
        <v>36</v>
      </c>
      <c r="AZ10" s="109" t="s">
        <v>37</v>
      </c>
      <c r="BA10" s="486"/>
      <c r="BB10" s="108" t="s">
        <v>3332</v>
      </c>
      <c r="BC10" s="108" t="s">
        <v>341</v>
      </c>
      <c r="BD10" s="109" t="s">
        <v>287</v>
      </c>
      <c r="BE10" s="109" t="s">
        <v>290</v>
      </c>
      <c r="BF10" s="108" t="s">
        <v>342</v>
      </c>
      <c r="BG10" s="109" t="s">
        <v>299</v>
      </c>
      <c r="BH10" s="108" t="s">
        <v>3333</v>
      </c>
      <c r="BI10" s="453"/>
      <c r="BJ10" s="454"/>
    </row>
    <row r="11" spans="1:62" s="38" customFormat="1" ht="12.75" x14ac:dyDescent="0.25">
      <c r="A11" s="112"/>
      <c r="B11" s="310" t="s">
        <v>126</v>
      </c>
      <c r="C11" s="310"/>
      <c r="D11" s="310"/>
      <c r="E11" s="310"/>
      <c r="F11" s="310"/>
      <c r="G11" s="311" t="s">
        <v>127</v>
      </c>
      <c r="H11" s="312" t="s">
        <v>127</v>
      </c>
      <c r="I11" s="312" t="s">
        <v>128</v>
      </c>
      <c r="J11" s="312" t="s">
        <v>128</v>
      </c>
      <c r="K11" s="312" t="s">
        <v>128</v>
      </c>
      <c r="L11" s="312" t="s">
        <v>128</v>
      </c>
      <c r="M11" s="312" t="s">
        <v>128</v>
      </c>
      <c r="N11" s="312" t="s">
        <v>128</v>
      </c>
      <c r="O11" s="312" t="s">
        <v>128</v>
      </c>
      <c r="P11" s="312" t="s">
        <v>128</v>
      </c>
      <c r="Q11" s="312" t="s">
        <v>128</v>
      </c>
      <c r="R11" s="312" t="s">
        <v>128</v>
      </c>
      <c r="S11" s="312" t="s">
        <v>128</v>
      </c>
      <c r="T11" s="312" t="s">
        <v>128</v>
      </c>
      <c r="U11" s="312" t="s">
        <v>128</v>
      </c>
      <c r="V11" s="312" t="s">
        <v>128</v>
      </c>
      <c r="W11" s="312" t="s">
        <v>128</v>
      </c>
      <c r="X11" s="312" t="s">
        <v>128</v>
      </c>
      <c r="Y11" s="312" t="s">
        <v>128</v>
      </c>
      <c r="Z11" s="312" t="s">
        <v>128</v>
      </c>
      <c r="AA11" s="312" t="s">
        <v>252</v>
      </c>
      <c r="AB11" s="312" t="s">
        <v>252</v>
      </c>
      <c r="AC11" s="312" t="s">
        <v>252</v>
      </c>
      <c r="AD11" s="312" t="s">
        <v>128</v>
      </c>
      <c r="AE11" s="312" t="s">
        <v>129</v>
      </c>
      <c r="AF11" s="312" t="s">
        <v>128</v>
      </c>
      <c r="AG11" s="313" t="s">
        <v>253</v>
      </c>
      <c r="AH11" s="462"/>
      <c r="AI11" s="314" t="s">
        <v>129</v>
      </c>
      <c r="AJ11" s="313" t="s">
        <v>129</v>
      </c>
      <c r="AK11" s="313" t="s">
        <v>129</v>
      </c>
      <c r="AL11" s="313" t="s">
        <v>129</v>
      </c>
      <c r="AM11" s="313" t="s">
        <v>129</v>
      </c>
      <c r="AN11" s="462"/>
      <c r="AO11" s="315" t="s">
        <v>253</v>
      </c>
      <c r="AP11" s="313" t="s">
        <v>253</v>
      </c>
      <c r="AQ11" s="313" t="s">
        <v>253</v>
      </c>
      <c r="AR11" s="313" t="s">
        <v>253</v>
      </c>
      <c r="AS11" s="313" t="s">
        <v>253</v>
      </c>
      <c r="AT11" s="313" t="s">
        <v>253</v>
      </c>
      <c r="AU11" s="313" t="s">
        <v>253</v>
      </c>
      <c r="AV11" s="462"/>
      <c r="AW11" s="316" t="s">
        <v>252</v>
      </c>
      <c r="AX11" s="313" t="s">
        <v>252</v>
      </c>
      <c r="AY11" s="312"/>
      <c r="AZ11" s="313"/>
      <c r="BA11" s="484"/>
      <c r="BB11" s="313" t="s">
        <v>286</v>
      </c>
      <c r="BC11" s="313" t="s">
        <v>130</v>
      </c>
      <c r="BD11" s="313" t="s">
        <v>130</v>
      </c>
      <c r="BE11" s="313" t="s">
        <v>130</v>
      </c>
      <c r="BF11" s="313" t="s">
        <v>130</v>
      </c>
      <c r="BG11" s="313"/>
      <c r="BH11" s="313" t="s">
        <v>130</v>
      </c>
      <c r="BI11" s="462"/>
      <c r="BJ11" s="115"/>
    </row>
    <row r="12" spans="1:62" s="29" customFormat="1" ht="11.25" customHeight="1" x14ac:dyDescent="0.2">
      <c r="A12" s="180"/>
      <c r="B12" s="40"/>
      <c r="C12" s="40"/>
      <c r="D12" s="40"/>
      <c r="E12" s="40"/>
      <c r="F12" s="40"/>
      <c r="G12" s="39"/>
      <c r="H12" s="25"/>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307"/>
      <c r="AH12" s="93"/>
      <c r="AI12" s="308"/>
      <c r="AJ12" s="42"/>
      <c r="AK12" s="42"/>
      <c r="AL12" s="42"/>
      <c r="AM12" s="42"/>
      <c r="AN12" s="120"/>
      <c r="AO12" s="42"/>
      <c r="AP12" s="42"/>
      <c r="AQ12" s="42"/>
      <c r="AR12" s="42"/>
      <c r="AS12" s="42"/>
      <c r="AT12" s="42"/>
      <c r="AU12" s="307"/>
      <c r="AV12" s="93"/>
      <c r="AW12" s="42"/>
      <c r="AX12" s="42"/>
      <c r="AY12" s="42"/>
      <c r="AZ12" s="307"/>
      <c r="BA12" s="93"/>
      <c r="BB12" s="42"/>
      <c r="BC12" s="42"/>
      <c r="BD12" s="42"/>
      <c r="BE12" s="42"/>
      <c r="BF12" s="42"/>
      <c r="BG12" s="43"/>
      <c r="BH12" s="42"/>
      <c r="BI12" s="142"/>
      <c r="BJ12" s="43"/>
    </row>
    <row r="13" spans="1:62" s="51" customFormat="1" ht="11.25" customHeight="1" x14ac:dyDescent="0.15">
      <c r="A13" s="181" t="s">
        <v>346</v>
      </c>
      <c r="B13" s="171"/>
      <c r="C13" s="171"/>
      <c r="D13" s="171"/>
      <c r="E13" s="171"/>
      <c r="F13" s="171"/>
      <c r="G13" s="45">
        <f>IF(COUNT('2. Collected Data'!G13,'2. Collected Data'!G113,'2. Collected Data'!G213,'2. Collected Data'!G313,'2. Collected Data'!G413)&lt;=1,"",AVERAGE('2. Collected Data'!G13,'2. Collected Data'!G113,'2. Collected Data'!G213,'2. Collected Data'!G313,'2. Collected Data'!G413))</f>
        <v>29675</v>
      </c>
      <c r="H13" s="45">
        <f>IF(COUNT('2. Collected Data'!H13,'2. Collected Data'!H113,'2. Collected Data'!H213,'2. Collected Data'!H313,'2. Collected Data'!H413)&lt;=1,"",AVERAGE('2. Collected Data'!H13,'2. Collected Data'!H113,'2. Collected Data'!H213,'2. Collected Data'!H313,'2. Collected Data'!H413))</f>
        <v>10904.6</v>
      </c>
      <c r="I13" s="45">
        <f>IF(COUNT('2. Collected Data'!I13,'2. Collected Data'!I113,'2. Collected Data'!I213,'2. Collected Data'!I313,'2. Collected Data'!I413)&lt;=1,"",AVERAGE('2. Collected Data'!I13,'2. Collected Data'!I113,'2. Collected Data'!I213,'2. Collected Data'!I313,'2. Collected Data'!I413))</f>
        <v>93.2</v>
      </c>
      <c r="J13" s="45">
        <f>IF(COUNT('2. Collected Data'!J13,'2. Collected Data'!J113,'2. Collected Data'!J213,'2. Collected Data'!J313,'2. Collected Data'!J413)&lt;=1,"",AVERAGE('2. Collected Data'!J13,'2. Collected Data'!J113,'2. Collected Data'!J213,'2. Collected Data'!J313,'2. Collected Data'!J413))</f>
        <v>30.8</v>
      </c>
      <c r="K13" s="45">
        <f>IF(COUNT('2. Collected Data'!K13,'2. Collected Data'!K113,'2. Collected Data'!K213,'2. Collected Data'!K313,'2. Collected Data'!K413)&lt;=1,"",AVERAGE('2. Collected Data'!K13,'2. Collected Data'!K113,'2. Collected Data'!K213,'2. Collected Data'!K313,'2. Collected Data'!K413))</f>
        <v>7.6</v>
      </c>
      <c r="L13" s="45">
        <f>IF(COUNT('2. Collected Data'!L13,'2. Collected Data'!L113,'2. Collected Data'!L213,'2. Collected Data'!L313,'2. Collected Data'!L413)&lt;=1,"",AVERAGE('2. Collected Data'!L13,'2. Collected Data'!L113,'2. Collected Data'!L213,'2. Collected Data'!L313,'2. Collected Data'!L413))</f>
        <v>2.4</v>
      </c>
      <c r="M13" s="45">
        <f>IF(COUNT('2. Collected Data'!M13,'2. Collected Data'!M113,'2. Collected Data'!M213,'2. Collected Data'!M313,'2. Collected Data'!M413)&lt;=1,"",AVERAGE('2. Collected Data'!M13,'2. Collected Data'!M113,'2. Collected Data'!M213,'2. Collected Data'!M313,'2. Collected Data'!M413))</f>
        <v>0</v>
      </c>
      <c r="N13" s="45">
        <f>IF(COUNT('2. Collected Data'!N13,'2. Collected Data'!N113,'2. Collected Data'!N213,'2. Collected Data'!N313,'2. Collected Data'!N413)&lt;=1,"",AVERAGE('2. Collected Data'!N13,'2. Collected Data'!N113,'2. Collected Data'!N213,'2. Collected Data'!N313,'2. Collected Data'!N413))</f>
        <v>0</v>
      </c>
      <c r="O13" s="45">
        <f>IF(COUNT('2. Collected Data'!O13,'2. Collected Data'!O113,'2. Collected Data'!O213,'2. Collected Data'!O313,'2. Collected Data'!O413)&lt;=1,"",AVERAGE('2. Collected Data'!O13,'2. Collected Data'!O113,'2. Collected Data'!O213,'2. Collected Data'!O313,'2. Collected Data'!O413))</f>
        <v>27</v>
      </c>
      <c r="P13" s="45">
        <f>IF(COUNT('2. Collected Data'!P13,'2. Collected Data'!P113,'2. Collected Data'!P213,'2. Collected Data'!P313,'2. Collected Data'!P413)&lt;=1,"",AVERAGE('2. Collected Data'!P13,'2. Collected Data'!P113,'2. Collected Data'!P213,'2. Collected Data'!P313,'2. Collected Data'!P413))</f>
        <v>1.6</v>
      </c>
      <c r="Q13" s="45">
        <f>IF(COUNT('2. Collected Data'!Q13,'2. Collected Data'!Q113,'2. Collected Data'!Q213,'2. Collected Data'!Q313,'2. Collected Data'!Q413)&lt;=1,"",AVERAGE('2. Collected Data'!Q13,'2. Collected Data'!Q113,'2. Collected Data'!Q213,'2. Collected Data'!Q313,'2. Collected Data'!Q413))</f>
        <v>0</v>
      </c>
      <c r="R13" s="45">
        <f>IF(COUNT('2. Collected Data'!R13,'2. Collected Data'!R113,'2. Collected Data'!R213,'2. Collected Data'!R313,'2. Collected Data'!R413)&lt;=1,"",AVERAGE('2. Collected Data'!R13,'2. Collected Data'!R113,'2. Collected Data'!R213,'2. Collected Data'!R313,'2. Collected Data'!R413))</f>
        <v>4.5999999999999996</v>
      </c>
      <c r="S13" s="45">
        <f>IF(COUNT('2. Collected Data'!S13,'2. Collected Data'!S113,'2. Collected Data'!S213,'2. Collected Data'!S313,'2. Collected Data'!S413)&lt;=1,"",AVERAGE('2. Collected Data'!S13,'2. Collected Data'!S113,'2. Collected Data'!S213,'2. Collected Data'!S313,'2. Collected Data'!S413))</f>
        <v>0</v>
      </c>
      <c r="T13" s="45">
        <f>IF(COUNT('2. Collected Data'!T13,'2. Collected Data'!T113,'2. Collected Data'!T213,'2. Collected Data'!T313,'2. Collected Data'!T413)&lt;=1,"",AVERAGE('2. Collected Data'!T13,'2. Collected Data'!T113,'2. Collected Data'!T213,'2. Collected Data'!T313,'2. Collected Data'!T413))</f>
        <v>0</v>
      </c>
      <c r="U13" s="45">
        <f>IF(COUNT('2. Collected Data'!U13,'2. Collected Data'!U113,'2. Collected Data'!U213,'2. Collected Data'!U313,'2. Collected Data'!U413)&lt;=1,"",AVERAGE('2. Collected Data'!U13,'2. Collected Data'!U113,'2. Collected Data'!U213,'2. Collected Data'!U313,'2. Collected Data'!U413))</f>
        <v>0</v>
      </c>
      <c r="V13" s="45">
        <f>IF(COUNT('2. Collected Data'!V13,'2. Collected Data'!V113,'2. Collected Data'!V213,'2. Collected Data'!V313,'2. Collected Data'!V413)&lt;=1,"",AVERAGE('2. Collected Data'!V13,'2. Collected Data'!V113,'2. Collected Data'!V213,'2. Collected Data'!V313,'2. Collected Data'!V413))</f>
        <v>0</v>
      </c>
      <c r="W13" s="45">
        <f>IF(COUNT('2. Collected Data'!W13,'2. Collected Data'!W113,'2. Collected Data'!W213,'2. Collected Data'!W313,'2. Collected Data'!W413)&lt;=1,"",AVERAGE('2. Collected Data'!W13,'2. Collected Data'!W113,'2. Collected Data'!W213,'2. Collected Data'!W313,'2. Collected Data'!W413))</f>
        <v>0</v>
      </c>
      <c r="X13" s="45">
        <f>IF(COUNT('2. Collected Data'!X13,'2. Collected Data'!X113,'2. Collected Data'!X213,'2. Collected Data'!X313,'2. Collected Data'!X413)&lt;=1,"",AVERAGE('2. Collected Data'!X13,'2. Collected Data'!X113,'2. Collected Data'!X213,'2. Collected Data'!X313,'2. Collected Data'!X413))</f>
        <v>0</v>
      </c>
      <c r="Y13" s="45">
        <f>IF(COUNT('2. Collected Data'!Y13,'2. Collected Data'!Y113,'2. Collected Data'!Y213,'2. Collected Data'!Y313,'2. Collected Data'!Y413)&lt;=1,"",AVERAGE('2. Collected Data'!Y13,'2. Collected Data'!Y113,'2. Collected Data'!Y213,'2. Collected Data'!Y313,'2. Collected Data'!Y413))</f>
        <v>860.4</v>
      </c>
      <c r="Z13" s="45">
        <f>IF(COUNT('2. Collected Data'!Z13,'2. Collected Data'!Z113,'2. Collected Data'!Z213,'2. Collected Data'!Z313,'2. Collected Data'!Z413)&lt;=1,"",AVERAGE('2. Collected Data'!Z13,'2. Collected Data'!Z113,'2. Collected Data'!Z213,'2. Collected Data'!Z313,'2. Collected Data'!Z413))</f>
        <v>0</v>
      </c>
      <c r="AA13" s="184">
        <f>IF(COUNT('2. Collected Data'!AA13,'2. Collected Data'!AA113,'2. Collected Data'!AA213,'2. Collected Data'!AA313,'2. Collected Data'!AA413)&lt;=1,"",AVERAGE('2. Collected Data'!AA13,'2. Collected Data'!AA113,'2. Collected Data'!AA213,'2. Collected Data'!AA313,'2. Collected Data'!AA413))</f>
        <v>1</v>
      </c>
      <c r="AB13" s="184">
        <f>IF(COUNT('2. Collected Data'!AB13,'2. Collected Data'!AB113,'2. Collected Data'!AB213,'2. Collected Data'!AB313,'2. Collected Data'!AB413)&lt;=1,"",AVERAGE('2. Collected Data'!AB13,'2. Collected Data'!AB113,'2. Collected Data'!AB213,'2. Collected Data'!AB313,'2. Collected Data'!AB413))</f>
        <v>0</v>
      </c>
      <c r="AC13" s="184">
        <f>IF(COUNT('2. Collected Data'!AC13,'2. Collected Data'!AC113,'2. Collected Data'!AC213,'2. Collected Data'!AC313,'2. Collected Data'!AC413)&lt;=1,"",AVERAGE('2. Collected Data'!AC13,'2. Collected Data'!AC113,'2. Collected Data'!AC213,'2. Collected Data'!AC313,'2. Collected Data'!AC413))</f>
        <v>0</v>
      </c>
      <c r="AD13" s="45">
        <f>IF(COUNT('2. Collected Data'!AD13,'2. Collected Data'!AD113,'2. Collected Data'!AD213,'2. Collected Data'!AD313,'2. Collected Data'!AD413)&lt;=1,"",AVERAGE('2. Collected Data'!AD13,'2. Collected Data'!AD113,'2. Collected Data'!AD213,'2. Collected Data'!AD313,'2. Collected Data'!AD413))</f>
        <v>20.8</v>
      </c>
      <c r="AE13" s="45">
        <f>IF(COUNT('2. Collected Data'!AE13,'2. Collected Data'!AE113,'2. Collected Data'!AE213,'2. Collected Data'!AE313,'2. Collected Data'!AE413)&lt;=1,"",AVERAGE('2. Collected Data'!AE13,'2. Collected Data'!AE113,'2. Collected Data'!AE213,'2. Collected Data'!AE313,'2. Collected Data'!AE413))</f>
        <v>15096</v>
      </c>
      <c r="AF13" s="45">
        <f>IF(COUNT('2. Collected Data'!AF13,'2. Collected Data'!AF113,'2. Collected Data'!AF213,'2. Collected Data'!AF313,'2. Collected Data'!AF413)&lt;=1,"",AVERAGE('2. Collected Data'!AF13,'2. Collected Data'!AF113,'2. Collected Data'!AF213,'2. Collected Data'!AF313,'2. Collected Data'!AF413))</f>
        <v>24.4</v>
      </c>
      <c r="AG13" s="45">
        <f>IF(COUNT('2. Collected Data'!AG13,'2. Collected Data'!AG113,'2. Collected Data'!AG213,'2. Collected Data'!AG313,'2. Collected Data'!AG413)&lt;=1,"",AVERAGE('2. Collected Data'!AG13,'2. Collected Data'!AG113,'2. Collected Data'!AG213,'2. Collected Data'!AG313,'2. Collected Data'!AG413))</f>
        <v>607234.80000000005</v>
      </c>
      <c r="AH13" s="88"/>
      <c r="AI13" s="45">
        <f>IF(COUNT('2. Collected Data'!AI113,'2. Collected Data'!AI213,'2. Collected Data'!AI313,'2. Collected Data'!AI413,'2. Collected Data'!AI513)&lt;=1,"",AVERAGE('2. Collected Data'!AI113,'2. Collected Data'!AI213,'2. Collected Data'!AI313,'2. Collected Data'!AI413,'2. Collected Data'!AI513))</f>
        <v>4713.75</v>
      </c>
      <c r="AJ13" s="45">
        <f>IF(COUNT('2. Collected Data'!AJ113,'2. Collected Data'!AJ213,'2. Collected Data'!AJ313,'2. Collected Data'!AJ413,'2. Collected Data'!AJ513)&lt;=1,"",AVERAGE('2. Collected Data'!AJ113,'2. Collected Data'!AJ213,'2. Collected Data'!AJ313,'2. Collected Data'!AJ413,'2. Collected Data'!AJ513))</f>
        <v>9141.25</v>
      </c>
      <c r="AK13" s="45">
        <f>IF(COUNT('2. Collected Data'!AK113,'2. Collected Data'!AK213,'2. Collected Data'!AK313,'2. Collected Data'!AK413,'2. Collected Data'!AK513)&lt;=1,"",AVERAGE('2. Collected Data'!AK113,'2. Collected Data'!AK213,'2. Collected Data'!AK313,'2. Collected Data'!AK413,'2. Collected Data'!AK513))</f>
        <v>2.75</v>
      </c>
      <c r="AL13" s="45">
        <f>IF(COUNT('2. Collected Data'!AL113,'2. Collected Data'!AL213,'2. Collected Data'!AL313,'2. Collected Data'!AL413,'2. Collected Data'!AL513)&lt;=1,"",AVERAGE('2. Collected Data'!AL113,'2. Collected Data'!AL213,'2. Collected Data'!AL313,'2. Collected Data'!AL413,'2. Collected Data'!AL513))</f>
        <v>1494.25</v>
      </c>
      <c r="AM13" s="45">
        <f>IF(COUNT('2. Collected Data'!AM113,'2. Collected Data'!AM213,'2. Collected Data'!AM313,'2. Collected Data'!AM413,'2. Collected Data'!AM513)&lt;=1,"",AVERAGE('2. Collected Data'!AM113,'2. Collected Data'!AM213,'2. Collected Data'!AM313,'2. Collected Data'!AM413,'2. Collected Data'!AM513))</f>
        <v>88.25</v>
      </c>
      <c r="AN13" s="122"/>
      <c r="AO13" s="45">
        <f>IF(COUNT('2. Collected Data'!AO113,'2. Collected Data'!AO213,'2. Collected Data'!AO313,'2. Collected Data'!AO413,'2. Collected Data'!AO513)&lt;=1,"",AVERAGE('2. Collected Data'!AO113,'2. Collected Data'!AO213,'2. Collected Data'!AO313,'2. Collected Data'!AO413,'2. Collected Data'!AO513))</f>
        <v>216550</v>
      </c>
      <c r="AP13" s="45">
        <f>IF(COUNT('2. Collected Data'!AP113,'2. Collected Data'!AP213,'2. Collected Data'!AP313,'2. Collected Data'!AP413,'2. Collected Data'!AP513)&lt;=1,"",AVERAGE('2. Collected Data'!AP113,'2. Collected Data'!AP213,'2. Collected Data'!AP313,'2. Collected Data'!AP413,'2. Collected Data'!AP513))</f>
        <v>40779</v>
      </c>
      <c r="AQ13" s="45">
        <f>IF(COUNT('2. Collected Data'!AQ113,'2. Collected Data'!AQ213,'2. Collected Data'!AQ313,'2. Collected Data'!AQ413,'2. Collected Data'!AQ513)&lt;=1,"",AVERAGE('2. Collected Data'!AQ113,'2. Collected Data'!AQ213,'2. Collected Data'!AQ313,'2. Collected Data'!AQ413,'2. Collected Data'!AQ513))</f>
        <v>125</v>
      </c>
      <c r="AR13" s="45">
        <f>IF(COUNT('2. Collected Data'!AR113,'2. Collected Data'!AR213,'2. Collected Data'!AR313,'2. Collected Data'!AR413,'2. Collected Data'!AR513)&lt;=1,"",AVERAGE('2. Collected Data'!AR113,'2. Collected Data'!AR213,'2. Collected Data'!AR313,'2. Collected Data'!AR413,'2. Collected Data'!AR513))</f>
        <v>437.5</v>
      </c>
      <c r="AS13" s="45">
        <f>IF(COUNT('2. Collected Data'!AS113,'2. Collected Data'!AS213,'2. Collected Data'!AS313,'2. Collected Data'!AS413,'2. Collected Data'!AS513)&lt;=1,"",AVERAGE('2. Collected Data'!AS113,'2. Collected Data'!AS213,'2. Collected Data'!AS313,'2. Collected Data'!AS413,'2. Collected Data'!AS513))</f>
        <v>0</v>
      </c>
      <c r="AT13" s="45">
        <f>IF(COUNT('2. Collected Data'!AT113,'2. Collected Data'!AT213,'2. Collected Data'!AT313,'2. Collected Data'!AT413,'2. Collected Data'!AT513)&lt;=1,"",AVERAGE('2. Collected Data'!AT113,'2. Collected Data'!AT213,'2. Collected Data'!AT313,'2. Collected Data'!AT413,'2. Collected Data'!AT513))</f>
        <v>0</v>
      </c>
      <c r="AU13" s="45">
        <f>IF(COUNT('2. Collected Data'!AU113,'2. Collected Data'!AU213,'2. Collected Data'!AU313,'2. Collected Data'!AU413,'2. Collected Data'!AU513)&lt;=1,"",AVERAGE('2. Collected Data'!AU113,'2. Collected Data'!AU213,'2. Collected Data'!AU313,'2. Collected Data'!AU413,'2. Collected Data'!AU513))</f>
        <v>11500</v>
      </c>
      <c r="AV13" s="88"/>
      <c r="AW13" s="184">
        <f>IF(COUNT('2. Collected Data'!AW113,'2. Collected Data'!AW213,'2. Collected Data'!AW313,'2. Collected Data'!AW413,'2. Collected Data'!AW513)&lt;=1,"",AVERAGE('2. Collected Data'!AW113,'2. Collected Data'!AW213,'2. Collected Data'!AW313,'2. Collected Data'!AW413,'2. Collected Data'!AW513))</f>
        <v>1</v>
      </c>
      <c r="AX13" s="184">
        <f>IF(COUNT('2. Collected Data'!AX113,'2. Collected Data'!AX213,'2. Collected Data'!AX313,'2. Collected Data'!AX413,'2. Collected Data'!AX513)&lt;=1,"",AVERAGE('2. Collected Data'!AX113,'2. Collected Data'!AX213,'2. Collected Data'!AX313,'2. Collected Data'!AX413,'2. Collected Data'!AX513))</f>
        <v>0</v>
      </c>
      <c r="AY13" s="50"/>
      <c r="AZ13" s="91"/>
      <c r="BA13" s="88"/>
      <c r="BB13" s="78">
        <f>IF(COUNT('2. Collected Data'!BB113,'2. Collected Data'!BB213,'2. Collected Data'!BB313,'2. Collected Data'!BB413,'2. Collected Data'!BB513)&lt;=1,"",AVERAGE('2. Collected Data'!BB113,'2. Collected Data'!BB213,'2. Collected Data'!BB313,'2. Collected Data'!BB413,'2. Collected Data'!BB513))</f>
        <v>150.2175</v>
      </c>
      <c r="BC13" s="75">
        <f>IF(COUNT('2. Collected Data'!BC113,'2. Collected Data'!BC213,'2. Collected Data'!BC313,'2. Collected Data'!BC413,'2. Collected Data'!BC513)&lt;=1,"",AVERAGE('2. Collected Data'!BC113,'2. Collected Data'!BC213,'2. Collected Data'!BC313,'2. Collected Data'!BC413,'2. Collected Data'!BC513))</f>
        <v>1176292.6666666667</v>
      </c>
      <c r="BD13" s="75">
        <f>IF(COUNT('2. Collected Data'!BD113,'2. Collected Data'!BD213,'2. Collected Data'!BD313,'2. Collected Data'!BD413,'2. Collected Data'!BD513)&lt;=1,"",AVERAGE('2. Collected Data'!BD113,'2. Collected Data'!BD213,'2. Collected Data'!BD313,'2. Collected Data'!BD413,'2. Collected Data'!BD513))</f>
        <v>793545</v>
      </c>
      <c r="BE13" s="75">
        <f>IF(COUNT('2. Collected Data'!BE113,'2. Collected Data'!BE213,'2. Collected Data'!BE313,'2. Collected Data'!BE413,'2. Collected Data'!BE513)&lt;=1,"",AVERAGE('2. Collected Data'!BE113,'2. Collected Data'!BE213,'2. Collected Data'!BE313,'2. Collected Data'!BE413,'2. Collected Data'!BE513))</f>
        <v>731064.33333333337</v>
      </c>
      <c r="BF13" s="75">
        <f>IF(COUNT('2. Collected Data'!BF113,'2. Collected Data'!BF213,'2. Collected Data'!BF313,'2. Collected Data'!BF413,'2. Collected Data'!BF513)&lt;=1,"",AVERAGE('2. Collected Data'!BF113,'2. Collected Data'!BF213,'2. Collected Data'!BF313,'2. Collected Data'!BF413,'2. Collected Data'!BF513))</f>
        <v>2741987.3333333335</v>
      </c>
      <c r="BG13" s="50"/>
      <c r="BH13" s="78" t="str">
        <f>IF(COUNT('2. Collected Data'!BH113,'2. Collected Data'!BH213,'2. Collected Data'!BH313,'2. Collected Data'!BH413,'2. Collected Data'!BH513)&lt;=1,"",AVERAGE('2. Collected Data'!BH113,'2. Collected Data'!BH213,'2. Collected Data'!BH313,'2. Collected Data'!BH413,'2. Collected Data'!BH513))</f>
        <v/>
      </c>
      <c r="BI13" s="130"/>
      <c r="BJ13" s="50"/>
    </row>
    <row r="14" spans="1:62" s="51" customFormat="1" ht="11.25" customHeight="1" x14ac:dyDescent="0.15">
      <c r="A14" s="89" t="s">
        <v>345</v>
      </c>
      <c r="B14" s="171"/>
      <c r="C14" s="171"/>
      <c r="D14" s="171"/>
      <c r="E14" s="171"/>
      <c r="F14" s="171"/>
      <c r="G14" s="45">
        <f>IF(COUNT('2. Collected Data'!G14,'2. Collected Data'!G114,'2. Collected Data'!G214,'2. Collected Data'!G314,'2. Collected Data'!G414)&lt;=1,"",AVERAGE('2. Collected Data'!G14,'2. Collected Data'!G114,'2. Collected Data'!G214,'2. Collected Data'!G314,'2. Collected Data'!G414))</f>
        <v>12844</v>
      </c>
      <c r="H14" s="45">
        <f>IF(COUNT('2. Collected Data'!H14,'2. Collected Data'!H114,'2. Collected Data'!H214,'2. Collected Data'!H314,'2. Collected Data'!H414)&lt;=1,"",AVERAGE('2. Collected Data'!H14,'2. Collected Data'!H114,'2. Collected Data'!H214,'2. Collected Data'!H314,'2. Collected Data'!H414))</f>
        <v>5618.666666666667</v>
      </c>
      <c r="I14" s="45">
        <f>IF(COUNT('2. Collected Data'!I14,'2. Collected Data'!I114,'2. Collected Data'!I214,'2. Collected Data'!I314,'2. Collected Data'!I414)&lt;=1,"",AVERAGE('2. Collected Data'!I14,'2. Collected Data'!I114,'2. Collected Data'!I214,'2. Collected Data'!I314,'2. Collected Data'!I414))</f>
        <v>285.66666666666669</v>
      </c>
      <c r="J14" s="45">
        <f>IF(COUNT('2. Collected Data'!J14,'2. Collected Data'!J114,'2. Collected Data'!J214,'2. Collected Data'!J314,'2. Collected Data'!J414)&lt;=1,"",AVERAGE('2. Collected Data'!J14,'2. Collected Data'!J114,'2. Collected Data'!J214,'2. Collected Data'!J314,'2. Collected Data'!J414))</f>
        <v>294</v>
      </c>
      <c r="K14" s="45">
        <f>IF(COUNT('2. Collected Data'!K14,'2. Collected Data'!K114,'2. Collected Data'!K214,'2. Collected Data'!K314,'2. Collected Data'!K414)&lt;=1,"",AVERAGE('2. Collected Data'!K14,'2. Collected Data'!K114,'2. Collected Data'!K214,'2. Collected Data'!K314,'2. Collected Data'!K414))</f>
        <v>85</v>
      </c>
      <c r="L14" s="45">
        <f>IF(COUNT('2. Collected Data'!L14,'2. Collected Data'!L114,'2. Collected Data'!L214,'2. Collected Data'!L314,'2. Collected Data'!L414)&lt;=1,"",AVERAGE('2. Collected Data'!L14,'2. Collected Data'!L114,'2. Collected Data'!L214,'2. Collected Data'!L314,'2. Collected Data'!L414))</f>
        <v>9</v>
      </c>
      <c r="M14" s="45">
        <f>IF(COUNT('2. Collected Data'!M14,'2. Collected Data'!M114,'2. Collected Data'!M214,'2. Collected Data'!M314,'2. Collected Data'!M414)&lt;=1,"",AVERAGE('2. Collected Data'!M14,'2. Collected Data'!M114,'2. Collected Data'!M214,'2. Collected Data'!M314,'2. Collected Data'!M414))</f>
        <v>189.66666666666666</v>
      </c>
      <c r="N14" s="45">
        <f>IF(COUNT('2. Collected Data'!N14,'2. Collected Data'!N114,'2. Collected Data'!N214,'2. Collected Data'!N314,'2. Collected Data'!N414)&lt;=1,"",AVERAGE('2. Collected Data'!N14,'2. Collected Data'!N114,'2. Collected Data'!N214,'2. Collected Data'!N314,'2. Collected Data'!N414))</f>
        <v>237.66666666666666</v>
      </c>
      <c r="O14" s="45">
        <f>IF(COUNT('2. Collected Data'!O14,'2. Collected Data'!O114,'2. Collected Data'!O214,'2. Collected Data'!O314,'2. Collected Data'!O414)&lt;=1,"",AVERAGE('2. Collected Data'!O14,'2. Collected Data'!O114,'2. Collected Data'!O214,'2. Collected Data'!O314,'2. Collected Data'!O414))</f>
        <v>29.333333333333332</v>
      </c>
      <c r="P14" s="45">
        <f>IF(COUNT('2. Collected Data'!P14,'2. Collected Data'!P114,'2. Collected Data'!P214,'2. Collected Data'!P314,'2. Collected Data'!P414)&lt;=1,"",AVERAGE('2. Collected Data'!P14,'2. Collected Data'!P114,'2. Collected Data'!P214,'2. Collected Data'!P314,'2. Collected Data'!P414))</f>
        <v>0</v>
      </c>
      <c r="Q14" s="45">
        <f>IF(COUNT('2. Collected Data'!Q14,'2. Collected Data'!Q114,'2. Collected Data'!Q214,'2. Collected Data'!Q314,'2. Collected Data'!Q414)&lt;=1,"",AVERAGE('2. Collected Data'!Q14,'2. Collected Data'!Q114,'2. Collected Data'!Q214,'2. Collected Data'!Q314,'2. Collected Data'!Q414))</f>
        <v>0.66666666666666663</v>
      </c>
      <c r="R14" s="45">
        <f>IF(COUNT('2. Collected Data'!R14,'2. Collected Data'!R114,'2. Collected Data'!R214,'2. Collected Data'!R314,'2. Collected Data'!R414)&lt;=1,"",AVERAGE('2. Collected Data'!R14,'2. Collected Data'!R114,'2. Collected Data'!R214,'2. Collected Data'!R314,'2. Collected Data'!R414))</f>
        <v>0.66666666666666663</v>
      </c>
      <c r="S14" s="45">
        <f>IF(COUNT('2. Collected Data'!S14,'2. Collected Data'!S114,'2. Collected Data'!S214,'2. Collected Data'!S314,'2. Collected Data'!S414)&lt;=1,"",AVERAGE('2. Collected Data'!S14,'2. Collected Data'!S114,'2. Collected Data'!S214,'2. Collected Data'!S314,'2. Collected Data'!S414))</f>
        <v>0</v>
      </c>
      <c r="T14" s="45">
        <f>IF(COUNT('2. Collected Data'!T14,'2. Collected Data'!T114,'2. Collected Data'!T214,'2. Collected Data'!T314,'2. Collected Data'!T414)&lt;=1,"",AVERAGE('2. Collected Data'!T14,'2. Collected Data'!T114,'2. Collected Data'!T214,'2. Collected Data'!T314,'2. Collected Data'!T414))</f>
        <v>0</v>
      </c>
      <c r="U14" s="45">
        <f>IF(COUNT('2. Collected Data'!U14,'2. Collected Data'!U114,'2. Collected Data'!U214,'2. Collected Data'!U314,'2. Collected Data'!U414)&lt;=1,"",AVERAGE('2. Collected Data'!U14,'2. Collected Data'!U114,'2. Collected Data'!U214,'2. Collected Data'!U314,'2. Collected Data'!U414))</f>
        <v>0</v>
      </c>
      <c r="V14" s="45">
        <f>IF(COUNT('2. Collected Data'!V14,'2. Collected Data'!V114,'2. Collected Data'!V214,'2. Collected Data'!V314,'2. Collected Data'!V414)&lt;=1,"",AVERAGE('2. Collected Data'!V14,'2. Collected Data'!V114,'2. Collected Data'!V214,'2. Collected Data'!V314,'2. Collected Data'!V414))</f>
        <v>0.66666666666666663</v>
      </c>
      <c r="W14" s="45">
        <f>IF(COUNT('2. Collected Data'!W14,'2. Collected Data'!W114,'2. Collected Data'!W214,'2. Collected Data'!W314,'2. Collected Data'!W414)&lt;=1,"",AVERAGE('2. Collected Data'!W14,'2. Collected Data'!W114,'2. Collected Data'!W214,'2. Collected Data'!W314,'2. Collected Data'!W414))</f>
        <v>0</v>
      </c>
      <c r="X14" s="45">
        <f>IF(COUNT('2. Collected Data'!X14,'2. Collected Data'!X114,'2. Collected Data'!X214,'2. Collected Data'!X314,'2. Collected Data'!X414)&lt;=1,"",AVERAGE('2. Collected Data'!X14,'2. Collected Data'!X114,'2. Collected Data'!X214,'2. Collected Data'!X314,'2. Collected Data'!X414))</f>
        <v>0</v>
      </c>
      <c r="Y14" s="45">
        <f>IF(COUNT('2. Collected Data'!Y14,'2. Collected Data'!Y114,'2. Collected Data'!Y214,'2. Collected Data'!Y314,'2. Collected Data'!Y414)&lt;=1,"",AVERAGE('2. Collected Data'!Y14,'2. Collected Data'!Y114,'2. Collected Data'!Y214,'2. Collected Data'!Y314,'2. Collected Data'!Y414))</f>
        <v>312.66666666666669</v>
      </c>
      <c r="Z14" s="45">
        <f>IF(COUNT('2. Collected Data'!Z14,'2. Collected Data'!Z114,'2. Collected Data'!Z214,'2. Collected Data'!Z314,'2. Collected Data'!Z414)&lt;=1,"",AVERAGE('2. Collected Data'!Z14,'2. Collected Data'!Z114,'2. Collected Data'!Z214,'2. Collected Data'!Z314,'2. Collected Data'!Z414))</f>
        <v>23</v>
      </c>
      <c r="AA14" s="184">
        <f>IF(COUNT('2. Collected Data'!AA14,'2. Collected Data'!AA114,'2. Collected Data'!AA214,'2. Collected Data'!AA314,'2. Collected Data'!AA414)&lt;=1,"",AVERAGE('2. Collected Data'!AA14,'2. Collected Data'!AA114,'2. Collected Data'!AA214,'2. Collected Data'!AA314,'2. Collected Data'!AA414))</f>
        <v>1</v>
      </c>
      <c r="AB14" s="184">
        <f>IF(COUNT('2. Collected Data'!AB14,'2. Collected Data'!AB114,'2. Collected Data'!AB214,'2. Collected Data'!AB314,'2. Collected Data'!AB414)&lt;=1,"",AVERAGE('2. Collected Data'!AB14,'2. Collected Data'!AB114,'2. Collected Data'!AB214,'2. Collected Data'!AB314,'2. Collected Data'!AB414))</f>
        <v>0</v>
      </c>
      <c r="AC14" s="184">
        <f>IF(COUNT('2. Collected Data'!AC14,'2. Collected Data'!AC114,'2. Collected Data'!AC214,'2. Collected Data'!AC314,'2. Collected Data'!AC414)&lt;=1,"",AVERAGE('2. Collected Data'!AC14,'2. Collected Data'!AC114,'2. Collected Data'!AC214,'2. Collected Data'!AC314,'2. Collected Data'!AC414))</f>
        <v>0</v>
      </c>
      <c r="AD14" s="45">
        <f>IF(COUNT('2. Collected Data'!AD14,'2. Collected Data'!AD114,'2. Collected Data'!AD214,'2. Collected Data'!AD314,'2. Collected Data'!AD414)&lt;=1,"",AVERAGE('2. Collected Data'!AD14,'2. Collected Data'!AD114,'2. Collected Data'!AD214,'2. Collected Data'!AD314,'2. Collected Data'!AD414))</f>
        <v>12.666666666666666</v>
      </c>
      <c r="AE14" s="45">
        <f>IF(COUNT('2. Collected Data'!AE14,'2. Collected Data'!AE114,'2. Collected Data'!AE214,'2. Collected Data'!AE314,'2. Collected Data'!AE414)&lt;=1,"",AVERAGE('2. Collected Data'!AE14,'2. Collected Data'!AE114,'2. Collected Data'!AE214,'2. Collected Data'!AE314,'2. Collected Data'!AE414))</f>
        <v>7876.333333333333</v>
      </c>
      <c r="AF14" s="45">
        <f>IF(COUNT('2. Collected Data'!AF14,'2. Collected Data'!AF114,'2. Collected Data'!AF214,'2. Collected Data'!AF314,'2. Collected Data'!AF414)&lt;=1,"",AVERAGE('2. Collected Data'!AF14,'2. Collected Data'!AF114,'2. Collected Data'!AF214,'2. Collected Data'!AF314,'2. Collected Data'!AF414))</f>
        <v>11.333333333333334</v>
      </c>
      <c r="AG14" s="45">
        <f>IF(COUNT('2. Collected Data'!AG14,'2. Collected Data'!AG114,'2. Collected Data'!AG214,'2. Collected Data'!AG314,'2. Collected Data'!AG414)&lt;=1,"",AVERAGE('2. Collected Data'!AG14,'2. Collected Data'!AG114,'2. Collected Data'!AG214,'2. Collected Data'!AG314,'2. Collected Data'!AG414))</f>
        <v>156333.33333333334</v>
      </c>
      <c r="AH14" s="88"/>
      <c r="AI14" s="45" t="str">
        <f>IF(COUNT('2. Collected Data'!AI114,'2. Collected Data'!AI214,'2. Collected Data'!AI314,'2. Collected Data'!AI414,'2. Collected Data'!AI514)&lt;=1,"",AVERAGE('2. Collected Data'!AI114,'2. Collected Data'!AI214,'2. Collected Data'!AI314,'2. Collected Data'!AI414,'2. Collected Data'!AI514))</f>
        <v/>
      </c>
      <c r="AJ14" s="45" t="str">
        <f>IF(COUNT('2. Collected Data'!AJ114,'2. Collected Data'!AJ214,'2. Collected Data'!AJ314,'2. Collected Data'!AJ414,'2. Collected Data'!AJ514)&lt;=1,"",AVERAGE('2. Collected Data'!AJ114,'2. Collected Data'!AJ214,'2. Collected Data'!AJ314,'2. Collected Data'!AJ414,'2. Collected Data'!AJ514))</f>
        <v/>
      </c>
      <c r="AK14" s="45">
        <f>IF(COUNT('2. Collected Data'!AK114,'2. Collected Data'!AK214,'2. Collected Data'!AK314,'2. Collected Data'!AK414,'2. Collected Data'!AK514)&lt;=1,"",AVERAGE('2. Collected Data'!AK114,'2. Collected Data'!AK214,'2. Collected Data'!AK314,'2. Collected Data'!AK414,'2. Collected Data'!AK514))</f>
        <v>0</v>
      </c>
      <c r="AL14" s="45" t="str">
        <f>IF(COUNT('2. Collected Data'!AL114,'2. Collected Data'!AL214,'2. Collected Data'!AL314,'2. Collected Data'!AL414,'2. Collected Data'!AL514)&lt;=1,"",AVERAGE('2. Collected Data'!AL114,'2. Collected Data'!AL214,'2. Collected Data'!AL314,'2. Collected Data'!AL414,'2. Collected Data'!AL514))</f>
        <v/>
      </c>
      <c r="AM14" s="45">
        <f>IF(COUNT('2. Collected Data'!AM114,'2. Collected Data'!AM214,'2. Collected Data'!AM314,'2. Collected Data'!AM414,'2. Collected Data'!AM514)&lt;=1,"",AVERAGE('2. Collected Data'!AM114,'2. Collected Data'!AM214,'2. Collected Data'!AM314,'2. Collected Data'!AM414,'2. Collected Data'!AM514))</f>
        <v>0</v>
      </c>
      <c r="AN14" s="122"/>
      <c r="AO14" s="45" t="str">
        <f>IF(COUNT('2. Collected Data'!AO114,'2. Collected Data'!AO214,'2. Collected Data'!AO314,'2. Collected Data'!AO414,'2. Collected Data'!AO514)&lt;=1,"",AVERAGE('2. Collected Data'!AO114,'2. Collected Data'!AO214,'2. Collected Data'!AO314,'2. Collected Data'!AO414,'2. Collected Data'!AO514))</f>
        <v/>
      </c>
      <c r="AP14" s="45" t="str">
        <f>IF(COUNT('2. Collected Data'!AP114,'2. Collected Data'!AP214,'2. Collected Data'!AP314,'2. Collected Data'!AP414,'2. Collected Data'!AP514)&lt;=1,"",AVERAGE('2. Collected Data'!AP114,'2. Collected Data'!AP214,'2. Collected Data'!AP314,'2. Collected Data'!AP414,'2. Collected Data'!AP514))</f>
        <v/>
      </c>
      <c r="AQ14" s="45">
        <f>IF(COUNT('2. Collected Data'!AQ114,'2. Collected Data'!AQ214,'2. Collected Data'!AQ314,'2. Collected Data'!AQ414,'2. Collected Data'!AQ514)&lt;=1,"",AVERAGE('2. Collected Data'!AQ114,'2. Collected Data'!AQ214,'2. Collected Data'!AQ314,'2. Collected Data'!AQ414,'2. Collected Data'!AQ514))</f>
        <v>25000</v>
      </c>
      <c r="AR14" s="45">
        <f>IF(COUNT('2. Collected Data'!AR114,'2. Collected Data'!AR214,'2. Collected Data'!AR314,'2. Collected Data'!AR414,'2. Collected Data'!AR514)&lt;=1,"",AVERAGE('2. Collected Data'!AR114,'2. Collected Data'!AR214,'2. Collected Data'!AR314,'2. Collected Data'!AR414,'2. Collected Data'!AR514))</f>
        <v>0</v>
      </c>
      <c r="AS14" s="45" t="str">
        <f>IF(COUNT('2. Collected Data'!AS114,'2. Collected Data'!AS214,'2. Collected Data'!AS314,'2. Collected Data'!AS414,'2. Collected Data'!AS514)&lt;=1,"",AVERAGE('2. Collected Data'!AS114,'2. Collected Data'!AS214,'2. Collected Data'!AS314,'2. Collected Data'!AS414,'2. Collected Data'!AS514))</f>
        <v/>
      </c>
      <c r="AT14" s="45" t="str">
        <f>IF(COUNT('2. Collected Data'!AT114,'2. Collected Data'!AT214,'2. Collected Data'!AT314,'2. Collected Data'!AT414,'2. Collected Data'!AT514)&lt;=1,"",AVERAGE('2. Collected Data'!AT114,'2. Collected Data'!AT214,'2. Collected Data'!AT314,'2. Collected Data'!AT414,'2. Collected Data'!AT514))</f>
        <v/>
      </c>
      <c r="AU14" s="45">
        <f>IF(COUNT('2. Collected Data'!AU114,'2. Collected Data'!AU214,'2. Collected Data'!AU314,'2. Collected Data'!AU414,'2. Collected Data'!AU514)&lt;=1,"",AVERAGE('2. Collected Data'!AU114,'2. Collected Data'!AU214,'2. Collected Data'!AU314,'2. Collected Data'!AU414,'2. Collected Data'!AU514))</f>
        <v>0</v>
      </c>
      <c r="AV14" s="88"/>
      <c r="AW14" s="184">
        <f>IF(COUNT('2. Collected Data'!AW114,'2. Collected Data'!AW214,'2. Collected Data'!AW314,'2. Collected Data'!AW414,'2. Collected Data'!AW514)&lt;=1,"",AVERAGE('2. Collected Data'!AW114,'2. Collected Data'!AW214,'2. Collected Data'!AW314,'2. Collected Data'!AW414,'2. Collected Data'!AW514))</f>
        <v>0.98333333333333339</v>
      </c>
      <c r="AX14" s="184">
        <f>IF(COUNT('2. Collected Data'!AX114,'2. Collected Data'!AX214,'2. Collected Data'!AX314,'2. Collected Data'!AX414,'2. Collected Data'!AX514)&lt;=1,"",AVERAGE('2. Collected Data'!AX114,'2. Collected Data'!AX214,'2. Collected Data'!AX314,'2. Collected Data'!AX414,'2. Collected Data'!AX514))</f>
        <v>1.6666666666666666E-2</v>
      </c>
      <c r="AY14" s="50"/>
      <c r="AZ14" s="91"/>
      <c r="BA14" s="88"/>
      <c r="BB14" s="78">
        <f>IF(COUNT('2. Collected Data'!BB114,'2. Collected Data'!BB214,'2. Collected Data'!BB314,'2. Collected Data'!BB414,'2. Collected Data'!BB514)&lt;=1,"",AVERAGE('2. Collected Data'!BB114,'2. Collected Data'!BB214,'2. Collected Data'!BB314,'2. Collected Data'!BB414,'2. Collected Data'!BB514))</f>
        <v>156.66666666666666</v>
      </c>
      <c r="BC14" s="75" t="str">
        <f>IF(COUNT('2. Collected Data'!BC114,'2. Collected Data'!BC214,'2. Collected Data'!BC314,'2. Collected Data'!BC414,'2. Collected Data'!BC514)&lt;=1,"",AVERAGE('2. Collected Data'!BC114,'2. Collected Data'!BC214,'2. Collected Data'!BC314,'2. Collected Data'!BC414,'2. Collected Data'!BC514))</f>
        <v/>
      </c>
      <c r="BD14" s="75" t="str">
        <f>IF(COUNT('2. Collected Data'!BD114,'2. Collected Data'!BD214,'2. Collected Data'!BD314,'2. Collected Data'!BD414,'2. Collected Data'!BD514)&lt;=1,"",AVERAGE('2. Collected Data'!BD114,'2. Collected Data'!BD214,'2. Collected Data'!BD314,'2. Collected Data'!BD414,'2. Collected Data'!BD514))</f>
        <v/>
      </c>
      <c r="BE14" s="75">
        <f>IF(COUNT('2. Collected Data'!BE114,'2. Collected Data'!BE214,'2. Collected Data'!BE314,'2. Collected Data'!BE414,'2. Collected Data'!BE514)&lt;=1,"",AVERAGE('2. Collected Data'!BE114,'2. Collected Data'!BE214,'2. Collected Data'!BE314,'2. Collected Data'!BE414,'2. Collected Data'!BE514))</f>
        <v>1342541</v>
      </c>
      <c r="BF14" s="75" t="str">
        <f>IF(COUNT('2. Collected Data'!BF114,'2. Collected Data'!BF214,'2. Collected Data'!BF314,'2. Collected Data'!BF414,'2. Collected Data'!BF514)&lt;=1,"",AVERAGE('2. Collected Data'!BF114,'2. Collected Data'!BF214,'2. Collected Data'!BF314,'2. Collected Data'!BF414,'2. Collected Data'!BF514))</f>
        <v/>
      </c>
      <c r="BG14" s="50"/>
      <c r="BH14" s="78">
        <f>IF(COUNT('2. Collected Data'!BH114,'2. Collected Data'!BH214,'2. Collected Data'!BH314,'2. Collected Data'!BH414,'2. Collected Data'!BH514)&lt;=1,"",AVERAGE('2. Collected Data'!BH114,'2. Collected Data'!BH214,'2. Collected Data'!BH314,'2. Collected Data'!BH414,'2. Collected Data'!BH514))</f>
        <v>155</v>
      </c>
      <c r="BI14" s="130"/>
      <c r="BJ14" s="50"/>
    </row>
    <row r="15" spans="1:62" s="176" customFormat="1" ht="11.25" customHeight="1" x14ac:dyDescent="0.15">
      <c r="A15" s="89" t="s">
        <v>153</v>
      </c>
      <c r="B15" s="171"/>
      <c r="C15" s="171"/>
      <c r="D15" s="171"/>
      <c r="E15" s="171"/>
      <c r="F15" s="171"/>
      <c r="G15" s="45">
        <f>IF(COUNT('2. Collected Data'!G15,'2. Collected Data'!G115,'2. Collected Data'!G215,'2. Collected Data'!G315,'2. Collected Data'!G415)&lt;=1,"",AVERAGE('2. Collected Data'!G15,'2. Collected Data'!G115,'2. Collected Data'!G215,'2. Collected Data'!G315,'2. Collected Data'!G415))</f>
        <v>14000</v>
      </c>
      <c r="H15" s="45" t="str">
        <f>IF(COUNT('2. Collected Data'!H15,'2. Collected Data'!H115,'2. Collected Data'!H215,'2. Collected Data'!H315,'2. Collected Data'!H415)&lt;=1,"",AVERAGE('2. Collected Data'!H15,'2. Collected Data'!H115,'2. Collected Data'!H215,'2. Collected Data'!H315,'2. Collected Data'!H415))</f>
        <v/>
      </c>
      <c r="I15" s="45">
        <f>IF(COUNT('2. Collected Data'!I15,'2. Collected Data'!I115,'2. Collected Data'!I215,'2. Collected Data'!I315,'2. Collected Data'!I415)&lt;=1,"",AVERAGE('2. Collected Data'!I15,'2. Collected Data'!I115,'2. Collected Data'!I215,'2. Collected Data'!I315,'2. Collected Data'!I415))</f>
        <v>194.6</v>
      </c>
      <c r="J15" s="45">
        <f>IF(COUNT('2. Collected Data'!J15,'2. Collected Data'!J115,'2. Collected Data'!J215,'2. Collected Data'!J315,'2. Collected Data'!J415)&lt;=1,"",AVERAGE('2. Collected Data'!J15,'2. Collected Data'!J115,'2. Collected Data'!J215,'2. Collected Data'!J315,'2. Collected Data'!J415))</f>
        <v>6.6</v>
      </c>
      <c r="K15" s="45">
        <f>IF(COUNT('2. Collected Data'!K15,'2. Collected Data'!K115,'2. Collected Data'!K215,'2. Collected Data'!K315,'2. Collected Data'!K415)&lt;=1,"",AVERAGE('2. Collected Data'!K15,'2. Collected Data'!K115,'2. Collected Data'!K215,'2. Collected Data'!K315,'2. Collected Data'!K415))</f>
        <v>2.2000000000000002</v>
      </c>
      <c r="L15" s="45">
        <f>IF(COUNT('2. Collected Data'!L15,'2. Collected Data'!L115,'2. Collected Data'!L215,'2. Collected Data'!L315,'2. Collected Data'!L415)&lt;=1,"",AVERAGE('2. Collected Data'!L15,'2. Collected Data'!L115,'2. Collected Data'!L215,'2. Collected Data'!L315,'2. Collected Data'!L415))</f>
        <v>2</v>
      </c>
      <c r="M15" s="45">
        <f>IF(COUNT('2. Collected Data'!M15,'2. Collected Data'!M115,'2. Collected Data'!M215,'2. Collected Data'!M315,'2. Collected Data'!M415)&lt;=1,"",AVERAGE('2. Collected Data'!M15,'2. Collected Data'!M115,'2. Collected Data'!M215,'2. Collected Data'!M315,'2. Collected Data'!M415))</f>
        <v>47.4</v>
      </c>
      <c r="N15" s="45">
        <f>IF(COUNT('2. Collected Data'!N15,'2. Collected Data'!N115,'2. Collected Data'!N215,'2. Collected Data'!N315,'2. Collected Data'!N415)&lt;=1,"",AVERAGE('2. Collected Data'!N15,'2. Collected Data'!N115,'2. Collected Data'!N215,'2. Collected Data'!N315,'2. Collected Data'!N415))</f>
        <v>0</v>
      </c>
      <c r="O15" s="45">
        <f>IF(COUNT('2. Collected Data'!O15,'2. Collected Data'!O115,'2. Collected Data'!O215,'2. Collected Data'!O315,'2. Collected Data'!O415)&lt;=1,"",AVERAGE('2. Collected Data'!O15,'2. Collected Data'!O115,'2. Collected Data'!O215,'2. Collected Data'!O315,'2. Collected Data'!O415))</f>
        <v>195</v>
      </c>
      <c r="P15" s="45">
        <f>IF(COUNT('2. Collected Data'!P15,'2. Collected Data'!P115,'2. Collected Data'!P215,'2. Collected Data'!P315,'2. Collected Data'!P415)&lt;=1,"",AVERAGE('2. Collected Data'!P15,'2. Collected Data'!P115,'2. Collected Data'!P215,'2. Collected Data'!P315,'2. Collected Data'!P415))</f>
        <v>0</v>
      </c>
      <c r="Q15" s="45">
        <f>IF(COUNT('2. Collected Data'!Q15,'2. Collected Data'!Q115,'2. Collected Data'!Q215,'2. Collected Data'!Q315,'2. Collected Data'!Q415)&lt;=1,"",AVERAGE('2. Collected Data'!Q15,'2. Collected Data'!Q115,'2. Collected Data'!Q215,'2. Collected Data'!Q315,'2. Collected Data'!Q415))</f>
        <v>48.75</v>
      </c>
      <c r="R15" s="45">
        <f>IF(COUNT('2. Collected Data'!R15,'2. Collected Data'!R115,'2. Collected Data'!R215,'2. Collected Data'!R315,'2. Collected Data'!R415)&lt;=1,"",AVERAGE('2. Collected Data'!R15,'2. Collected Data'!R115,'2. Collected Data'!R215,'2. Collected Data'!R315,'2. Collected Data'!R415))</f>
        <v>1.5</v>
      </c>
      <c r="S15" s="45">
        <f>IF(COUNT('2. Collected Data'!S15,'2. Collected Data'!S115,'2. Collected Data'!S215,'2. Collected Data'!S315,'2. Collected Data'!S415)&lt;=1,"",AVERAGE('2. Collected Data'!S15,'2. Collected Data'!S115,'2. Collected Data'!S215,'2. Collected Data'!S315,'2. Collected Data'!S415))</f>
        <v>0.5</v>
      </c>
      <c r="T15" s="45">
        <f>IF(COUNT('2. Collected Data'!T15,'2. Collected Data'!T115,'2. Collected Data'!T215,'2. Collected Data'!T315,'2. Collected Data'!T415)&lt;=1,"",AVERAGE('2. Collected Data'!T15,'2. Collected Data'!T115,'2. Collected Data'!T215,'2. Collected Data'!T315,'2. Collected Data'!T415))</f>
        <v>0.5</v>
      </c>
      <c r="U15" s="45">
        <f>IF(COUNT('2. Collected Data'!U15,'2. Collected Data'!U115,'2. Collected Data'!U215,'2. Collected Data'!U315,'2. Collected Data'!U415)&lt;=1,"",AVERAGE('2. Collected Data'!U15,'2. Collected Data'!U115,'2. Collected Data'!U215,'2. Collected Data'!U315,'2. Collected Data'!U415))</f>
        <v>12.5</v>
      </c>
      <c r="V15" s="45">
        <f>IF(COUNT('2. Collected Data'!V15,'2. Collected Data'!V115,'2. Collected Data'!V215,'2. Collected Data'!V315,'2. Collected Data'!V415)&lt;=1,"",AVERAGE('2. Collected Data'!V15,'2. Collected Data'!V115,'2. Collected Data'!V215,'2. Collected Data'!V315,'2. Collected Data'!V415))</f>
        <v>0</v>
      </c>
      <c r="W15" s="45">
        <f>IF(COUNT('2. Collected Data'!W15,'2. Collected Data'!W115,'2. Collected Data'!W215,'2. Collected Data'!W315,'2. Collected Data'!W415)&lt;=1,"",AVERAGE('2. Collected Data'!W15,'2. Collected Data'!W115,'2. Collected Data'!W215,'2. Collected Data'!W315,'2. Collected Data'!W415))</f>
        <v>49.25</v>
      </c>
      <c r="X15" s="45">
        <f>IF(COUNT('2. Collected Data'!X15,'2. Collected Data'!X115,'2. Collected Data'!X215,'2. Collected Data'!X315,'2. Collected Data'!X415)&lt;=1,"",AVERAGE('2. Collected Data'!X15,'2. Collected Data'!X115,'2. Collected Data'!X215,'2. Collected Data'!X315,'2. Collected Data'!X415))</f>
        <v>0</v>
      </c>
      <c r="Y15" s="45">
        <f>IF(COUNT('2. Collected Data'!Y15,'2. Collected Data'!Y115,'2. Collected Data'!Y215,'2. Collected Data'!Y315,'2. Collected Data'!Y415)&lt;=1,"",AVERAGE('2. Collected Data'!Y15,'2. Collected Data'!Y115,'2. Collected Data'!Y215,'2. Collected Data'!Y315,'2. Collected Data'!Y415))</f>
        <v>470</v>
      </c>
      <c r="Z15" s="45">
        <f>IF(COUNT('2. Collected Data'!Z15,'2. Collected Data'!Z115,'2. Collected Data'!Z215,'2. Collected Data'!Z315,'2. Collected Data'!Z415)&lt;=1,"",AVERAGE('2. Collected Data'!Z15,'2. Collected Data'!Z115,'2. Collected Data'!Z215,'2. Collected Data'!Z315,'2. Collected Data'!Z415))</f>
        <v>0</v>
      </c>
      <c r="AA15" s="184">
        <f>IF(COUNT('2. Collected Data'!AA15,'2. Collected Data'!AA115,'2. Collected Data'!AA215,'2. Collected Data'!AA315,'2. Collected Data'!AA415)&lt;=1,"",AVERAGE('2. Collected Data'!AA15,'2. Collected Data'!AA115,'2. Collected Data'!AA215,'2. Collected Data'!AA315,'2. Collected Data'!AA415))</f>
        <v>1</v>
      </c>
      <c r="AB15" s="184">
        <f>IF(COUNT('2. Collected Data'!AB15,'2. Collected Data'!AB115,'2. Collected Data'!AB215,'2. Collected Data'!AB315,'2. Collected Data'!AB415)&lt;=1,"",AVERAGE('2. Collected Data'!AB15,'2. Collected Data'!AB115,'2. Collected Data'!AB215,'2. Collected Data'!AB315,'2. Collected Data'!AB415))</f>
        <v>0</v>
      </c>
      <c r="AC15" s="184">
        <f>IF(COUNT('2. Collected Data'!AC15,'2. Collected Data'!AC115,'2. Collected Data'!AC215,'2. Collected Data'!AC315,'2. Collected Data'!AC415)&lt;=1,"",AVERAGE('2. Collected Data'!AC15,'2. Collected Data'!AC115,'2. Collected Data'!AC215,'2. Collected Data'!AC315,'2. Collected Data'!AC415))</f>
        <v>0</v>
      </c>
      <c r="AD15" s="45">
        <f>IF(COUNT('2. Collected Data'!AD15,'2. Collected Data'!AD115,'2. Collected Data'!AD215,'2. Collected Data'!AD315,'2. Collected Data'!AD415)&lt;=1,"",AVERAGE('2. Collected Data'!AD15,'2. Collected Data'!AD115,'2. Collected Data'!AD215,'2. Collected Data'!AD315,'2. Collected Data'!AD415))</f>
        <v>37.4</v>
      </c>
      <c r="AE15" s="45">
        <f>IF(COUNT('2. Collected Data'!AE15,'2. Collected Data'!AE115,'2. Collected Data'!AE215,'2. Collected Data'!AE315,'2. Collected Data'!AE415)&lt;=1,"",AVERAGE('2. Collected Data'!AE15,'2. Collected Data'!AE115,'2. Collected Data'!AE215,'2. Collected Data'!AE315,'2. Collected Data'!AE415))</f>
        <v>63966</v>
      </c>
      <c r="AF15" s="45">
        <f>IF(COUNT('2. Collected Data'!AF15,'2. Collected Data'!AF115,'2. Collected Data'!AF215,'2. Collected Data'!AF315,'2. Collected Data'!AF415)&lt;=1,"",AVERAGE('2. Collected Data'!AF15,'2. Collected Data'!AF115,'2. Collected Data'!AF215,'2. Collected Data'!AF315,'2. Collected Data'!AF415))</f>
        <v>36.200000000000003</v>
      </c>
      <c r="AG15" s="45">
        <f>IF(COUNT('2. Collected Data'!AG15,'2. Collected Data'!AG115,'2. Collected Data'!AG215,'2. Collected Data'!AG315,'2. Collected Data'!AG415)&lt;=1,"",AVERAGE('2. Collected Data'!AG15,'2. Collected Data'!AG115,'2. Collected Data'!AG215,'2. Collected Data'!AG315,'2. Collected Data'!AG415))</f>
        <v>396600</v>
      </c>
      <c r="AH15" s="88"/>
      <c r="AI15" s="45">
        <f>IF(COUNT('2. Collected Data'!AI115,'2. Collected Data'!AI215,'2. Collected Data'!AI315,'2. Collected Data'!AI415,'2. Collected Data'!AI515)&lt;=1,"",AVERAGE('2. Collected Data'!AI115,'2. Collected Data'!AI215,'2. Collected Data'!AI315,'2. Collected Data'!AI415,'2. Collected Data'!AI515))</f>
        <v>22979.4</v>
      </c>
      <c r="AJ15" s="45">
        <f>IF(COUNT('2. Collected Data'!AJ115,'2. Collected Data'!AJ215,'2. Collected Data'!AJ315,'2. Collected Data'!AJ415,'2. Collected Data'!AJ515)&lt;=1,"",AVERAGE('2. Collected Data'!AJ115,'2. Collected Data'!AJ215,'2. Collected Data'!AJ315,'2. Collected Data'!AJ415,'2. Collected Data'!AJ515))</f>
        <v>5.4</v>
      </c>
      <c r="AK15" s="45">
        <f>IF(COUNT('2. Collected Data'!AK115,'2. Collected Data'!AK215,'2. Collected Data'!AK315,'2. Collected Data'!AK415,'2. Collected Data'!AK515)&lt;=1,"",AVERAGE('2. Collected Data'!AK115,'2. Collected Data'!AK215,'2. Collected Data'!AK315,'2. Collected Data'!AK415,'2. Collected Data'!AK515))</f>
        <v>0</v>
      </c>
      <c r="AL15" s="45">
        <f>IF(COUNT('2. Collected Data'!AL115,'2. Collected Data'!AL215,'2. Collected Data'!AL315,'2. Collected Data'!AL415,'2. Collected Data'!AL515)&lt;=1,"",AVERAGE('2. Collected Data'!AL115,'2. Collected Data'!AL215,'2. Collected Data'!AL315,'2. Collected Data'!AL415,'2. Collected Data'!AL515))</f>
        <v>6184.4</v>
      </c>
      <c r="AM15" s="45" t="str">
        <f>IF(COUNT('2. Collected Data'!AM115,'2. Collected Data'!AM215,'2. Collected Data'!AM315,'2. Collected Data'!AM415,'2. Collected Data'!AM515)&lt;=1,"",AVERAGE('2. Collected Data'!AM115,'2. Collected Data'!AM215,'2. Collected Data'!AM315,'2. Collected Data'!AM415,'2. Collected Data'!AM515))</f>
        <v/>
      </c>
      <c r="AN15" s="122"/>
      <c r="AO15" s="45">
        <f>IF(COUNT('2. Collected Data'!AO115,'2. Collected Data'!AO215,'2. Collected Data'!AO315,'2. Collected Data'!AO415,'2. Collected Data'!AO515)&lt;=1,"",AVERAGE('2. Collected Data'!AO115,'2. Collected Data'!AO215,'2. Collected Data'!AO315,'2. Collected Data'!AO415,'2. Collected Data'!AO515))</f>
        <v>132673.4</v>
      </c>
      <c r="AP15" s="45">
        <f>IF(COUNT('2. Collected Data'!AP115,'2. Collected Data'!AP215,'2. Collected Data'!AP315,'2. Collected Data'!AP415,'2. Collected Data'!AP515)&lt;=1,"",AVERAGE('2. Collected Data'!AP115,'2. Collected Data'!AP215,'2. Collected Data'!AP315,'2. Collected Data'!AP415,'2. Collected Data'!AP515))</f>
        <v>0</v>
      </c>
      <c r="AQ15" s="45">
        <f>IF(COUNT('2. Collected Data'!AQ115,'2. Collected Data'!AQ215,'2. Collected Data'!AQ315,'2. Collected Data'!AQ415,'2. Collected Data'!AQ515)&lt;=1,"",AVERAGE('2. Collected Data'!AQ115,'2. Collected Data'!AQ215,'2. Collected Data'!AQ315,'2. Collected Data'!AQ415,'2. Collected Data'!AQ515))</f>
        <v>142304</v>
      </c>
      <c r="AR15" s="45">
        <f>IF(COUNT('2. Collected Data'!AR115,'2. Collected Data'!AR215,'2. Collected Data'!AR315,'2. Collected Data'!AR415,'2. Collected Data'!AR515)&lt;=1,"",AVERAGE('2. Collected Data'!AR115,'2. Collected Data'!AR215,'2. Collected Data'!AR315,'2. Collected Data'!AR415,'2. Collected Data'!AR515))</f>
        <v>0</v>
      </c>
      <c r="AS15" s="45">
        <f>IF(COUNT('2. Collected Data'!AS115,'2. Collected Data'!AS215,'2. Collected Data'!AS315,'2. Collected Data'!AS415,'2. Collected Data'!AS515)&lt;=1,"",AVERAGE('2. Collected Data'!AS115,'2. Collected Data'!AS215,'2. Collected Data'!AS315,'2. Collected Data'!AS415,'2. Collected Data'!AS515))</f>
        <v>0</v>
      </c>
      <c r="AT15" s="45">
        <f>IF(COUNT('2. Collected Data'!AT115,'2. Collected Data'!AT215,'2. Collected Data'!AT315,'2. Collected Data'!AT415,'2. Collected Data'!AT515)&lt;=1,"",AVERAGE('2. Collected Data'!AT115,'2. Collected Data'!AT215,'2. Collected Data'!AT315,'2. Collected Data'!AT415,'2. Collected Data'!AT515))</f>
        <v>0</v>
      </c>
      <c r="AU15" s="45">
        <f>IF(COUNT('2. Collected Data'!AU115,'2. Collected Data'!AU215,'2. Collected Data'!AU315,'2. Collected Data'!AU415,'2. Collected Data'!AU515)&lt;=1,"",AVERAGE('2. Collected Data'!AU115,'2. Collected Data'!AU215,'2. Collected Data'!AU315,'2. Collected Data'!AU415,'2. Collected Data'!AU515))</f>
        <v>0</v>
      </c>
      <c r="AV15" s="88"/>
      <c r="AW15" s="184">
        <f>IF(COUNT('2. Collected Data'!AW115,'2. Collected Data'!AW215,'2. Collected Data'!AW315,'2. Collected Data'!AW415,'2. Collected Data'!AW515)&lt;=1,"",AVERAGE('2. Collected Data'!AW115,'2. Collected Data'!AW215,'2. Collected Data'!AW315,'2. Collected Data'!AW415,'2. Collected Data'!AW515))</f>
        <v>0.46400000000000008</v>
      </c>
      <c r="AX15" s="184">
        <f>IF(COUNT('2. Collected Data'!AX115,'2. Collected Data'!AX215,'2. Collected Data'!AX315,'2. Collected Data'!AX415,'2. Collected Data'!AX515)&lt;=1,"",AVERAGE('2. Collected Data'!AX115,'2. Collected Data'!AX215,'2. Collected Data'!AX315,'2. Collected Data'!AX415,'2. Collected Data'!AX515))</f>
        <v>0.53599999999999992</v>
      </c>
      <c r="AY15" s="50"/>
      <c r="AZ15" s="91"/>
      <c r="BA15" s="88"/>
      <c r="BB15" s="78">
        <f>IF(COUNT('2. Collected Data'!BB115,'2. Collected Data'!BB215,'2. Collected Data'!BB315,'2. Collected Data'!BB415,'2. Collected Data'!BB515)&lt;=1,"",AVERAGE('2. Collected Data'!BB115,'2. Collected Data'!BB215,'2. Collected Data'!BB315,'2. Collected Data'!BB415,'2. Collected Data'!BB515))</f>
        <v>116.2</v>
      </c>
      <c r="BC15" s="75">
        <f>IF(COUNT('2. Collected Data'!BC115,'2. Collected Data'!BC215,'2. Collected Data'!BC315,'2. Collected Data'!BC415,'2. Collected Data'!BC515)&lt;=1,"",AVERAGE('2. Collected Data'!BC115,'2. Collected Data'!BC215,'2. Collected Data'!BC315,'2. Collected Data'!BC415,'2. Collected Data'!BC515))</f>
        <v>2514724.2000000002</v>
      </c>
      <c r="BD15" s="75">
        <f>IF(COUNT('2. Collected Data'!BD115,'2. Collected Data'!BD215,'2. Collected Data'!BD315,'2. Collected Data'!BD415,'2. Collected Data'!BD515)&lt;=1,"",AVERAGE('2. Collected Data'!BD115,'2. Collected Data'!BD215,'2. Collected Data'!BD315,'2. Collected Data'!BD415,'2. Collected Data'!BD515))</f>
        <v>2782278.6</v>
      </c>
      <c r="BE15" s="75">
        <f>IF(COUNT('2. Collected Data'!BE115,'2. Collected Data'!BE215,'2. Collected Data'!BE315,'2. Collected Data'!BE415,'2. Collected Data'!BE515)&lt;=1,"",AVERAGE('2. Collected Data'!BE115,'2. Collected Data'!BE215,'2. Collected Data'!BE315,'2. Collected Data'!BE415,'2. Collected Data'!BE515))</f>
        <v>2731864.2</v>
      </c>
      <c r="BF15" s="75">
        <f>IF(COUNT('2. Collected Data'!BF115,'2. Collected Data'!BF215,'2. Collected Data'!BF315,'2. Collected Data'!BF415,'2. Collected Data'!BF515)&lt;=1,"",AVERAGE('2. Collected Data'!BF115,'2. Collected Data'!BF215,'2. Collected Data'!BF315,'2. Collected Data'!BF415,'2. Collected Data'!BF515))</f>
        <v>7968867.2000000002</v>
      </c>
      <c r="BG15" s="50"/>
      <c r="BH15" s="78">
        <f>IF(COUNT('2. Collected Data'!BH115,'2. Collected Data'!BH215,'2. Collected Data'!BH315,'2. Collected Data'!BH415,'2. Collected Data'!BH515)&lt;=1,"",AVERAGE('2. Collected Data'!BH115,'2. Collected Data'!BH215,'2. Collected Data'!BH315,'2. Collected Data'!BH415,'2. Collected Data'!BH515))</f>
        <v>116.2</v>
      </c>
      <c r="BI15" s="130"/>
      <c r="BJ15" s="50"/>
    </row>
    <row r="16" spans="1:62" s="51" customFormat="1" ht="11.25" customHeight="1" x14ac:dyDescent="0.15">
      <c r="A16" s="89" t="s">
        <v>154</v>
      </c>
      <c r="B16" s="172"/>
      <c r="C16" s="346"/>
      <c r="D16" s="346"/>
      <c r="E16" s="346"/>
      <c r="F16" s="346"/>
      <c r="G16" s="45" t="str">
        <f>IF(COUNT('2. Collected Data'!G16,'2. Collected Data'!G116,'2. Collected Data'!G216,'2. Collected Data'!G316,'2. Collected Data'!G416)&lt;=1,"",AVERAGE('2. Collected Data'!G16,'2. Collected Data'!G116,'2. Collected Data'!G216,'2. Collected Data'!G316,'2. Collected Data'!G416))</f>
        <v/>
      </c>
      <c r="H16" s="45" t="str">
        <f>IF(COUNT('2. Collected Data'!H16,'2. Collected Data'!H116,'2. Collected Data'!H216,'2. Collected Data'!H316,'2. Collected Data'!H416)&lt;=1,"",AVERAGE('2. Collected Data'!H16,'2. Collected Data'!H116,'2. Collected Data'!H216,'2. Collected Data'!H316,'2. Collected Data'!H416))</f>
        <v/>
      </c>
      <c r="I16" s="45" t="str">
        <f>IF(COUNT('2. Collected Data'!I16,'2. Collected Data'!I116,'2. Collected Data'!I216,'2. Collected Data'!I316,'2. Collected Data'!I416)&lt;=1,"",AVERAGE('2. Collected Data'!I16,'2. Collected Data'!I116,'2. Collected Data'!I216,'2. Collected Data'!I316,'2. Collected Data'!I416))</f>
        <v/>
      </c>
      <c r="J16" s="45" t="str">
        <f>IF(COUNT('2. Collected Data'!J16,'2. Collected Data'!J116,'2. Collected Data'!J216,'2. Collected Data'!J316,'2. Collected Data'!J416)&lt;=1,"",AVERAGE('2. Collected Data'!J16,'2. Collected Data'!J116,'2. Collected Data'!J216,'2. Collected Data'!J316,'2. Collected Data'!J416))</f>
        <v/>
      </c>
      <c r="K16" s="45" t="str">
        <f>IF(COUNT('2. Collected Data'!K16,'2. Collected Data'!K116,'2. Collected Data'!K216,'2. Collected Data'!K316,'2. Collected Data'!K416)&lt;=1,"",AVERAGE('2. Collected Data'!K16,'2. Collected Data'!K116,'2. Collected Data'!K216,'2. Collected Data'!K316,'2. Collected Data'!K416))</f>
        <v/>
      </c>
      <c r="L16" s="45" t="str">
        <f>IF(COUNT('2. Collected Data'!L16,'2. Collected Data'!L116,'2. Collected Data'!L216,'2. Collected Data'!L316,'2. Collected Data'!L416)&lt;=1,"",AVERAGE('2. Collected Data'!L16,'2. Collected Data'!L116,'2. Collected Data'!L216,'2. Collected Data'!L316,'2. Collected Data'!L416))</f>
        <v/>
      </c>
      <c r="M16" s="45" t="str">
        <f>IF(COUNT('2. Collected Data'!M16,'2. Collected Data'!M116,'2. Collected Data'!M216,'2. Collected Data'!M316,'2. Collected Data'!M416)&lt;=1,"",AVERAGE('2. Collected Data'!M16,'2. Collected Data'!M116,'2. Collected Data'!M216,'2. Collected Data'!M316,'2. Collected Data'!M416))</f>
        <v/>
      </c>
      <c r="N16" s="45" t="str">
        <f>IF(COUNT('2. Collected Data'!N16,'2. Collected Data'!N116,'2. Collected Data'!N216,'2. Collected Data'!N316,'2. Collected Data'!N416)&lt;=1,"",AVERAGE('2. Collected Data'!N16,'2. Collected Data'!N116,'2. Collected Data'!N216,'2. Collected Data'!N316,'2. Collected Data'!N416))</f>
        <v/>
      </c>
      <c r="O16" s="45" t="str">
        <f>IF(COUNT('2. Collected Data'!O16,'2. Collected Data'!O116,'2. Collected Data'!O216,'2. Collected Data'!O316,'2. Collected Data'!O416)&lt;=1,"",AVERAGE('2. Collected Data'!O16,'2. Collected Data'!O116,'2. Collected Data'!O216,'2. Collected Data'!O316,'2. Collected Data'!O416))</f>
        <v/>
      </c>
      <c r="P16" s="45" t="str">
        <f>IF(COUNT('2. Collected Data'!P16,'2. Collected Data'!P116,'2. Collected Data'!P216,'2. Collected Data'!P316,'2. Collected Data'!P416)&lt;=1,"",AVERAGE('2. Collected Data'!P16,'2. Collected Data'!P116,'2. Collected Data'!P216,'2. Collected Data'!P316,'2. Collected Data'!P416))</f>
        <v/>
      </c>
      <c r="Q16" s="45" t="str">
        <f>IF(COUNT('2. Collected Data'!Q16,'2. Collected Data'!Q116,'2. Collected Data'!Q216,'2. Collected Data'!Q316,'2. Collected Data'!Q416)&lt;=1,"",AVERAGE('2. Collected Data'!Q16,'2. Collected Data'!Q116,'2. Collected Data'!Q216,'2. Collected Data'!Q316,'2. Collected Data'!Q416))</f>
        <v/>
      </c>
      <c r="R16" s="45" t="str">
        <f>IF(COUNT('2. Collected Data'!R16,'2. Collected Data'!R116,'2. Collected Data'!R216,'2. Collected Data'!R316,'2. Collected Data'!R416)&lt;=1,"",AVERAGE('2. Collected Data'!R16,'2. Collected Data'!R116,'2. Collected Data'!R216,'2. Collected Data'!R316,'2. Collected Data'!R416))</f>
        <v/>
      </c>
      <c r="S16" s="45" t="str">
        <f>IF(COUNT('2. Collected Data'!S16,'2. Collected Data'!S116,'2. Collected Data'!S216,'2. Collected Data'!S316,'2. Collected Data'!S416)&lt;=1,"",AVERAGE('2. Collected Data'!S16,'2. Collected Data'!S116,'2. Collected Data'!S216,'2. Collected Data'!S316,'2. Collected Data'!S416))</f>
        <v/>
      </c>
      <c r="T16" s="45" t="str">
        <f>IF(COUNT('2. Collected Data'!T16,'2. Collected Data'!T116,'2. Collected Data'!T216,'2. Collected Data'!T316,'2. Collected Data'!T416)&lt;=1,"",AVERAGE('2. Collected Data'!T16,'2. Collected Data'!T116,'2. Collected Data'!T216,'2. Collected Data'!T316,'2. Collected Data'!T416))</f>
        <v/>
      </c>
      <c r="U16" s="45" t="str">
        <f>IF(COUNT('2. Collected Data'!U16,'2. Collected Data'!U116,'2. Collected Data'!U216,'2. Collected Data'!U316,'2. Collected Data'!U416)&lt;=1,"",AVERAGE('2. Collected Data'!U16,'2. Collected Data'!U116,'2. Collected Data'!U216,'2. Collected Data'!U316,'2. Collected Data'!U416))</f>
        <v/>
      </c>
      <c r="V16" s="45" t="str">
        <f>IF(COUNT('2. Collected Data'!V16,'2. Collected Data'!V116,'2. Collected Data'!V216,'2. Collected Data'!V316,'2. Collected Data'!V416)&lt;=1,"",AVERAGE('2. Collected Data'!V16,'2. Collected Data'!V116,'2. Collected Data'!V216,'2. Collected Data'!V316,'2. Collected Data'!V416))</f>
        <v/>
      </c>
      <c r="W16" s="45" t="str">
        <f>IF(COUNT('2. Collected Data'!W16,'2. Collected Data'!W116,'2. Collected Data'!W216,'2. Collected Data'!W316,'2. Collected Data'!W416)&lt;=1,"",AVERAGE('2. Collected Data'!W16,'2. Collected Data'!W116,'2. Collected Data'!W216,'2. Collected Data'!W316,'2. Collected Data'!W416))</f>
        <v/>
      </c>
      <c r="X16" s="45" t="str">
        <f>IF(COUNT('2. Collected Data'!X16,'2. Collected Data'!X116,'2. Collected Data'!X216,'2. Collected Data'!X316,'2. Collected Data'!X416)&lt;=1,"",AVERAGE('2. Collected Data'!X16,'2. Collected Data'!X116,'2. Collected Data'!X216,'2. Collected Data'!X316,'2. Collected Data'!X416))</f>
        <v/>
      </c>
      <c r="Y16" s="45" t="str">
        <f>IF(COUNT('2. Collected Data'!Y16,'2. Collected Data'!Y116,'2. Collected Data'!Y216,'2. Collected Data'!Y316,'2. Collected Data'!Y416)&lt;=1,"",AVERAGE('2. Collected Data'!Y16,'2. Collected Data'!Y116,'2. Collected Data'!Y216,'2. Collected Data'!Y316,'2. Collected Data'!Y416))</f>
        <v/>
      </c>
      <c r="Z16" s="45" t="str">
        <f>IF(COUNT('2. Collected Data'!Z16,'2. Collected Data'!Z116,'2. Collected Data'!Z216,'2. Collected Data'!Z316,'2. Collected Data'!Z416)&lt;=1,"",AVERAGE('2. Collected Data'!Z16,'2. Collected Data'!Z116,'2. Collected Data'!Z216,'2. Collected Data'!Z316,'2. Collected Data'!Z416))</f>
        <v/>
      </c>
      <c r="AA16" s="184" t="str">
        <f>IF(COUNT('2. Collected Data'!AA16,'2. Collected Data'!AA116,'2. Collected Data'!AA216,'2. Collected Data'!AA316,'2. Collected Data'!AA416)&lt;=1,"",AVERAGE('2. Collected Data'!AA16,'2. Collected Data'!AA116,'2. Collected Data'!AA216,'2. Collected Data'!AA316,'2. Collected Data'!AA416))</f>
        <v/>
      </c>
      <c r="AB16" s="184" t="str">
        <f>IF(COUNT('2. Collected Data'!AB16,'2. Collected Data'!AB116,'2. Collected Data'!AB216,'2. Collected Data'!AB316,'2. Collected Data'!AB416)&lt;=1,"",AVERAGE('2. Collected Data'!AB16,'2. Collected Data'!AB116,'2. Collected Data'!AB216,'2. Collected Data'!AB316,'2. Collected Data'!AB416))</f>
        <v/>
      </c>
      <c r="AC16" s="184" t="str">
        <f>IF(COUNT('2. Collected Data'!AC16,'2. Collected Data'!AC116,'2. Collected Data'!AC216,'2. Collected Data'!AC316,'2. Collected Data'!AC416)&lt;=1,"",AVERAGE('2. Collected Data'!AC16,'2. Collected Data'!AC116,'2. Collected Data'!AC216,'2. Collected Data'!AC316,'2. Collected Data'!AC416))</f>
        <v/>
      </c>
      <c r="AD16" s="45" t="str">
        <f>IF(COUNT('2. Collected Data'!AD16,'2. Collected Data'!AD116,'2. Collected Data'!AD216,'2. Collected Data'!AD316,'2. Collected Data'!AD416)&lt;=1,"",AVERAGE('2. Collected Data'!AD16,'2. Collected Data'!AD116,'2. Collected Data'!AD216,'2. Collected Data'!AD316,'2. Collected Data'!AD416))</f>
        <v/>
      </c>
      <c r="AE16" s="45" t="str">
        <f>IF(COUNT('2. Collected Data'!AE16,'2. Collected Data'!AE116,'2. Collected Data'!AE216,'2. Collected Data'!AE316,'2. Collected Data'!AE416)&lt;=1,"",AVERAGE('2. Collected Data'!AE16,'2. Collected Data'!AE116,'2. Collected Data'!AE216,'2. Collected Data'!AE316,'2. Collected Data'!AE416))</f>
        <v/>
      </c>
      <c r="AF16" s="45" t="str">
        <f>IF(COUNT('2. Collected Data'!AF16,'2. Collected Data'!AF116,'2. Collected Data'!AF216,'2. Collected Data'!AF316,'2. Collected Data'!AF416)&lt;=1,"",AVERAGE('2. Collected Data'!AF16,'2. Collected Data'!AF116,'2. Collected Data'!AF216,'2. Collected Data'!AF316,'2. Collected Data'!AF416))</f>
        <v/>
      </c>
      <c r="AG16" s="45" t="str">
        <f>IF(COUNT('2. Collected Data'!AG16,'2. Collected Data'!AG116,'2. Collected Data'!AG216,'2. Collected Data'!AG316,'2. Collected Data'!AG416)&lt;=1,"",AVERAGE('2. Collected Data'!AG16,'2. Collected Data'!AG116,'2. Collected Data'!AG216,'2. Collected Data'!AG316,'2. Collected Data'!AG416))</f>
        <v/>
      </c>
      <c r="AH16" s="88"/>
      <c r="AI16" s="45" t="str">
        <f>IF(COUNT('2. Collected Data'!AI116,'2. Collected Data'!AI216,'2. Collected Data'!AI316,'2. Collected Data'!AI416,'2. Collected Data'!AI516)&lt;=1,"",AVERAGE('2. Collected Data'!AI116,'2. Collected Data'!AI216,'2. Collected Data'!AI316,'2. Collected Data'!AI416,'2. Collected Data'!AI516))</f>
        <v/>
      </c>
      <c r="AJ16" s="45" t="str">
        <f>IF(COUNT('2. Collected Data'!AJ116,'2. Collected Data'!AJ216,'2. Collected Data'!AJ316,'2. Collected Data'!AJ416,'2. Collected Data'!AJ516)&lt;=1,"",AVERAGE('2. Collected Data'!AJ116,'2. Collected Data'!AJ216,'2. Collected Data'!AJ316,'2. Collected Data'!AJ416,'2. Collected Data'!AJ516))</f>
        <v/>
      </c>
      <c r="AK16" s="45" t="str">
        <f>IF(COUNT('2. Collected Data'!AK116,'2. Collected Data'!AK216,'2. Collected Data'!AK316,'2. Collected Data'!AK416,'2. Collected Data'!AK516)&lt;=1,"",AVERAGE('2. Collected Data'!AK116,'2. Collected Data'!AK216,'2. Collected Data'!AK316,'2. Collected Data'!AK416,'2. Collected Data'!AK516))</f>
        <v/>
      </c>
      <c r="AL16" s="45" t="str">
        <f>IF(COUNT('2. Collected Data'!AL116,'2. Collected Data'!AL216,'2. Collected Data'!AL316,'2. Collected Data'!AL416,'2. Collected Data'!AL516)&lt;=1,"",AVERAGE('2. Collected Data'!AL116,'2. Collected Data'!AL216,'2. Collected Data'!AL316,'2. Collected Data'!AL416,'2. Collected Data'!AL516))</f>
        <v/>
      </c>
      <c r="AM16" s="45" t="str">
        <f>IF(COUNT('2. Collected Data'!AM116,'2. Collected Data'!AM216,'2. Collected Data'!AM316,'2. Collected Data'!AM416,'2. Collected Data'!AM516)&lt;=1,"",AVERAGE('2. Collected Data'!AM116,'2. Collected Data'!AM216,'2. Collected Data'!AM316,'2. Collected Data'!AM416,'2. Collected Data'!AM516))</f>
        <v/>
      </c>
      <c r="AN16" s="122"/>
      <c r="AO16" s="45" t="str">
        <f>IF(COUNT('2. Collected Data'!AO116,'2. Collected Data'!AO216,'2. Collected Data'!AO316,'2. Collected Data'!AO416,'2. Collected Data'!AO516)&lt;=1,"",AVERAGE('2. Collected Data'!AO116,'2. Collected Data'!AO216,'2. Collected Data'!AO316,'2. Collected Data'!AO416,'2. Collected Data'!AO516))</f>
        <v/>
      </c>
      <c r="AP16" s="45" t="str">
        <f>IF(COUNT('2. Collected Data'!AP116,'2. Collected Data'!AP216,'2. Collected Data'!AP316,'2. Collected Data'!AP416,'2. Collected Data'!AP516)&lt;=1,"",AVERAGE('2. Collected Data'!AP116,'2. Collected Data'!AP216,'2. Collected Data'!AP316,'2. Collected Data'!AP416,'2. Collected Data'!AP516))</f>
        <v/>
      </c>
      <c r="AQ16" s="45" t="str">
        <f>IF(COUNT('2. Collected Data'!AQ116,'2. Collected Data'!AQ216,'2. Collected Data'!AQ316,'2. Collected Data'!AQ416,'2. Collected Data'!AQ516)&lt;=1,"",AVERAGE('2. Collected Data'!AQ116,'2. Collected Data'!AQ216,'2. Collected Data'!AQ316,'2. Collected Data'!AQ416,'2. Collected Data'!AQ516))</f>
        <v/>
      </c>
      <c r="AR16" s="45" t="str">
        <f>IF(COUNT('2. Collected Data'!AR116,'2. Collected Data'!AR216,'2. Collected Data'!AR316,'2. Collected Data'!AR416,'2. Collected Data'!AR516)&lt;=1,"",AVERAGE('2. Collected Data'!AR116,'2. Collected Data'!AR216,'2. Collected Data'!AR316,'2. Collected Data'!AR416,'2. Collected Data'!AR516))</f>
        <v/>
      </c>
      <c r="AS16" s="45" t="str">
        <f>IF(COUNT('2. Collected Data'!AS116,'2. Collected Data'!AS216,'2. Collected Data'!AS316,'2. Collected Data'!AS416,'2. Collected Data'!AS516)&lt;=1,"",AVERAGE('2. Collected Data'!AS116,'2. Collected Data'!AS216,'2. Collected Data'!AS316,'2. Collected Data'!AS416,'2. Collected Data'!AS516))</f>
        <v/>
      </c>
      <c r="AT16" s="45" t="str">
        <f>IF(COUNT('2. Collected Data'!AT116,'2. Collected Data'!AT216,'2. Collected Data'!AT316,'2. Collected Data'!AT416,'2. Collected Data'!AT516)&lt;=1,"",AVERAGE('2. Collected Data'!AT116,'2. Collected Data'!AT216,'2. Collected Data'!AT316,'2. Collected Data'!AT416,'2. Collected Data'!AT516))</f>
        <v/>
      </c>
      <c r="AU16" s="45" t="str">
        <f>IF(COUNT('2. Collected Data'!AU116,'2. Collected Data'!AU216,'2. Collected Data'!AU316,'2. Collected Data'!AU416,'2. Collected Data'!AU516)&lt;=1,"",AVERAGE('2. Collected Data'!AU116,'2. Collected Data'!AU216,'2. Collected Data'!AU316,'2. Collected Data'!AU416,'2. Collected Data'!AU516))</f>
        <v/>
      </c>
      <c r="AV16" s="88"/>
      <c r="AW16" s="184" t="str">
        <f>IF(COUNT('2. Collected Data'!AW116,'2. Collected Data'!AW216,'2. Collected Data'!AW316,'2. Collected Data'!AW416,'2. Collected Data'!AW516)&lt;=1,"",AVERAGE('2. Collected Data'!AW116,'2. Collected Data'!AW216,'2. Collected Data'!AW316,'2. Collected Data'!AW416,'2. Collected Data'!AW516))</f>
        <v/>
      </c>
      <c r="AX16" s="184" t="str">
        <f>IF(COUNT('2. Collected Data'!AX116,'2. Collected Data'!AX216,'2. Collected Data'!AX316,'2. Collected Data'!AX416,'2. Collected Data'!AX516)&lt;=1,"",AVERAGE('2. Collected Data'!AX116,'2. Collected Data'!AX216,'2. Collected Data'!AX316,'2. Collected Data'!AX416,'2. Collected Data'!AX516))</f>
        <v/>
      </c>
      <c r="AY16" s="50"/>
      <c r="AZ16" s="91"/>
      <c r="BA16" s="88"/>
      <c r="BB16" s="78" t="str">
        <f>IF(COUNT('2. Collected Data'!BB116,'2. Collected Data'!BB216,'2. Collected Data'!BB316,'2. Collected Data'!BB416,'2. Collected Data'!BB516)&lt;=1,"",AVERAGE('2. Collected Data'!BB116,'2. Collected Data'!BB216,'2. Collected Data'!BB316,'2. Collected Data'!BB416,'2. Collected Data'!BB516))</f>
        <v/>
      </c>
      <c r="BC16" s="75" t="str">
        <f>IF(COUNT('2. Collected Data'!BC116,'2. Collected Data'!BC216,'2. Collected Data'!BC316,'2. Collected Data'!BC416,'2. Collected Data'!BC516)&lt;=1,"",AVERAGE('2. Collected Data'!BC116,'2. Collected Data'!BC216,'2. Collected Data'!BC316,'2. Collected Data'!BC416,'2. Collected Data'!BC516))</f>
        <v/>
      </c>
      <c r="BD16" s="75" t="str">
        <f>IF(COUNT('2. Collected Data'!BD116,'2. Collected Data'!BD216,'2. Collected Data'!BD316,'2. Collected Data'!BD416,'2. Collected Data'!BD516)&lt;=1,"",AVERAGE('2. Collected Data'!BD116,'2. Collected Data'!BD216,'2. Collected Data'!BD316,'2. Collected Data'!BD416,'2. Collected Data'!BD516))</f>
        <v/>
      </c>
      <c r="BE16" s="75" t="str">
        <f>IF(COUNT('2. Collected Data'!BE116,'2. Collected Data'!BE216,'2. Collected Data'!BE316,'2. Collected Data'!BE416,'2. Collected Data'!BE516)&lt;=1,"",AVERAGE('2. Collected Data'!BE116,'2. Collected Data'!BE216,'2. Collected Data'!BE316,'2. Collected Data'!BE416,'2. Collected Data'!BE516))</f>
        <v/>
      </c>
      <c r="BF16" s="75" t="str">
        <f>IF(COUNT('2. Collected Data'!BF116,'2. Collected Data'!BF216,'2. Collected Data'!BF316,'2. Collected Data'!BF416,'2. Collected Data'!BF516)&lt;=1,"",AVERAGE('2. Collected Data'!BF116,'2. Collected Data'!BF216,'2. Collected Data'!BF316,'2. Collected Data'!BF416,'2. Collected Data'!BF516))</f>
        <v/>
      </c>
      <c r="BG16" s="50"/>
      <c r="BH16" s="78" t="str">
        <f>IF(COUNT('2. Collected Data'!BH116,'2. Collected Data'!BH216,'2. Collected Data'!BH316,'2. Collected Data'!BH416,'2. Collected Data'!BH516)&lt;=1,"",AVERAGE('2. Collected Data'!BH116,'2. Collected Data'!BH216,'2. Collected Data'!BH316,'2. Collected Data'!BH416,'2. Collected Data'!BH516))</f>
        <v/>
      </c>
      <c r="BI16" s="130"/>
      <c r="BJ16" s="50"/>
    </row>
    <row r="17" spans="1:62" s="51" customFormat="1" ht="11.25" customHeight="1" x14ac:dyDescent="0.15">
      <c r="A17" s="89" t="s">
        <v>131</v>
      </c>
      <c r="B17" s="172"/>
      <c r="C17" s="346"/>
      <c r="D17" s="346"/>
      <c r="E17" s="346"/>
      <c r="F17" s="346"/>
      <c r="G17" s="45">
        <f>IF(COUNT('2. Collected Data'!G17,'2. Collected Data'!G117,'2. Collected Data'!G217,'2. Collected Data'!G317,'2. Collected Data'!G417)&lt;=1,"",AVERAGE('2. Collected Data'!G17,'2. Collected Data'!G117,'2. Collected Data'!G217,'2. Collected Data'!G317,'2. Collected Data'!G417))</f>
        <v>42358.8</v>
      </c>
      <c r="H17" s="45">
        <f>IF(COUNT('2. Collected Data'!H17,'2. Collected Data'!H117,'2. Collected Data'!H217,'2. Collected Data'!H317,'2. Collected Data'!H417)&lt;=1,"",AVERAGE('2. Collected Data'!H17,'2. Collected Data'!H117,'2. Collected Data'!H217,'2. Collected Data'!H317,'2. Collected Data'!H417))</f>
        <v>12434</v>
      </c>
      <c r="I17" s="45">
        <f>IF(COUNT('2. Collected Data'!I17,'2. Collected Data'!I117,'2. Collected Data'!I217,'2. Collected Data'!I317,'2. Collected Data'!I417)&lt;=1,"",AVERAGE('2. Collected Data'!I17,'2. Collected Data'!I117,'2. Collected Data'!I217,'2. Collected Data'!I317,'2. Collected Data'!I417))</f>
        <v>1004.2</v>
      </c>
      <c r="J17" s="45">
        <f>IF(COUNT('2. Collected Data'!J17,'2. Collected Data'!J117,'2. Collected Data'!J217,'2. Collected Data'!J317,'2. Collected Data'!J417)&lt;=1,"",AVERAGE('2. Collected Data'!J17,'2. Collected Data'!J117,'2. Collected Data'!J217,'2. Collected Data'!J317,'2. Collected Data'!J417))</f>
        <v>193</v>
      </c>
      <c r="K17" s="45">
        <f>IF(COUNT('2. Collected Data'!K17,'2. Collected Data'!K117,'2. Collected Data'!K217,'2. Collected Data'!K317,'2. Collected Data'!K417)&lt;=1,"",AVERAGE('2. Collected Data'!K17,'2. Collected Data'!K117,'2. Collected Data'!K217,'2. Collected Data'!K317,'2. Collected Data'!K417))</f>
        <v>77</v>
      </c>
      <c r="L17" s="45">
        <f>IF(COUNT('2. Collected Data'!L17,'2. Collected Data'!L117,'2. Collected Data'!L217,'2. Collected Data'!L317,'2. Collected Data'!L417)&lt;=1,"",AVERAGE('2. Collected Data'!L17,'2. Collected Data'!L117,'2. Collected Data'!L217,'2. Collected Data'!L317,'2. Collected Data'!L417))</f>
        <v>2</v>
      </c>
      <c r="M17" s="45">
        <f>IF(COUNT('2. Collected Data'!M17,'2. Collected Data'!M117,'2. Collected Data'!M217,'2. Collected Data'!M317,'2. Collected Data'!M417)&lt;=1,"",AVERAGE('2. Collected Data'!M17,'2. Collected Data'!M117,'2. Collected Data'!M217,'2. Collected Data'!M317,'2. Collected Data'!M417))</f>
        <v>238</v>
      </c>
      <c r="N17" s="45">
        <f>IF(COUNT('2. Collected Data'!N17,'2. Collected Data'!N117,'2. Collected Data'!N217,'2. Collected Data'!N317,'2. Collected Data'!N417)&lt;=1,"",AVERAGE('2. Collected Data'!N17,'2. Collected Data'!N117,'2. Collected Data'!N217,'2. Collected Data'!N317,'2. Collected Data'!N417))</f>
        <v>0</v>
      </c>
      <c r="O17" s="45">
        <f>IF(COUNT('2. Collected Data'!O17,'2. Collected Data'!O117,'2. Collected Data'!O217,'2. Collected Data'!O317,'2. Collected Data'!O417)&lt;=1,"",AVERAGE('2. Collected Data'!O17,'2. Collected Data'!O117,'2. Collected Data'!O217,'2. Collected Data'!O317,'2. Collected Data'!O417))</f>
        <v>16.600000000000001</v>
      </c>
      <c r="P17" s="45">
        <f>IF(COUNT('2. Collected Data'!P17,'2. Collected Data'!P117,'2. Collected Data'!P217,'2. Collected Data'!P317,'2. Collected Data'!P417)&lt;=1,"",AVERAGE('2. Collected Data'!P17,'2. Collected Data'!P117,'2. Collected Data'!P217,'2. Collected Data'!P317,'2. Collected Data'!P417))</f>
        <v>0</v>
      </c>
      <c r="Q17" s="45">
        <f>IF(COUNT('2. Collected Data'!Q17,'2. Collected Data'!Q117,'2. Collected Data'!Q217,'2. Collected Data'!Q317,'2. Collected Data'!Q417)&lt;=1,"",AVERAGE('2. Collected Data'!Q17,'2. Collected Data'!Q117,'2. Collected Data'!Q217,'2. Collected Data'!Q317,'2. Collected Data'!Q417))</f>
        <v>0</v>
      </c>
      <c r="R17" s="45">
        <f>IF(COUNT('2. Collected Data'!R17,'2. Collected Data'!R117,'2. Collected Data'!R217,'2. Collected Data'!R317,'2. Collected Data'!R417)&lt;=1,"",AVERAGE('2. Collected Data'!R17,'2. Collected Data'!R117,'2. Collected Data'!R217,'2. Collected Data'!R317,'2. Collected Data'!R417))</f>
        <v>0</v>
      </c>
      <c r="S17" s="45">
        <f>IF(COUNT('2. Collected Data'!S17,'2. Collected Data'!S117,'2. Collected Data'!S217,'2. Collected Data'!S317,'2. Collected Data'!S417)&lt;=1,"",AVERAGE('2. Collected Data'!S17,'2. Collected Data'!S117,'2. Collected Data'!S217,'2. Collected Data'!S317,'2. Collected Data'!S417))</f>
        <v>0</v>
      </c>
      <c r="T17" s="45">
        <f>IF(COUNT('2. Collected Data'!T17,'2. Collected Data'!T117,'2. Collected Data'!T217,'2. Collected Data'!T317,'2. Collected Data'!T417)&lt;=1,"",AVERAGE('2. Collected Data'!T17,'2. Collected Data'!T117,'2. Collected Data'!T217,'2. Collected Data'!T317,'2. Collected Data'!T417))</f>
        <v>0</v>
      </c>
      <c r="U17" s="45">
        <f>IF(COUNT('2. Collected Data'!U17,'2. Collected Data'!U117,'2. Collected Data'!U217,'2. Collected Data'!U317,'2. Collected Data'!U417)&lt;=1,"",AVERAGE('2. Collected Data'!U17,'2. Collected Data'!U117,'2. Collected Data'!U217,'2. Collected Data'!U317,'2. Collected Data'!U417))</f>
        <v>0</v>
      </c>
      <c r="V17" s="45">
        <f>IF(COUNT('2. Collected Data'!V17,'2. Collected Data'!V117,'2. Collected Data'!V217,'2. Collected Data'!V317,'2. Collected Data'!V417)&lt;=1,"",AVERAGE('2. Collected Data'!V17,'2. Collected Data'!V117,'2. Collected Data'!V217,'2. Collected Data'!V317,'2. Collected Data'!V417))</f>
        <v>0</v>
      </c>
      <c r="W17" s="45">
        <f>IF(COUNT('2. Collected Data'!W17,'2. Collected Data'!W117,'2. Collected Data'!W217,'2. Collected Data'!W317,'2. Collected Data'!W417)&lt;=1,"",AVERAGE('2. Collected Data'!W17,'2. Collected Data'!W117,'2. Collected Data'!W217,'2. Collected Data'!W317,'2. Collected Data'!W417))</f>
        <v>0</v>
      </c>
      <c r="X17" s="45">
        <f>IF(COUNT('2. Collected Data'!X17,'2. Collected Data'!X117,'2. Collected Data'!X217,'2. Collected Data'!X317,'2. Collected Data'!X417)&lt;=1,"",AVERAGE('2. Collected Data'!X17,'2. Collected Data'!X117,'2. Collected Data'!X217,'2. Collected Data'!X317,'2. Collected Data'!X417))</f>
        <v>0</v>
      </c>
      <c r="Y17" s="45">
        <f>IF(COUNT('2. Collected Data'!Y17,'2. Collected Data'!Y117,'2. Collected Data'!Y217,'2. Collected Data'!Y317,'2. Collected Data'!Y417)&lt;=1,"",AVERAGE('2. Collected Data'!Y17,'2. Collected Data'!Y117,'2. Collected Data'!Y217,'2. Collected Data'!Y317,'2. Collected Data'!Y417))</f>
        <v>4386.3999999999996</v>
      </c>
      <c r="Z17" s="45">
        <f>IF(COUNT('2. Collected Data'!Z17,'2. Collected Data'!Z117,'2. Collected Data'!Z217,'2. Collected Data'!Z317,'2. Collected Data'!Z417)&lt;=1,"",AVERAGE('2. Collected Data'!Z17,'2. Collected Data'!Z117,'2. Collected Data'!Z217,'2. Collected Data'!Z317,'2. Collected Data'!Z417))</f>
        <v>585</v>
      </c>
      <c r="AA17" s="184">
        <f>IF(COUNT('2. Collected Data'!AA17,'2. Collected Data'!AA117,'2. Collected Data'!AA217,'2. Collected Data'!AA317,'2. Collected Data'!AA417)&lt;=1,"",AVERAGE('2. Collected Data'!AA17,'2. Collected Data'!AA117,'2. Collected Data'!AA217,'2. Collected Data'!AA317,'2. Collected Data'!AA417))</f>
        <v>1</v>
      </c>
      <c r="AB17" s="184">
        <f>IF(COUNT('2. Collected Data'!AB17,'2. Collected Data'!AB117,'2. Collected Data'!AB217,'2. Collected Data'!AB317,'2. Collected Data'!AB417)&lt;=1,"",AVERAGE('2. Collected Data'!AB17,'2. Collected Data'!AB117,'2. Collected Data'!AB217,'2. Collected Data'!AB317,'2. Collected Data'!AB417))</f>
        <v>0</v>
      </c>
      <c r="AC17" s="184">
        <f>IF(COUNT('2. Collected Data'!AC17,'2. Collected Data'!AC117,'2. Collected Data'!AC217,'2. Collected Data'!AC317,'2. Collected Data'!AC417)&lt;=1,"",AVERAGE('2. Collected Data'!AC17,'2. Collected Data'!AC117,'2. Collected Data'!AC217,'2. Collected Data'!AC317,'2. Collected Data'!AC417))</f>
        <v>0</v>
      </c>
      <c r="AD17" s="45">
        <f>IF(COUNT('2. Collected Data'!AD17,'2. Collected Data'!AD117,'2. Collected Data'!AD217,'2. Collected Data'!AD317,'2. Collected Data'!AD417)&lt;=1,"",AVERAGE('2. Collected Data'!AD17,'2. Collected Data'!AD117,'2. Collected Data'!AD217,'2. Collected Data'!AD317,'2. Collected Data'!AD417))</f>
        <v>154.4</v>
      </c>
      <c r="AE17" s="45">
        <f>IF(COUNT('2. Collected Data'!AE17,'2. Collected Data'!AE117,'2. Collected Data'!AE217,'2. Collected Data'!AE317,'2. Collected Data'!AE417)&lt;=1,"",AVERAGE('2. Collected Data'!AE17,'2. Collected Data'!AE117,'2. Collected Data'!AE217,'2. Collected Data'!AE317,'2. Collected Data'!AE417))</f>
        <v>10375</v>
      </c>
      <c r="AF17" s="45">
        <f>IF(COUNT('2. Collected Data'!AF17,'2. Collected Data'!AF117,'2. Collected Data'!AF217,'2. Collected Data'!AF317,'2. Collected Data'!AF417)&lt;=1,"",AVERAGE('2. Collected Data'!AF17,'2. Collected Data'!AF117,'2. Collected Data'!AF217,'2. Collected Data'!AF317,'2. Collected Data'!AF417))</f>
        <v>16.5</v>
      </c>
      <c r="AG17" s="45">
        <f>IF(COUNT('2. Collected Data'!AG17,'2. Collected Data'!AG117,'2. Collected Data'!AG217,'2. Collected Data'!AG317,'2. Collected Data'!AG417)&lt;=1,"",AVERAGE('2. Collected Data'!AG17,'2. Collected Data'!AG117,'2. Collected Data'!AG217,'2. Collected Data'!AG317,'2. Collected Data'!AG417))</f>
        <v>61125</v>
      </c>
      <c r="AH17" s="88"/>
      <c r="AI17" s="45">
        <f>IF(COUNT('2. Collected Data'!AI117,'2. Collected Data'!AI217,'2. Collected Data'!AI317,'2. Collected Data'!AI417,'2. Collected Data'!AI517)&lt;=1,"",AVERAGE('2. Collected Data'!AI117,'2. Collected Data'!AI217,'2. Collected Data'!AI317,'2. Collected Data'!AI417,'2. Collected Data'!AI517))</f>
        <v>18051.8</v>
      </c>
      <c r="AJ17" s="45">
        <f>IF(COUNT('2. Collected Data'!AJ117,'2. Collected Data'!AJ217,'2. Collected Data'!AJ317,'2. Collected Data'!AJ417,'2. Collected Data'!AJ517)&lt;=1,"",AVERAGE('2. Collected Data'!AJ117,'2. Collected Data'!AJ217,'2. Collected Data'!AJ317,'2. Collected Data'!AJ417,'2. Collected Data'!AJ517))</f>
        <v>0</v>
      </c>
      <c r="AK17" s="45">
        <f>IF(COUNT('2. Collected Data'!AK117,'2. Collected Data'!AK217,'2. Collected Data'!AK317,'2. Collected Data'!AK417,'2. Collected Data'!AK517)&lt;=1,"",AVERAGE('2. Collected Data'!AK117,'2. Collected Data'!AK217,'2. Collected Data'!AK317,'2. Collected Data'!AK417,'2. Collected Data'!AK517))</f>
        <v>12404.75</v>
      </c>
      <c r="AL17" s="45">
        <f>IF(COUNT('2. Collected Data'!AL117,'2. Collected Data'!AL217,'2. Collected Data'!AL317,'2. Collected Data'!AL417,'2. Collected Data'!AL517)&lt;=1,"",AVERAGE('2. Collected Data'!AL117,'2. Collected Data'!AL217,'2. Collected Data'!AL317,'2. Collected Data'!AL417,'2. Collected Data'!AL517))</f>
        <v>94028.6</v>
      </c>
      <c r="AM17" s="45">
        <f>IF(COUNT('2. Collected Data'!AM117,'2. Collected Data'!AM217,'2. Collected Data'!AM317,'2. Collected Data'!AM417,'2. Collected Data'!AM517)&lt;=1,"",AVERAGE('2. Collected Data'!AM117,'2. Collected Data'!AM217,'2. Collected Data'!AM317,'2. Collected Data'!AM417,'2. Collected Data'!AM517))</f>
        <v>2497</v>
      </c>
      <c r="AN17" s="122"/>
      <c r="AO17" s="45">
        <f>IF(COUNT('2. Collected Data'!AO117,'2. Collected Data'!AO217,'2. Collected Data'!AO317,'2. Collected Data'!AO417,'2. Collected Data'!AO517)&lt;=1,"",AVERAGE('2. Collected Data'!AO117,'2. Collected Data'!AO217,'2. Collected Data'!AO317,'2. Collected Data'!AO417,'2. Collected Data'!AO517))</f>
        <v>871262.2</v>
      </c>
      <c r="AP17" s="45">
        <f>IF(COUNT('2. Collected Data'!AP117,'2. Collected Data'!AP217,'2. Collected Data'!AP317,'2. Collected Data'!AP417,'2. Collected Data'!AP517)&lt;=1,"",AVERAGE('2. Collected Data'!AP117,'2. Collected Data'!AP217,'2. Collected Data'!AP317,'2. Collected Data'!AP417,'2. Collected Data'!AP517))</f>
        <v>0</v>
      </c>
      <c r="AQ17" s="45">
        <f>IF(COUNT('2. Collected Data'!AQ117,'2. Collected Data'!AQ217,'2. Collected Data'!AQ317,'2. Collected Data'!AQ417,'2. Collected Data'!AQ517)&lt;=1,"",AVERAGE('2. Collected Data'!AQ117,'2. Collected Data'!AQ217,'2. Collected Data'!AQ317,'2. Collected Data'!AQ417,'2. Collected Data'!AQ517))</f>
        <v>125924.25</v>
      </c>
      <c r="AR17" s="45">
        <f>IF(COUNT('2. Collected Data'!AR117,'2. Collected Data'!AR217,'2. Collected Data'!AR317,'2. Collected Data'!AR417,'2. Collected Data'!AR517)&lt;=1,"",AVERAGE('2. Collected Data'!AR117,'2. Collected Data'!AR217,'2. Collected Data'!AR317,'2. Collected Data'!AR417,'2. Collected Data'!AR517))</f>
        <v>0</v>
      </c>
      <c r="AS17" s="45">
        <f>IF(COUNT('2. Collected Data'!AS117,'2. Collected Data'!AS217,'2. Collected Data'!AS317,'2. Collected Data'!AS417,'2. Collected Data'!AS517)&lt;=1,"",AVERAGE('2. Collected Data'!AS117,'2. Collected Data'!AS217,'2. Collected Data'!AS317,'2. Collected Data'!AS417,'2. Collected Data'!AS517))</f>
        <v>0</v>
      </c>
      <c r="AT17" s="45">
        <f>IF(COUNT('2. Collected Data'!AT117,'2. Collected Data'!AT217,'2. Collected Data'!AT317,'2. Collected Data'!AT417,'2. Collected Data'!AT517)&lt;=1,"",AVERAGE('2. Collected Data'!AT117,'2. Collected Data'!AT217,'2. Collected Data'!AT317,'2. Collected Data'!AT417,'2. Collected Data'!AT517))</f>
        <v>0</v>
      </c>
      <c r="AU17" s="45">
        <f>IF(COUNT('2. Collected Data'!AU117,'2. Collected Data'!AU217,'2. Collected Data'!AU317,'2. Collected Data'!AU417,'2. Collected Data'!AU517)&lt;=1,"",AVERAGE('2. Collected Data'!AU117,'2. Collected Data'!AU217,'2. Collected Data'!AU317,'2. Collected Data'!AU417,'2. Collected Data'!AU517))</f>
        <v>0</v>
      </c>
      <c r="AV17" s="88"/>
      <c r="AW17" s="184">
        <f>IF(COUNT('2. Collected Data'!AW117,'2. Collected Data'!AW217,'2. Collected Data'!AW317,'2. Collected Data'!AW417,'2. Collected Data'!AW517)&lt;=1,"",AVERAGE('2. Collected Data'!AW117,'2. Collected Data'!AW217,'2. Collected Data'!AW317,'2. Collected Data'!AW417,'2. Collected Data'!AW517))</f>
        <v>0.76600000000000001</v>
      </c>
      <c r="AX17" s="184">
        <f>IF(COUNT('2. Collected Data'!AX117,'2. Collected Data'!AX217,'2. Collected Data'!AX317,'2. Collected Data'!AX417,'2. Collected Data'!AX517)&lt;=1,"",AVERAGE('2. Collected Data'!AX117,'2. Collected Data'!AX217,'2. Collected Data'!AX317,'2. Collected Data'!AX417,'2. Collected Data'!AX517))</f>
        <v>0.23399999999999999</v>
      </c>
      <c r="AY17" s="50"/>
      <c r="AZ17" s="91"/>
      <c r="BA17" s="88"/>
      <c r="BB17" s="78">
        <f>IF(COUNT('2. Collected Data'!BB117,'2. Collected Data'!BB217,'2. Collected Data'!BB317,'2. Collected Data'!BB417,'2. Collected Data'!BB517)&lt;=1,"",AVERAGE('2. Collected Data'!BB117,'2. Collected Data'!BB217,'2. Collected Data'!BB317,'2. Collected Data'!BB417,'2. Collected Data'!BB517))</f>
        <v>123.33333333333333</v>
      </c>
      <c r="BC17" s="75">
        <f>IF(COUNT('2. Collected Data'!BC117,'2. Collected Data'!BC217,'2. Collected Data'!BC317,'2. Collected Data'!BC417,'2. Collected Data'!BC517)&lt;=1,"",AVERAGE('2. Collected Data'!BC117,'2. Collected Data'!BC217,'2. Collected Data'!BC317,'2. Collected Data'!BC417,'2. Collected Data'!BC517))</f>
        <v>33572956.600000001</v>
      </c>
      <c r="BD17" s="75">
        <f>IF(COUNT('2. Collected Data'!BD117,'2. Collected Data'!BD217,'2. Collected Data'!BD317,'2. Collected Data'!BD417,'2. Collected Data'!BD517)&lt;=1,"",AVERAGE('2. Collected Data'!BD117,'2. Collected Data'!BD217,'2. Collected Data'!BD317,'2. Collected Data'!BD417,'2. Collected Data'!BD517))</f>
        <v>5739465.7999999998</v>
      </c>
      <c r="BE17" s="75">
        <f>IF(COUNT('2. Collected Data'!BE117,'2. Collected Data'!BE217,'2. Collected Data'!BE317,'2. Collected Data'!BE417,'2. Collected Data'!BE517)&lt;=1,"",AVERAGE('2. Collected Data'!BE117,'2. Collected Data'!BE217,'2. Collected Data'!BE317,'2. Collected Data'!BE417,'2. Collected Data'!BE517))</f>
        <v>5260981.4000000004</v>
      </c>
      <c r="BF17" s="75">
        <f>IF(COUNT('2. Collected Data'!BF117,'2. Collected Data'!BF217,'2. Collected Data'!BF317,'2. Collected Data'!BF417,'2. Collected Data'!BF517)&lt;=1,"",AVERAGE('2. Collected Data'!BF117,'2. Collected Data'!BF217,'2. Collected Data'!BF317,'2. Collected Data'!BF417,'2. Collected Data'!BF517))</f>
        <v>35154727.25</v>
      </c>
      <c r="BG17" s="50"/>
      <c r="BH17" s="78" t="str">
        <f>IF(COUNT('2. Collected Data'!BH117,'2. Collected Data'!BH217,'2. Collected Data'!BH317,'2. Collected Data'!BH417,'2. Collected Data'!BH517)&lt;=1,"",AVERAGE('2. Collected Data'!BH117,'2. Collected Data'!BH217,'2. Collected Data'!BH317,'2. Collected Data'!BH417,'2. Collected Data'!BH517))</f>
        <v/>
      </c>
      <c r="BI17" s="130"/>
      <c r="BJ17" s="50"/>
    </row>
    <row r="18" spans="1:62" s="176" customFormat="1" ht="11.25" customHeight="1" x14ac:dyDescent="0.15">
      <c r="A18" s="89" t="s">
        <v>132</v>
      </c>
      <c r="B18" s="172"/>
      <c r="C18" s="346"/>
      <c r="D18" s="346"/>
      <c r="E18" s="346"/>
      <c r="F18" s="346"/>
      <c r="G18" s="45">
        <f>IF(COUNT('2. Collected Data'!G18,'2. Collected Data'!G118,'2. Collected Data'!G218,'2. Collected Data'!G318,'2. Collected Data'!G418)&lt;=1,"",AVERAGE('2. Collected Data'!G18,'2. Collected Data'!G118,'2. Collected Data'!G218,'2. Collected Data'!G318,'2. Collected Data'!G418))</f>
        <v>23000</v>
      </c>
      <c r="H18" s="45">
        <f>IF(COUNT('2. Collected Data'!H18,'2. Collected Data'!H118,'2. Collected Data'!H218,'2. Collected Data'!H318,'2. Collected Data'!H418)&lt;=1,"",AVERAGE('2. Collected Data'!H18,'2. Collected Data'!H118,'2. Collected Data'!H218,'2. Collected Data'!H318,'2. Collected Data'!H418))</f>
        <v>9134</v>
      </c>
      <c r="I18" s="45">
        <f>IF(COUNT('2. Collected Data'!I18,'2. Collected Data'!I118,'2. Collected Data'!I218,'2. Collected Data'!I318,'2. Collected Data'!I418)&lt;=1,"",AVERAGE('2. Collected Data'!I18,'2. Collected Data'!I118,'2. Collected Data'!I218,'2. Collected Data'!I318,'2. Collected Data'!I418))</f>
        <v>870.4</v>
      </c>
      <c r="J18" s="45">
        <f>IF(COUNT('2. Collected Data'!J18,'2. Collected Data'!J118,'2. Collected Data'!J218,'2. Collected Data'!J318,'2. Collected Data'!J418)&lt;=1,"",AVERAGE('2. Collected Data'!J18,'2. Collected Data'!J118,'2. Collected Data'!J218,'2. Collected Data'!J318,'2. Collected Data'!J418))</f>
        <v>89.6</v>
      </c>
      <c r="K18" s="45">
        <f>IF(COUNT('2. Collected Data'!K18,'2. Collected Data'!K118,'2. Collected Data'!K218,'2. Collected Data'!K318,'2. Collected Data'!K418)&lt;=1,"",AVERAGE('2. Collected Data'!K18,'2. Collected Data'!K118,'2. Collected Data'!K218,'2. Collected Data'!K318,'2. Collected Data'!K418))</f>
        <v>37.200000000000003</v>
      </c>
      <c r="L18" s="45">
        <f>IF(COUNT('2. Collected Data'!L18,'2. Collected Data'!L118,'2. Collected Data'!L218,'2. Collected Data'!L318,'2. Collected Data'!L418)&lt;=1,"",AVERAGE('2. Collected Data'!L18,'2. Collected Data'!L118,'2. Collected Data'!L218,'2. Collected Data'!L318,'2. Collected Data'!L418))</f>
        <v>27.2</v>
      </c>
      <c r="M18" s="45">
        <f>IF(COUNT('2. Collected Data'!M18,'2. Collected Data'!M118,'2. Collected Data'!M218,'2. Collected Data'!M318,'2. Collected Data'!M418)&lt;=1,"",AVERAGE('2. Collected Data'!M18,'2. Collected Data'!M118,'2. Collected Data'!M218,'2. Collected Data'!M318,'2. Collected Data'!M418))</f>
        <v>407.6</v>
      </c>
      <c r="N18" s="45">
        <f>IF(COUNT('2. Collected Data'!N18,'2. Collected Data'!N118,'2. Collected Data'!N218,'2. Collected Data'!N318,'2. Collected Data'!N418)&lt;=1,"",AVERAGE('2. Collected Data'!N18,'2. Collected Data'!N118,'2. Collected Data'!N218,'2. Collected Data'!N318,'2. Collected Data'!N418))</f>
        <v>0</v>
      </c>
      <c r="O18" s="45">
        <f>IF(COUNT('2. Collected Data'!O18,'2. Collected Data'!O118,'2. Collected Data'!O218,'2. Collected Data'!O318,'2. Collected Data'!O418)&lt;=1,"",AVERAGE('2. Collected Data'!O18,'2. Collected Data'!O118,'2. Collected Data'!O218,'2. Collected Data'!O318,'2. Collected Data'!O418))</f>
        <v>287.8</v>
      </c>
      <c r="P18" s="45">
        <f>IF(COUNT('2. Collected Data'!P18,'2. Collected Data'!P118,'2. Collected Data'!P218,'2. Collected Data'!P318,'2. Collected Data'!P418)&lt;=1,"",AVERAGE('2. Collected Data'!P18,'2. Collected Data'!P118,'2. Collected Data'!P218,'2. Collected Data'!P318,'2. Collected Data'!P418))</f>
        <v>0</v>
      </c>
      <c r="Q18" s="45" t="str">
        <f>IF(COUNT('2. Collected Data'!Q18,'2. Collected Data'!Q118,'2. Collected Data'!Q218,'2. Collected Data'!Q318,'2. Collected Data'!Q418)&lt;=1,"",AVERAGE('2. Collected Data'!Q18,'2. Collected Data'!Q118,'2. Collected Data'!Q218,'2. Collected Data'!Q318,'2. Collected Data'!Q418))</f>
        <v/>
      </c>
      <c r="R18" s="45" t="str">
        <f>IF(COUNT('2. Collected Data'!R18,'2. Collected Data'!R118,'2. Collected Data'!R218,'2. Collected Data'!R318,'2. Collected Data'!R418)&lt;=1,"",AVERAGE('2. Collected Data'!R18,'2. Collected Data'!R118,'2. Collected Data'!R218,'2. Collected Data'!R318,'2. Collected Data'!R418))</f>
        <v/>
      </c>
      <c r="S18" s="45" t="str">
        <f>IF(COUNT('2. Collected Data'!S18,'2. Collected Data'!S118,'2. Collected Data'!S218,'2. Collected Data'!S318,'2. Collected Data'!S418)&lt;=1,"",AVERAGE('2. Collected Data'!S18,'2. Collected Data'!S118,'2. Collected Data'!S218,'2. Collected Data'!S318,'2. Collected Data'!S418))</f>
        <v/>
      </c>
      <c r="T18" s="45" t="str">
        <f>IF(COUNT('2. Collected Data'!T18,'2. Collected Data'!T118,'2. Collected Data'!T218,'2. Collected Data'!T318,'2. Collected Data'!T418)&lt;=1,"",AVERAGE('2. Collected Data'!T18,'2. Collected Data'!T118,'2. Collected Data'!T218,'2. Collected Data'!T318,'2. Collected Data'!T418))</f>
        <v/>
      </c>
      <c r="U18" s="45" t="str">
        <f>IF(COUNT('2. Collected Data'!U18,'2. Collected Data'!U118,'2. Collected Data'!U218,'2. Collected Data'!U318,'2. Collected Data'!U418)&lt;=1,"",AVERAGE('2. Collected Data'!U18,'2. Collected Data'!U118,'2. Collected Data'!U218,'2. Collected Data'!U318,'2. Collected Data'!U418))</f>
        <v/>
      </c>
      <c r="V18" s="45" t="str">
        <f>IF(COUNT('2. Collected Data'!V18,'2. Collected Data'!V118,'2. Collected Data'!V218,'2. Collected Data'!V318,'2. Collected Data'!V418)&lt;=1,"",AVERAGE('2. Collected Data'!V18,'2. Collected Data'!V118,'2. Collected Data'!V218,'2. Collected Data'!V318,'2. Collected Data'!V418))</f>
        <v/>
      </c>
      <c r="W18" s="45" t="str">
        <f>IF(COUNT('2. Collected Data'!W18,'2. Collected Data'!W118,'2. Collected Data'!W218,'2. Collected Data'!W318,'2. Collected Data'!W418)&lt;=1,"",AVERAGE('2. Collected Data'!W18,'2. Collected Data'!W118,'2. Collected Data'!W218,'2. Collected Data'!W318,'2. Collected Data'!W418))</f>
        <v/>
      </c>
      <c r="X18" s="45" t="str">
        <f>IF(COUNT('2. Collected Data'!X18,'2. Collected Data'!X118,'2. Collected Data'!X218,'2. Collected Data'!X318,'2. Collected Data'!X418)&lt;=1,"",AVERAGE('2. Collected Data'!X18,'2. Collected Data'!X118,'2. Collected Data'!X218,'2. Collected Data'!X318,'2. Collected Data'!X418))</f>
        <v/>
      </c>
      <c r="Y18" s="45">
        <f>IF(COUNT('2. Collected Data'!Y18,'2. Collected Data'!Y118,'2. Collected Data'!Y218,'2. Collected Data'!Y318,'2. Collected Data'!Y418)&lt;=1,"",AVERAGE('2. Collected Data'!Y18,'2. Collected Data'!Y118,'2. Collected Data'!Y218,'2. Collected Data'!Y318,'2. Collected Data'!Y418))</f>
        <v>1521.8</v>
      </c>
      <c r="Z18" s="45">
        <f>IF(COUNT('2. Collected Data'!Z18,'2. Collected Data'!Z118,'2. Collected Data'!Z218,'2. Collected Data'!Z318,'2. Collected Data'!Z418)&lt;=1,"",AVERAGE('2. Collected Data'!Z18,'2. Collected Data'!Z118,'2. Collected Data'!Z218,'2. Collected Data'!Z318,'2. Collected Data'!Z418))</f>
        <v>132.19999999999999</v>
      </c>
      <c r="AA18" s="184">
        <f>IF(COUNT('2. Collected Data'!AA18,'2. Collected Data'!AA118,'2. Collected Data'!AA218,'2. Collected Data'!AA318,'2. Collected Data'!AA418)&lt;=1,"",AVERAGE('2. Collected Data'!AA18,'2. Collected Data'!AA118,'2. Collected Data'!AA218,'2. Collected Data'!AA318,'2. Collected Data'!AA418))</f>
        <v>0.98000000000000009</v>
      </c>
      <c r="AB18" s="184">
        <f>IF(COUNT('2. Collected Data'!AB18,'2. Collected Data'!AB118,'2. Collected Data'!AB218,'2. Collected Data'!AB318,'2. Collected Data'!AB418)&lt;=1,"",AVERAGE('2. Collected Data'!AB18,'2. Collected Data'!AB118,'2. Collected Data'!AB218,'2. Collected Data'!AB318,'2. Collected Data'!AB418))</f>
        <v>0.01</v>
      </c>
      <c r="AC18" s="184">
        <f>IF(COUNT('2. Collected Data'!AC18,'2. Collected Data'!AC118,'2. Collected Data'!AC218,'2. Collected Data'!AC318,'2. Collected Data'!AC418)&lt;=1,"",AVERAGE('2. Collected Data'!AC18,'2. Collected Data'!AC118,'2. Collected Data'!AC218,'2. Collected Data'!AC318,'2. Collected Data'!AC418))</f>
        <v>0.01</v>
      </c>
      <c r="AD18" s="45">
        <f>IF(COUNT('2. Collected Data'!AD18,'2. Collected Data'!AD118,'2. Collected Data'!AD218,'2. Collected Data'!AD318,'2. Collected Data'!AD418)&lt;=1,"",AVERAGE('2. Collected Data'!AD18,'2. Collected Data'!AD118,'2. Collected Data'!AD218,'2. Collected Data'!AD318,'2. Collected Data'!AD418))</f>
        <v>196.6</v>
      </c>
      <c r="AE18" s="45">
        <f>IF(COUNT('2. Collected Data'!AE18,'2. Collected Data'!AE118,'2. Collected Data'!AE218,'2. Collected Data'!AE318,'2. Collected Data'!AE418)&lt;=1,"",AVERAGE('2. Collected Data'!AE18,'2. Collected Data'!AE118,'2. Collected Data'!AE218,'2. Collected Data'!AE318,'2. Collected Data'!AE418))</f>
        <v>208810</v>
      </c>
      <c r="AF18" s="45">
        <f>IF(COUNT('2. Collected Data'!AF18,'2. Collected Data'!AF118,'2. Collected Data'!AF218,'2. Collected Data'!AF318,'2. Collected Data'!AF418)&lt;=1,"",AVERAGE('2. Collected Data'!AF18,'2. Collected Data'!AF118,'2. Collected Data'!AF218,'2. Collected Data'!AF318,'2. Collected Data'!AF418))</f>
        <v>466</v>
      </c>
      <c r="AG18" s="45">
        <f>IF(COUNT('2. Collected Data'!AG18,'2. Collected Data'!AG118,'2. Collected Data'!AG218,'2. Collected Data'!AG318,'2. Collected Data'!AG418)&lt;=1,"",AVERAGE('2. Collected Data'!AG18,'2. Collected Data'!AG118,'2. Collected Data'!AG218,'2. Collected Data'!AG318,'2. Collected Data'!AG418))</f>
        <v>7544213.5999999996</v>
      </c>
      <c r="AH18" s="88"/>
      <c r="AI18" s="45">
        <f>IF(COUNT('2. Collected Data'!AI118,'2. Collected Data'!AI218,'2. Collected Data'!AI318,'2. Collected Data'!AI418,'2. Collected Data'!AI518)&lt;=1,"",AVERAGE('2. Collected Data'!AI118,'2. Collected Data'!AI218,'2. Collected Data'!AI318,'2. Collected Data'!AI418,'2. Collected Data'!AI518))</f>
        <v>175084</v>
      </c>
      <c r="AJ18" s="45">
        <f>IF(COUNT('2. Collected Data'!AJ118,'2. Collected Data'!AJ218,'2. Collected Data'!AJ318,'2. Collected Data'!AJ418,'2. Collected Data'!AJ518)&lt;=1,"",AVERAGE('2. Collected Data'!AJ118,'2. Collected Data'!AJ218,'2. Collected Data'!AJ318,'2. Collected Data'!AJ418,'2. Collected Data'!AJ518))</f>
        <v>1506</v>
      </c>
      <c r="AK18" s="45">
        <f>IF(COUNT('2. Collected Data'!AK118,'2. Collected Data'!AK218,'2. Collected Data'!AK318,'2. Collected Data'!AK418,'2. Collected Data'!AK518)&lt;=1,"",AVERAGE('2. Collected Data'!AK118,'2. Collected Data'!AK218,'2. Collected Data'!AK318,'2. Collected Data'!AK418,'2. Collected Data'!AK518))</f>
        <v>44205.2</v>
      </c>
      <c r="AL18" s="45">
        <f>IF(COUNT('2. Collected Data'!AL118,'2. Collected Data'!AL218,'2. Collected Data'!AL318,'2. Collected Data'!AL418,'2. Collected Data'!AL518)&lt;=1,"",AVERAGE('2. Collected Data'!AL118,'2. Collected Data'!AL218,'2. Collected Data'!AL318,'2. Collected Data'!AL418,'2. Collected Data'!AL518))</f>
        <v>882</v>
      </c>
      <c r="AM18" s="45">
        <f>IF(COUNT('2. Collected Data'!AM118,'2. Collected Data'!AM218,'2. Collected Data'!AM318,'2. Collected Data'!AM418,'2. Collected Data'!AM518)&lt;=1,"",AVERAGE('2. Collected Data'!AM118,'2. Collected Data'!AM218,'2. Collected Data'!AM318,'2. Collected Data'!AM418,'2. Collected Data'!AM518))</f>
        <v>0</v>
      </c>
      <c r="AN18" s="122"/>
      <c r="AO18" s="45">
        <f>IF(COUNT('2. Collected Data'!AO118,'2. Collected Data'!AO218,'2. Collected Data'!AO318,'2. Collected Data'!AO418,'2. Collected Data'!AO518)&lt;=1,"",AVERAGE('2. Collected Data'!AO118,'2. Collected Data'!AO218,'2. Collected Data'!AO318,'2. Collected Data'!AO418,'2. Collected Data'!AO518))</f>
        <v>3059457.6</v>
      </c>
      <c r="AP18" s="45">
        <f>IF(COUNT('2. Collected Data'!AP118,'2. Collected Data'!AP218,'2. Collected Data'!AP318,'2. Collected Data'!AP418,'2. Collected Data'!AP518)&lt;=1,"",AVERAGE('2. Collected Data'!AP118,'2. Collected Data'!AP218,'2. Collected Data'!AP318,'2. Collected Data'!AP418,'2. Collected Data'!AP518))</f>
        <v>444649.33333333331</v>
      </c>
      <c r="AQ18" s="45">
        <f>IF(COUNT('2. Collected Data'!AQ118,'2. Collected Data'!AQ218,'2. Collected Data'!AQ318,'2. Collected Data'!AQ418,'2. Collected Data'!AQ518)&lt;=1,"",AVERAGE('2. Collected Data'!AQ118,'2. Collected Data'!AQ218,'2. Collected Data'!AQ318,'2. Collected Data'!AQ418,'2. Collected Data'!AQ518))</f>
        <v>10283325.800000001</v>
      </c>
      <c r="AR18" s="45">
        <f>IF(COUNT('2. Collected Data'!AR118,'2. Collected Data'!AR218,'2. Collected Data'!AR318,'2. Collected Data'!AR418,'2. Collected Data'!AR518)&lt;=1,"",AVERAGE('2. Collected Data'!AR118,'2. Collected Data'!AR218,'2. Collected Data'!AR318,'2. Collected Data'!AR418,'2. Collected Data'!AR518))</f>
        <v>0</v>
      </c>
      <c r="AS18" s="45">
        <f>IF(COUNT('2. Collected Data'!AS118,'2. Collected Data'!AS218,'2. Collected Data'!AS318,'2. Collected Data'!AS418,'2. Collected Data'!AS518)&lt;=1,"",AVERAGE('2. Collected Data'!AS118,'2. Collected Data'!AS218,'2. Collected Data'!AS318,'2. Collected Data'!AS418,'2. Collected Data'!AS518))</f>
        <v>0</v>
      </c>
      <c r="AT18" s="45">
        <f>IF(COUNT('2. Collected Data'!AT118,'2. Collected Data'!AT218,'2. Collected Data'!AT318,'2. Collected Data'!AT418,'2. Collected Data'!AT518)&lt;=1,"",AVERAGE('2. Collected Data'!AT118,'2. Collected Data'!AT218,'2. Collected Data'!AT318,'2. Collected Data'!AT418,'2. Collected Data'!AT518))</f>
        <v>0</v>
      </c>
      <c r="AU18" s="45">
        <f>IF(COUNT('2. Collected Data'!AU118,'2. Collected Data'!AU218,'2. Collected Data'!AU318,'2. Collected Data'!AU418,'2. Collected Data'!AU518)&lt;=1,"",AVERAGE('2. Collected Data'!AU118,'2. Collected Data'!AU218,'2. Collected Data'!AU318,'2. Collected Data'!AU418,'2. Collected Data'!AU518))</f>
        <v>0</v>
      </c>
      <c r="AV18" s="88"/>
      <c r="AW18" s="184">
        <f>IF(COUNT('2. Collected Data'!AW118,'2. Collected Data'!AW218,'2. Collected Data'!AW318,'2. Collected Data'!AW418,'2. Collected Data'!AW518)&lt;=1,"",AVERAGE('2. Collected Data'!AW118,'2. Collected Data'!AW218,'2. Collected Data'!AW318,'2. Collected Data'!AW418,'2. Collected Data'!AW518))</f>
        <v>0.152</v>
      </c>
      <c r="AX18" s="184">
        <f>IF(COUNT('2. Collected Data'!AX118,'2. Collected Data'!AX218,'2. Collected Data'!AX318,'2. Collected Data'!AX418,'2. Collected Data'!AX518)&lt;=1,"",AVERAGE('2. Collected Data'!AX118,'2. Collected Data'!AX218,'2. Collected Data'!AX318,'2. Collected Data'!AX418,'2. Collected Data'!AX518))</f>
        <v>0.84800000000000009</v>
      </c>
      <c r="AY18" s="50"/>
      <c r="AZ18" s="91"/>
      <c r="BA18" s="88"/>
      <c r="BB18" s="78">
        <f>IF(COUNT('2. Collected Data'!BB118,'2. Collected Data'!BB218,'2. Collected Data'!BB318,'2. Collected Data'!BB418,'2. Collected Data'!BB518)&lt;=1,"",AVERAGE('2. Collected Data'!BB118,'2. Collected Data'!BB218,'2. Collected Data'!BB318,'2. Collected Data'!BB418,'2. Collected Data'!BB518))</f>
        <v>94.522000000000006</v>
      </c>
      <c r="BC18" s="75">
        <f>IF(COUNT('2. Collected Data'!BC118,'2. Collected Data'!BC218,'2. Collected Data'!BC318,'2. Collected Data'!BC418,'2. Collected Data'!BC518)&lt;=1,"",AVERAGE('2. Collected Data'!BC118,'2. Collected Data'!BC218,'2. Collected Data'!BC318,'2. Collected Data'!BC418,'2. Collected Data'!BC518))</f>
        <v>19548537.030000001</v>
      </c>
      <c r="BD18" s="75">
        <f>IF(COUNT('2. Collected Data'!BD118,'2. Collected Data'!BD218,'2. Collected Data'!BD318,'2. Collected Data'!BD418,'2. Collected Data'!BD518)&lt;=1,"",AVERAGE('2. Collected Data'!BD118,'2. Collected Data'!BD218,'2. Collected Data'!BD318,'2. Collected Data'!BD418,'2. Collected Data'!BD518))</f>
        <v>14583436.018000001</v>
      </c>
      <c r="BE18" s="75">
        <f>IF(COUNT('2. Collected Data'!BE118,'2. Collected Data'!BE218,'2. Collected Data'!BE318,'2. Collected Data'!BE418,'2. Collected Data'!BE518)&lt;=1,"",AVERAGE('2. Collected Data'!BE118,'2. Collected Data'!BE218,'2. Collected Data'!BE318,'2. Collected Data'!BE418,'2. Collected Data'!BE518))</f>
        <v>28256810.089999996</v>
      </c>
      <c r="BF18" s="75">
        <f>IF(COUNT('2. Collected Data'!BF118,'2. Collected Data'!BF218,'2. Collected Data'!BF318,'2. Collected Data'!BF418,'2. Collected Data'!BF518)&lt;=1,"",AVERAGE('2. Collected Data'!BF118,'2. Collected Data'!BF218,'2. Collected Data'!BF318,'2. Collected Data'!BF418,'2. Collected Data'!BF518))</f>
        <v>63111230.907999992</v>
      </c>
      <c r="BG18" s="50"/>
      <c r="BH18" s="78">
        <f>IF(COUNT('2. Collected Data'!BH118,'2. Collected Data'!BH218,'2. Collected Data'!BH318,'2. Collected Data'!BH418,'2. Collected Data'!BH518)&lt;=1,"",AVERAGE('2. Collected Data'!BH118,'2. Collected Data'!BH218,'2. Collected Data'!BH318,'2. Collected Data'!BH418,'2. Collected Data'!BH518))</f>
        <v>120.71000000000001</v>
      </c>
      <c r="BI18" s="130"/>
      <c r="BJ18" s="50"/>
    </row>
    <row r="19" spans="1:62" s="176" customFormat="1" ht="11.25" customHeight="1" x14ac:dyDescent="0.15">
      <c r="A19" s="89" t="s">
        <v>133</v>
      </c>
      <c r="B19" s="172"/>
      <c r="C19" s="346"/>
      <c r="D19" s="346"/>
      <c r="E19" s="346"/>
      <c r="F19" s="346"/>
      <c r="G19" s="45">
        <f>IF(COUNT('2. Collected Data'!G19,'2. Collected Data'!G119,'2. Collected Data'!G219,'2. Collected Data'!G319,'2. Collected Data'!G419)&lt;=1,"",AVERAGE('2. Collected Data'!G19,'2. Collected Data'!G119,'2. Collected Data'!G219,'2. Collected Data'!G319,'2. Collected Data'!G419))</f>
        <v>10870</v>
      </c>
      <c r="H19" s="45">
        <f>IF(COUNT('2. Collected Data'!H19,'2. Collected Data'!H119,'2. Collected Data'!H219,'2. Collected Data'!H319,'2. Collected Data'!H419)&lt;=1,"",AVERAGE('2. Collected Data'!H19,'2. Collected Data'!H119,'2. Collected Data'!H219,'2. Collected Data'!H319,'2. Collected Data'!H419))</f>
        <v>4135</v>
      </c>
      <c r="I19" s="45">
        <f>IF(COUNT('2. Collected Data'!I19,'2. Collected Data'!I119,'2. Collected Data'!I219,'2. Collected Data'!I319,'2. Collected Data'!I419)&lt;=1,"",AVERAGE('2. Collected Data'!I19,'2. Collected Data'!I119,'2. Collected Data'!I219,'2. Collected Data'!I319,'2. Collected Data'!I419))</f>
        <v>634</v>
      </c>
      <c r="J19" s="45">
        <f>IF(COUNT('2. Collected Data'!J19,'2. Collected Data'!J119,'2. Collected Data'!J219,'2. Collected Data'!J319,'2. Collected Data'!J419)&lt;=1,"",AVERAGE('2. Collected Data'!J19,'2. Collected Data'!J119,'2. Collected Data'!J219,'2. Collected Data'!J319,'2. Collected Data'!J419))</f>
        <v>2</v>
      </c>
      <c r="K19" s="45">
        <f>IF(COUNT('2. Collected Data'!K19,'2. Collected Data'!K119,'2. Collected Data'!K219,'2. Collected Data'!K319,'2. Collected Data'!K419)&lt;=1,"",AVERAGE('2. Collected Data'!K19,'2. Collected Data'!K119,'2. Collected Data'!K219,'2. Collected Data'!K319,'2. Collected Data'!K419))</f>
        <v>16.2</v>
      </c>
      <c r="L19" s="45">
        <f>IF(COUNT('2. Collected Data'!L19,'2. Collected Data'!L119,'2. Collected Data'!L219,'2. Collected Data'!L319,'2. Collected Data'!L419)&lt;=1,"",AVERAGE('2. Collected Data'!L19,'2. Collected Data'!L119,'2. Collected Data'!L219,'2. Collected Data'!L319,'2. Collected Data'!L419))</f>
        <v>7.8</v>
      </c>
      <c r="M19" s="45">
        <f>IF(COUNT('2. Collected Data'!M19,'2. Collected Data'!M119,'2. Collected Data'!M219,'2. Collected Data'!M319,'2. Collected Data'!M419)&lt;=1,"",AVERAGE('2. Collected Data'!M19,'2. Collected Data'!M119,'2. Collected Data'!M219,'2. Collected Data'!M319,'2. Collected Data'!M419))</f>
        <v>159.80000000000001</v>
      </c>
      <c r="N19" s="45">
        <f>IF(COUNT('2. Collected Data'!N19,'2. Collected Data'!N119,'2. Collected Data'!N219,'2. Collected Data'!N319,'2. Collected Data'!N419)&lt;=1,"",AVERAGE('2. Collected Data'!N19,'2. Collected Data'!N119,'2. Collected Data'!N219,'2. Collected Data'!N319,'2. Collected Data'!N419))</f>
        <v>7.2</v>
      </c>
      <c r="O19" s="45">
        <f>IF(COUNT('2. Collected Data'!O19,'2. Collected Data'!O119,'2. Collected Data'!O219,'2. Collected Data'!O319,'2. Collected Data'!O419)&lt;=1,"",AVERAGE('2. Collected Data'!O19,'2. Collected Data'!O119,'2. Collected Data'!O219,'2. Collected Data'!O319,'2. Collected Data'!O419))</f>
        <v>634</v>
      </c>
      <c r="P19" s="45">
        <f>IF(COUNT('2. Collected Data'!P19,'2. Collected Data'!P119,'2. Collected Data'!P219,'2. Collected Data'!P319,'2. Collected Data'!P419)&lt;=1,"",AVERAGE('2. Collected Data'!P19,'2. Collected Data'!P119,'2. Collected Data'!P219,'2. Collected Data'!P319,'2. Collected Data'!P419))</f>
        <v>3</v>
      </c>
      <c r="Q19" s="45">
        <f>IF(COUNT('2. Collected Data'!Q19,'2. Collected Data'!Q119,'2. Collected Data'!Q219,'2. Collected Data'!Q319,'2. Collected Data'!Q419)&lt;=1,"",AVERAGE('2. Collected Data'!Q19,'2. Collected Data'!Q119,'2. Collected Data'!Q219,'2. Collected Data'!Q319,'2. Collected Data'!Q419))</f>
        <v>247.4</v>
      </c>
      <c r="R19" s="45">
        <f>IF(COUNT('2. Collected Data'!R19,'2. Collected Data'!R119,'2. Collected Data'!R219,'2. Collected Data'!R319,'2. Collected Data'!R419)&lt;=1,"",AVERAGE('2. Collected Data'!R19,'2. Collected Data'!R119,'2. Collected Data'!R219,'2. Collected Data'!R319,'2. Collected Data'!R419))</f>
        <v>0</v>
      </c>
      <c r="S19" s="45">
        <f>IF(COUNT('2. Collected Data'!S19,'2. Collected Data'!S119,'2. Collected Data'!S219,'2. Collected Data'!S319,'2. Collected Data'!S419)&lt;=1,"",AVERAGE('2. Collected Data'!S19,'2. Collected Data'!S119,'2. Collected Data'!S219,'2. Collected Data'!S319,'2. Collected Data'!S419))</f>
        <v>0</v>
      </c>
      <c r="T19" s="45">
        <f>IF(COUNT('2. Collected Data'!T19,'2. Collected Data'!T119,'2. Collected Data'!T219,'2. Collected Data'!T319,'2. Collected Data'!T419)&lt;=1,"",AVERAGE('2. Collected Data'!T19,'2. Collected Data'!T119,'2. Collected Data'!T219,'2. Collected Data'!T319,'2. Collected Data'!T419))</f>
        <v>0</v>
      </c>
      <c r="U19" s="45">
        <f>IF(COUNT('2. Collected Data'!U19,'2. Collected Data'!U119,'2. Collected Data'!U219,'2. Collected Data'!U319,'2. Collected Data'!U419)&lt;=1,"",AVERAGE('2. Collected Data'!U19,'2. Collected Data'!U119,'2. Collected Data'!U219,'2. Collected Data'!U319,'2. Collected Data'!U419))</f>
        <v>0</v>
      </c>
      <c r="V19" s="45">
        <f>IF(COUNT('2. Collected Data'!V19,'2. Collected Data'!V119,'2. Collected Data'!V219,'2. Collected Data'!V319,'2. Collected Data'!V419)&lt;=1,"",AVERAGE('2. Collected Data'!V19,'2. Collected Data'!V119,'2. Collected Data'!V219,'2. Collected Data'!V319,'2. Collected Data'!V419))</f>
        <v>0</v>
      </c>
      <c r="W19" s="45">
        <f>IF(COUNT('2. Collected Data'!W19,'2. Collected Data'!W119,'2. Collected Data'!W219,'2. Collected Data'!W319,'2. Collected Data'!W419)&lt;=1,"",AVERAGE('2. Collected Data'!W19,'2. Collected Data'!W119,'2. Collected Data'!W219,'2. Collected Data'!W319,'2. Collected Data'!W419))</f>
        <v>0</v>
      </c>
      <c r="X19" s="45">
        <f>IF(COUNT('2. Collected Data'!X19,'2. Collected Data'!X119,'2. Collected Data'!X219,'2. Collected Data'!X319,'2. Collected Data'!X419)&lt;=1,"",AVERAGE('2. Collected Data'!X19,'2. Collected Data'!X119,'2. Collected Data'!X219,'2. Collected Data'!X319,'2. Collected Data'!X419))</f>
        <v>0</v>
      </c>
      <c r="Y19" s="45">
        <f>IF(COUNT('2. Collected Data'!Y19,'2. Collected Data'!Y119,'2. Collected Data'!Y219,'2. Collected Data'!Y319,'2. Collected Data'!Y419)&lt;=1,"",AVERAGE('2. Collected Data'!Y19,'2. Collected Data'!Y119,'2. Collected Data'!Y219,'2. Collected Data'!Y319,'2. Collected Data'!Y419))</f>
        <v>1354.6</v>
      </c>
      <c r="Z19" s="45">
        <f>IF(COUNT('2. Collected Data'!Z19,'2. Collected Data'!Z119,'2. Collected Data'!Z219,'2. Collected Data'!Z319,'2. Collected Data'!Z419)&lt;=1,"",AVERAGE('2. Collected Data'!Z19,'2. Collected Data'!Z119,'2. Collected Data'!Z219,'2. Collected Data'!Z319,'2. Collected Data'!Z419))</f>
        <v>0</v>
      </c>
      <c r="AA19" s="184">
        <f>IF(COUNT('2. Collected Data'!AA19,'2. Collected Data'!AA119,'2. Collected Data'!AA219,'2. Collected Data'!AA319,'2. Collected Data'!AA419)&lt;=1,"",AVERAGE('2. Collected Data'!AA19,'2. Collected Data'!AA119,'2. Collected Data'!AA219,'2. Collected Data'!AA319,'2. Collected Data'!AA419))</f>
        <v>1</v>
      </c>
      <c r="AB19" s="184">
        <f>IF(COUNT('2. Collected Data'!AB19,'2. Collected Data'!AB119,'2. Collected Data'!AB219,'2. Collected Data'!AB319,'2. Collected Data'!AB419)&lt;=1,"",AVERAGE('2. Collected Data'!AB19,'2. Collected Data'!AB119,'2. Collected Data'!AB219,'2. Collected Data'!AB319,'2. Collected Data'!AB419))</f>
        <v>0</v>
      </c>
      <c r="AC19" s="184">
        <f>IF(COUNT('2. Collected Data'!AC19,'2. Collected Data'!AC119,'2. Collected Data'!AC219,'2. Collected Data'!AC319,'2. Collected Data'!AC419)&lt;=1,"",AVERAGE('2. Collected Data'!AC19,'2. Collected Data'!AC119,'2. Collected Data'!AC219,'2. Collected Data'!AC319,'2. Collected Data'!AC419))</f>
        <v>0</v>
      </c>
      <c r="AD19" s="45">
        <f>IF(COUNT('2. Collected Data'!AD19,'2. Collected Data'!AD119,'2. Collected Data'!AD219,'2. Collected Data'!AD319,'2. Collected Data'!AD419)&lt;=1,"",AVERAGE('2. Collected Data'!AD19,'2. Collected Data'!AD119,'2. Collected Data'!AD219,'2. Collected Data'!AD319,'2. Collected Data'!AD419))</f>
        <v>99</v>
      </c>
      <c r="AE19" s="45">
        <f>IF(COUNT('2. Collected Data'!AE19,'2. Collected Data'!AE119,'2. Collected Data'!AE219,'2. Collected Data'!AE319,'2. Collected Data'!AE419)&lt;=1,"",AVERAGE('2. Collected Data'!AE19,'2. Collected Data'!AE119,'2. Collected Data'!AE219,'2. Collected Data'!AE319,'2. Collected Data'!AE419))</f>
        <v>150000</v>
      </c>
      <c r="AF19" s="45">
        <f>IF(COUNT('2. Collected Data'!AF19,'2. Collected Data'!AF119,'2. Collected Data'!AF219,'2. Collected Data'!AF319,'2. Collected Data'!AF419)&lt;=1,"",AVERAGE('2. Collected Data'!AF19,'2. Collected Data'!AF119,'2. Collected Data'!AF219,'2. Collected Data'!AF319,'2. Collected Data'!AF419))</f>
        <v>88</v>
      </c>
      <c r="AG19" s="45">
        <f>IF(COUNT('2. Collected Data'!AG19,'2. Collected Data'!AG119,'2. Collected Data'!AG219,'2. Collected Data'!AG319,'2. Collected Data'!AG419)&lt;=1,"",AVERAGE('2. Collected Data'!AG19,'2. Collected Data'!AG119,'2. Collected Data'!AG219,'2. Collected Data'!AG319,'2. Collected Data'!AG419))</f>
        <v>595000</v>
      </c>
      <c r="AH19" s="88"/>
      <c r="AI19" s="45">
        <f>IF(COUNT('2. Collected Data'!AI119,'2. Collected Data'!AI219,'2. Collected Data'!AI319,'2. Collected Data'!AI419,'2. Collected Data'!AI519)&lt;=1,"",AVERAGE('2. Collected Data'!AI119,'2. Collected Data'!AI219,'2. Collected Data'!AI319,'2. Collected Data'!AI419,'2. Collected Data'!AI519))</f>
        <v>181122.4</v>
      </c>
      <c r="AJ19" s="45">
        <f>IF(COUNT('2. Collected Data'!AJ119,'2. Collected Data'!AJ219,'2. Collected Data'!AJ319,'2. Collected Data'!AJ419,'2. Collected Data'!AJ519)&lt;=1,"",AVERAGE('2. Collected Data'!AJ119,'2. Collected Data'!AJ219,'2. Collected Data'!AJ319,'2. Collected Data'!AJ419,'2. Collected Data'!AJ519))</f>
        <v>0</v>
      </c>
      <c r="AK19" s="45">
        <f>IF(COUNT('2. Collected Data'!AK119,'2. Collected Data'!AK219,'2. Collected Data'!AK319,'2. Collected Data'!AK419,'2. Collected Data'!AK519)&lt;=1,"",AVERAGE('2. Collected Data'!AK119,'2. Collected Data'!AK219,'2. Collected Data'!AK319,'2. Collected Data'!AK419,'2. Collected Data'!AK519))</f>
        <v>0</v>
      </c>
      <c r="AL19" s="45">
        <f>IF(COUNT('2. Collected Data'!AL119,'2. Collected Data'!AL219,'2. Collected Data'!AL319,'2. Collected Data'!AL419,'2. Collected Data'!AL519)&lt;=1,"",AVERAGE('2. Collected Data'!AL119,'2. Collected Data'!AL219,'2. Collected Data'!AL319,'2. Collected Data'!AL419,'2. Collected Data'!AL519))</f>
        <v>0</v>
      </c>
      <c r="AM19" s="45">
        <f>IF(COUNT('2. Collected Data'!AM119,'2. Collected Data'!AM219,'2. Collected Data'!AM319,'2. Collected Data'!AM419,'2. Collected Data'!AM519)&lt;=1,"",AVERAGE('2. Collected Data'!AM119,'2. Collected Data'!AM219,'2. Collected Data'!AM319,'2. Collected Data'!AM419,'2. Collected Data'!AM519))</f>
        <v>0</v>
      </c>
      <c r="AN19" s="122"/>
      <c r="AO19" s="45">
        <f>IF(COUNT('2. Collected Data'!AO119,'2. Collected Data'!AO219,'2. Collected Data'!AO319,'2. Collected Data'!AO419,'2. Collected Data'!AO519)&lt;=1,"",AVERAGE('2. Collected Data'!AO119,'2. Collected Data'!AO219,'2. Collected Data'!AO319,'2. Collected Data'!AO419,'2. Collected Data'!AO519))</f>
        <v>284436.2</v>
      </c>
      <c r="AP19" s="45">
        <f>IF(COUNT('2. Collected Data'!AP119,'2. Collected Data'!AP219,'2. Collected Data'!AP319,'2. Collected Data'!AP419,'2. Collected Data'!AP519)&lt;=1,"",AVERAGE('2. Collected Data'!AP119,'2. Collected Data'!AP219,'2. Collected Data'!AP319,'2. Collected Data'!AP419,'2. Collected Data'!AP519))</f>
        <v>0</v>
      </c>
      <c r="AQ19" s="45">
        <f>IF(COUNT('2. Collected Data'!AQ119,'2. Collected Data'!AQ219,'2. Collected Data'!AQ319,'2. Collected Data'!AQ419,'2. Collected Data'!AQ519)&lt;=1,"",AVERAGE('2. Collected Data'!AQ119,'2. Collected Data'!AQ219,'2. Collected Data'!AQ319,'2. Collected Data'!AQ419,'2. Collected Data'!AQ519))</f>
        <v>1071024.2</v>
      </c>
      <c r="AR19" s="45">
        <f>IF(COUNT('2. Collected Data'!AR119,'2. Collected Data'!AR219,'2. Collected Data'!AR319,'2. Collected Data'!AR419,'2. Collected Data'!AR519)&lt;=1,"",AVERAGE('2. Collected Data'!AR119,'2. Collected Data'!AR219,'2. Collected Data'!AR319,'2. Collected Data'!AR419,'2. Collected Data'!AR519))</f>
        <v>0</v>
      </c>
      <c r="AS19" s="45">
        <f>IF(COUNT('2. Collected Data'!AS119,'2. Collected Data'!AS219,'2. Collected Data'!AS319,'2. Collected Data'!AS419,'2. Collected Data'!AS519)&lt;=1,"",AVERAGE('2. Collected Data'!AS119,'2. Collected Data'!AS219,'2. Collected Data'!AS319,'2. Collected Data'!AS419,'2. Collected Data'!AS519))</f>
        <v>0</v>
      </c>
      <c r="AT19" s="45">
        <f>IF(COUNT('2. Collected Data'!AT119,'2. Collected Data'!AT219,'2. Collected Data'!AT319,'2. Collected Data'!AT419,'2. Collected Data'!AT519)&lt;=1,"",AVERAGE('2. Collected Data'!AT119,'2. Collected Data'!AT219,'2. Collected Data'!AT319,'2. Collected Data'!AT419,'2. Collected Data'!AT519))</f>
        <v>0</v>
      </c>
      <c r="AU19" s="45">
        <f>IF(COUNT('2. Collected Data'!AU119,'2. Collected Data'!AU219,'2. Collected Data'!AU319,'2. Collected Data'!AU419,'2. Collected Data'!AU519)&lt;=1,"",AVERAGE('2. Collected Data'!AU119,'2. Collected Data'!AU219,'2. Collected Data'!AU319,'2. Collected Data'!AU419,'2. Collected Data'!AU519))</f>
        <v>0</v>
      </c>
      <c r="AV19" s="88"/>
      <c r="AW19" s="184">
        <f>IF(COUNT('2. Collected Data'!AW119,'2. Collected Data'!AW219,'2. Collected Data'!AW319,'2. Collected Data'!AW419,'2. Collected Data'!AW519)&lt;=1,"",AVERAGE('2. Collected Data'!AW119,'2. Collected Data'!AW219,'2. Collected Data'!AW319,'2. Collected Data'!AW419,'2. Collected Data'!AW519))</f>
        <v>0.23800000000000004</v>
      </c>
      <c r="AX19" s="184">
        <f>IF(COUNT('2. Collected Data'!AX119,'2. Collected Data'!AX219,'2. Collected Data'!AX319,'2. Collected Data'!AX419,'2. Collected Data'!AX519)&lt;=1,"",AVERAGE('2. Collected Data'!AX119,'2. Collected Data'!AX219,'2. Collected Data'!AX319,'2. Collected Data'!AX419,'2. Collected Data'!AX519))</f>
        <v>0.7619999999999999</v>
      </c>
      <c r="AY19" s="50"/>
      <c r="AZ19" s="91"/>
      <c r="BA19" s="88"/>
      <c r="BB19" s="78">
        <f>IF(COUNT('2. Collected Data'!BB119,'2. Collected Data'!BB219,'2. Collected Data'!BB319,'2. Collected Data'!BB419,'2. Collected Data'!BB519)&lt;=1,"",AVERAGE('2. Collected Data'!BB119,'2. Collected Data'!BB219,'2. Collected Data'!BB319,'2. Collected Data'!BB419,'2. Collected Data'!BB519))</f>
        <v>67</v>
      </c>
      <c r="BC19" s="75">
        <f>IF(COUNT('2. Collected Data'!BC119,'2. Collected Data'!BC219,'2. Collected Data'!BC319,'2. Collected Data'!BC419,'2. Collected Data'!BC519)&lt;=1,"",AVERAGE('2. Collected Data'!BC119,'2. Collected Data'!BC219,'2. Collected Data'!BC319,'2. Collected Data'!BC419,'2. Collected Data'!BC519))</f>
        <v>19798668.600000001</v>
      </c>
      <c r="BD19" s="75">
        <f>IF(COUNT('2. Collected Data'!BD119,'2. Collected Data'!BD219,'2. Collected Data'!BD319,'2. Collected Data'!BD419,'2. Collected Data'!BD519)&lt;=1,"",AVERAGE('2. Collected Data'!BD119,'2. Collected Data'!BD219,'2. Collected Data'!BD319,'2. Collected Data'!BD419,'2. Collected Data'!BD519))</f>
        <v>2650468</v>
      </c>
      <c r="BE19" s="75">
        <f>IF(COUNT('2. Collected Data'!BE119,'2. Collected Data'!BE219,'2. Collected Data'!BE319,'2. Collected Data'!BE419,'2. Collected Data'!BE519)&lt;=1,"",AVERAGE('2. Collected Data'!BE119,'2. Collected Data'!BE219,'2. Collected Data'!BE319,'2. Collected Data'!BE419,'2. Collected Data'!BE519))</f>
        <v>12940961.4</v>
      </c>
      <c r="BF19" s="75">
        <f>IF(COUNT('2. Collected Data'!BF119,'2. Collected Data'!BF219,'2. Collected Data'!BF319,'2. Collected Data'!BF419,'2. Collected Data'!BF519)&lt;=1,"",AVERAGE('2. Collected Data'!BF119,'2. Collected Data'!BF219,'2. Collected Data'!BF319,'2. Collected Data'!BF419,'2. Collected Data'!BF519))</f>
        <v>38192680</v>
      </c>
      <c r="BG19" s="50"/>
      <c r="BH19" s="78">
        <f>IF(COUNT('2. Collected Data'!BH119,'2. Collected Data'!BH219,'2. Collected Data'!BH319,'2. Collected Data'!BH419,'2. Collected Data'!BH519)&lt;=1,"",AVERAGE('2. Collected Data'!BH119,'2. Collected Data'!BH219,'2. Collected Data'!BH319,'2. Collected Data'!BH419,'2. Collected Data'!BH519))</f>
        <v>65.732500000000002</v>
      </c>
      <c r="BI19" s="130"/>
      <c r="BJ19" s="50"/>
    </row>
    <row r="20" spans="1:62" s="176" customFormat="1" ht="11.25" customHeight="1" x14ac:dyDescent="0.15">
      <c r="A20" s="89" t="s">
        <v>134</v>
      </c>
      <c r="B20" s="172"/>
      <c r="C20" s="346"/>
      <c r="D20" s="346"/>
      <c r="E20" s="346"/>
      <c r="F20" s="346"/>
      <c r="G20" s="45">
        <f>IF(COUNT('2. Collected Data'!G20,'2. Collected Data'!G120,'2. Collected Data'!G220,'2. Collected Data'!G320,'2. Collected Data'!G420)&lt;=1,"",AVERAGE('2. Collected Data'!G20,'2. Collected Data'!G120,'2. Collected Data'!G220,'2. Collected Data'!G320,'2. Collected Data'!G420))</f>
        <v>13472</v>
      </c>
      <c r="H20" s="45" t="str">
        <f>IF(COUNT('2. Collected Data'!H20,'2. Collected Data'!H120,'2. Collected Data'!H220,'2. Collected Data'!H320,'2. Collected Data'!H420)&lt;=1,"",AVERAGE('2. Collected Data'!H20,'2. Collected Data'!H120,'2. Collected Data'!H220,'2. Collected Data'!H320,'2. Collected Data'!H420))</f>
        <v/>
      </c>
      <c r="I20" s="45">
        <f>IF(COUNT('2. Collected Data'!I20,'2. Collected Data'!I120,'2. Collected Data'!I220,'2. Collected Data'!I320,'2. Collected Data'!I420)&lt;=1,"",AVERAGE('2. Collected Data'!I20,'2. Collected Data'!I120,'2. Collected Data'!I220,'2. Collected Data'!I320,'2. Collected Data'!I420))</f>
        <v>346.4</v>
      </c>
      <c r="J20" s="45">
        <f>IF(COUNT('2. Collected Data'!J20,'2. Collected Data'!J120,'2. Collected Data'!J220,'2. Collected Data'!J320,'2. Collected Data'!J420)&lt;=1,"",AVERAGE('2. Collected Data'!J20,'2. Collected Data'!J120,'2. Collected Data'!J220,'2. Collected Data'!J320,'2. Collected Data'!J420))</f>
        <v>11</v>
      </c>
      <c r="K20" s="45" t="str">
        <f>IF(COUNT('2. Collected Data'!K20,'2. Collected Data'!K120,'2. Collected Data'!K220,'2. Collected Data'!K320,'2. Collected Data'!K420)&lt;=1,"",AVERAGE('2. Collected Data'!K20,'2. Collected Data'!K120,'2. Collected Data'!K220,'2. Collected Data'!K320,'2. Collected Data'!K420))</f>
        <v/>
      </c>
      <c r="L20" s="45">
        <f>IF(COUNT('2. Collected Data'!L20,'2. Collected Data'!L120,'2. Collected Data'!L220,'2. Collected Data'!L320,'2. Collected Data'!L420)&lt;=1,"",AVERAGE('2. Collected Data'!L20,'2. Collected Data'!L120,'2. Collected Data'!L220,'2. Collected Data'!L320,'2. Collected Data'!L420))</f>
        <v>3.2</v>
      </c>
      <c r="M20" s="45">
        <f>IF(COUNT('2. Collected Data'!M20,'2. Collected Data'!M120,'2. Collected Data'!M220,'2. Collected Data'!M320,'2. Collected Data'!M420)&lt;=1,"",AVERAGE('2. Collected Data'!M20,'2. Collected Data'!M120,'2. Collected Data'!M220,'2. Collected Data'!M320,'2. Collected Data'!M420))</f>
        <v>41.8</v>
      </c>
      <c r="N20" s="45">
        <f>IF(COUNT('2. Collected Data'!N20,'2. Collected Data'!N120,'2. Collected Data'!N220,'2. Collected Data'!N320,'2. Collected Data'!N420)&lt;=1,"",AVERAGE('2. Collected Data'!N20,'2. Collected Data'!N120,'2. Collected Data'!N220,'2. Collected Data'!N320,'2. Collected Data'!N420))</f>
        <v>4</v>
      </c>
      <c r="O20" s="45">
        <f>IF(COUNT('2. Collected Data'!O20,'2. Collected Data'!O120,'2. Collected Data'!O220,'2. Collected Data'!O320,'2. Collected Data'!O420)&lt;=1,"",AVERAGE('2. Collected Data'!O20,'2. Collected Data'!O120,'2. Collected Data'!O220,'2. Collected Data'!O320,'2. Collected Data'!O420))</f>
        <v>288</v>
      </c>
      <c r="P20" s="45" t="str">
        <f>IF(COUNT('2. Collected Data'!P20,'2. Collected Data'!P120,'2. Collected Data'!P220,'2. Collected Data'!P320,'2. Collected Data'!P420)&lt;=1,"",AVERAGE('2. Collected Data'!P20,'2. Collected Data'!P120,'2. Collected Data'!P220,'2. Collected Data'!P320,'2. Collected Data'!P420))</f>
        <v/>
      </c>
      <c r="Q20" s="45" t="str">
        <f>IF(COUNT('2. Collected Data'!Q20,'2. Collected Data'!Q120,'2. Collected Data'!Q220,'2. Collected Data'!Q320,'2. Collected Data'!Q420)&lt;=1,"",AVERAGE('2. Collected Data'!Q20,'2. Collected Data'!Q120,'2. Collected Data'!Q220,'2. Collected Data'!Q320,'2. Collected Data'!Q420))</f>
        <v/>
      </c>
      <c r="R20" s="45" t="str">
        <f>IF(COUNT('2. Collected Data'!R20,'2. Collected Data'!R120,'2. Collected Data'!R220,'2. Collected Data'!R320,'2. Collected Data'!R420)&lt;=1,"",AVERAGE('2. Collected Data'!R20,'2. Collected Data'!R120,'2. Collected Data'!R220,'2. Collected Data'!R320,'2. Collected Data'!R420))</f>
        <v/>
      </c>
      <c r="S20" s="45" t="str">
        <f>IF(COUNT('2. Collected Data'!S20,'2. Collected Data'!S120,'2. Collected Data'!S220,'2. Collected Data'!S320,'2. Collected Data'!S420)&lt;=1,"",AVERAGE('2. Collected Data'!S20,'2. Collected Data'!S120,'2. Collected Data'!S220,'2. Collected Data'!S320,'2. Collected Data'!S420))</f>
        <v/>
      </c>
      <c r="T20" s="45" t="str">
        <f>IF(COUNT('2. Collected Data'!T20,'2. Collected Data'!T120,'2. Collected Data'!T220,'2. Collected Data'!T320,'2. Collected Data'!T420)&lt;=1,"",AVERAGE('2. Collected Data'!T20,'2. Collected Data'!T120,'2. Collected Data'!T220,'2. Collected Data'!T320,'2. Collected Data'!T420))</f>
        <v/>
      </c>
      <c r="U20" s="45" t="str">
        <f>IF(COUNT('2. Collected Data'!U20,'2. Collected Data'!U120,'2. Collected Data'!U220,'2. Collected Data'!U320,'2. Collected Data'!U420)&lt;=1,"",AVERAGE('2. Collected Data'!U20,'2. Collected Data'!U120,'2. Collected Data'!U220,'2. Collected Data'!U320,'2. Collected Data'!U420))</f>
        <v/>
      </c>
      <c r="V20" s="45" t="str">
        <f>IF(COUNT('2. Collected Data'!V20,'2. Collected Data'!V120,'2. Collected Data'!V220,'2. Collected Data'!V320,'2. Collected Data'!V420)&lt;=1,"",AVERAGE('2. Collected Data'!V20,'2. Collected Data'!V120,'2. Collected Data'!V220,'2. Collected Data'!V320,'2. Collected Data'!V420))</f>
        <v/>
      </c>
      <c r="W20" s="45" t="str">
        <f>IF(COUNT('2. Collected Data'!W20,'2. Collected Data'!W120,'2. Collected Data'!W220,'2. Collected Data'!W320,'2. Collected Data'!W420)&lt;=1,"",AVERAGE('2. Collected Data'!W20,'2. Collected Data'!W120,'2. Collected Data'!W220,'2. Collected Data'!W320,'2. Collected Data'!W420))</f>
        <v/>
      </c>
      <c r="X20" s="45" t="str">
        <f>IF(COUNT('2. Collected Data'!X20,'2. Collected Data'!X120,'2. Collected Data'!X220,'2. Collected Data'!X320,'2. Collected Data'!X420)&lt;=1,"",AVERAGE('2. Collected Data'!X20,'2. Collected Data'!X120,'2. Collected Data'!X220,'2. Collected Data'!X320,'2. Collected Data'!X420))</f>
        <v/>
      </c>
      <c r="Y20" s="45">
        <f>IF(COUNT('2. Collected Data'!Y20,'2. Collected Data'!Y120,'2. Collected Data'!Y220,'2. Collected Data'!Y320,'2. Collected Data'!Y420)&lt;=1,"",AVERAGE('2. Collected Data'!Y20,'2. Collected Data'!Y120,'2. Collected Data'!Y220,'2. Collected Data'!Y320,'2. Collected Data'!Y420))</f>
        <v>392.5</v>
      </c>
      <c r="Z20" s="45">
        <f>IF(COUNT('2. Collected Data'!Z20,'2. Collected Data'!Z120,'2. Collected Data'!Z220,'2. Collected Data'!Z320,'2. Collected Data'!Z420)&lt;=1,"",AVERAGE('2. Collected Data'!Z20,'2. Collected Data'!Z120,'2. Collected Data'!Z220,'2. Collected Data'!Z320,'2. Collected Data'!Z420))</f>
        <v>56</v>
      </c>
      <c r="AA20" s="184">
        <f>IF(COUNT('2. Collected Data'!AA20,'2. Collected Data'!AA120,'2. Collected Data'!AA220,'2. Collected Data'!AA320,'2. Collected Data'!AA420)&lt;=1,"",AVERAGE('2. Collected Data'!AA20,'2. Collected Data'!AA120,'2. Collected Data'!AA220,'2. Collected Data'!AA320,'2. Collected Data'!AA420))</f>
        <v>1</v>
      </c>
      <c r="AB20" s="184">
        <f>IF(COUNT('2. Collected Data'!AB20,'2. Collected Data'!AB120,'2. Collected Data'!AB220,'2. Collected Data'!AB320,'2. Collected Data'!AB420)&lt;=1,"",AVERAGE('2. Collected Data'!AB20,'2. Collected Data'!AB120,'2. Collected Data'!AB220,'2. Collected Data'!AB320,'2. Collected Data'!AB420))</f>
        <v>0</v>
      </c>
      <c r="AC20" s="184">
        <f>IF(COUNT('2. Collected Data'!AC20,'2. Collected Data'!AC120,'2. Collected Data'!AC220,'2. Collected Data'!AC320,'2. Collected Data'!AC420)&lt;=1,"",AVERAGE('2. Collected Data'!AC20,'2. Collected Data'!AC120,'2. Collected Data'!AC220,'2. Collected Data'!AC320,'2. Collected Data'!AC420))</f>
        <v>0</v>
      </c>
      <c r="AD20" s="45">
        <f>IF(COUNT('2. Collected Data'!AD20,'2. Collected Data'!AD120,'2. Collected Data'!AD220,'2. Collected Data'!AD320,'2. Collected Data'!AD420)&lt;=1,"",AVERAGE('2. Collected Data'!AD20,'2. Collected Data'!AD120,'2. Collected Data'!AD220,'2. Collected Data'!AD320,'2. Collected Data'!AD420))</f>
        <v>21.8</v>
      </c>
      <c r="AE20" s="45">
        <f>IF(COUNT('2. Collected Data'!AE20,'2. Collected Data'!AE120,'2. Collected Data'!AE220,'2. Collected Data'!AE320,'2. Collected Data'!AE420)&lt;=1,"",AVERAGE('2. Collected Data'!AE20,'2. Collected Data'!AE120,'2. Collected Data'!AE220,'2. Collected Data'!AE320,'2. Collected Data'!AE420))</f>
        <v>55440</v>
      </c>
      <c r="AF20" s="45">
        <f>IF(COUNT('2. Collected Data'!AF20,'2. Collected Data'!AF120,'2. Collected Data'!AF220,'2. Collected Data'!AF320,'2. Collected Data'!AF420)&lt;=1,"",AVERAGE('2. Collected Data'!AF20,'2. Collected Data'!AF120,'2. Collected Data'!AF220,'2. Collected Data'!AF320,'2. Collected Data'!AF420))</f>
        <v>16</v>
      </c>
      <c r="AG20" s="45">
        <f>IF(COUNT('2. Collected Data'!AG20,'2. Collected Data'!AG120,'2. Collected Data'!AG220,'2. Collected Data'!AG320,'2. Collected Data'!AG420)&lt;=1,"",AVERAGE('2. Collected Data'!AG20,'2. Collected Data'!AG120,'2. Collected Data'!AG220,'2. Collected Data'!AG320,'2. Collected Data'!AG420))</f>
        <v>313680</v>
      </c>
      <c r="AH20" s="88"/>
      <c r="AI20" s="45">
        <f>IF(COUNT('2. Collected Data'!AI120,'2. Collected Data'!AI220,'2. Collected Data'!AI320,'2. Collected Data'!AI420,'2. Collected Data'!AI520)&lt;=1,"",AVERAGE('2. Collected Data'!AI120,'2. Collected Data'!AI220,'2. Collected Data'!AI320,'2. Collected Data'!AI420,'2. Collected Data'!AI520))</f>
        <v>69528.399999999994</v>
      </c>
      <c r="AJ20" s="45" t="str">
        <f>IF(COUNT('2. Collected Data'!AJ120,'2. Collected Data'!AJ220,'2. Collected Data'!AJ320,'2. Collected Data'!AJ420,'2. Collected Data'!AJ520)&lt;=1,"",AVERAGE('2. Collected Data'!AJ120,'2. Collected Data'!AJ220,'2. Collected Data'!AJ320,'2. Collected Data'!AJ420,'2. Collected Data'!AJ520))</f>
        <v/>
      </c>
      <c r="AK20" s="45" t="str">
        <f>IF(COUNT('2. Collected Data'!AK120,'2. Collected Data'!AK220,'2. Collected Data'!AK320,'2. Collected Data'!AK420,'2. Collected Data'!AK520)&lt;=1,"",AVERAGE('2. Collected Data'!AK120,'2. Collected Data'!AK220,'2. Collected Data'!AK320,'2. Collected Data'!AK420,'2. Collected Data'!AK520))</f>
        <v/>
      </c>
      <c r="AL20" s="45">
        <f>IF(COUNT('2. Collected Data'!AL120,'2. Collected Data'!AL220,'2. Collected Data'!AL320,'2. Collected Data'!AL420,'2. Collected Data'!AL520)&lt;=1,"",AVERAGE('2. Collected Data'!AL120,'2. Collected Data'!AL220,'2. Collected Data'!AL320,'2. Collected Data'!AL420,'2. Collected Data'!AL520))</f>
        <v>1300</v>
      </c>
      <c r="AM20" s="45" t="str">
        <f>IF(COUNT('2. Collected Data'!AM120,'2. Collected Data'!AM220,'2. Collected Data'!AM320,'2. Collected Data'!AM420,'2. Collected Data'!AM520)&lt;=1,"",AVERAGE('2. Collected Data'!AM120,'2. Collected Data'!AM220,'2. Collected Data'!AM320,'2. Collected Data'!AM420,'2. Collected Data'!AM520))</f>
        <v/>
      </c>
      <c r="AN20" s="122"/>
      <c r="AO20" s="45">
        <f>IF(COUNT('2. Collected Data'!AO120,'2. Collected Data'!AO220,'2. Collected Data'!AO320,'2. Collected Data'!AO420,'2. Collected Data'!AO520)&lt;=1,"",AVERAGE('2. Collected Data'!AO120,'2. Collected Data'!AO220,'2. Collected Data'!AO320,'2. Collected Data'!AO420,'2. Collected Data'!AO520))</f>
        <v>1126440</v>
      </c>
      <c r="AP20" s="45" t="str">
        <f>IF(COUNT('2. Collected Data'!AP120,'2. Collected Data'!AP220,'2. Collected Data'!AP320,'2. Collected Data'!AP420,'2. Collected Data'!AP520)&lt;=1,"",AVERAGE('2. Collected Data'!AP120,'2. Collected Data'!AP220,'2. Collected Data'!AP320,'2. Collected Data'!AP420,'2. Collected Data'!AP520))</f>
        <v/>
      </c>
      <c r="AQ20" s="45" t="str">
        <f>IF(COUNT('2. Collected Data'!AQ120,'2. Collected Data'!AQ220,'2. Collected Data'!AQ320,'2. Collected Data'!AQ420,'2. Collected Data'!AQ520)&lt;=1,"",AVERAGE('2. Collected Data'!AQ120,'2. Collected Data'!AQ220,'2. Collected Data'!AQ320,'2. Collected Data'!AQ420,'2. Collected Data'!AQ520))</f>
        <v/>
      </c>
      <c r="AR20" s="45" t="str">
        <f>IF(COUNT('2. Collected Data'!AR120,'2. Collected Data'!AR220,'2. Collected Data'!AR320,'2. Collected Data'!AR420,'2. Collected Data'!AR520)&lt;=1,"",AVERAGE('2. Collected Data'!AR120,'2. Collected Data'!AR220,'2. Collected Data'!AR320,'2. Collected Data'!AR420,'2. Collected Data'!AR520))</f>
        <v/>
      </c>
      <c r="AS20" s="45" t="str">
        <f>IF(COUNT('2. Collected Data'!AS120,'2. Collected Data'!AS220,'2. Collected Data'!AS320,'2. Collected Data'!AS420,'2. Collected Data'!AS520)&lt;=1,"",AVERAGE('2. Collected Data'!AS120,'2. Collected Data'!AS220,'2. Collected Data'!AS320,'2. Collected Data'!AS420,'2. Collected Data'!AS520))</f>
        <v/>
      </c>
      <c r="AT20" s="45" t="str">
        <f>IF(COUNT('2. Collected Data'!AT120,'2. Collected Data'!AT220,'2. Collected Data'!AT320,'2. Collected Data'!AT420,'2. Collected Data'!AT520)&lt;=1,"",AVERAGE('2. Collected Data'!AT120,'2. Collected Data'!AT220,'2. Collected Data'!AT320,'2. Collected Data'!AT420,'2. Collected Data'!AT520))</f>
        <v/>
      </c>
      <c r="AU20" s="45" t="str">
        <f>IF(COUNT('2. Collected Data'!AU120,'2. Collected Data'!AU220,'2. Collected Data'!AU320,'2. Collected Data'!AU420,'2. Collected Data'!AU520)&lt;=1,"",AVERAGE('2. Collected Data'!AU120,'2. Collected Data'!AU220,'2. Collected Data'!AU320,'2. Collected Data'!AU420,'2. Collected Data'!AU520))</f>
        <v/>
      </c>
      <c r="AV20" s="88"/>
      <c r="AW20" s="184">
        <f>IF(COUNT('2. Collected Data'!AW120,'2. Collected Data'!AW220,'2. Collected Data'!AW320,'2. Collected Data'!AW420,'2. Collected Data'!AW520)&lt;=1,"",AVERAGE('2. Collected Data'!AW120,'2. Collected Data'!AW220,'2. Collected Data'!AW320,'2. Collected Data'!AW420,'2. Collected Data'!AW520))</f>
        <v>1</v>
      </c>
      <c r="AX20" s="184">
        <f>IF(COUNT('2. Collected Data'!AX120,'2. Collected Data'!AX220,'2. Collected Data'!AX320,'2. Collected Data'!AX420,'2. Collected Data'!AX520)&lt;=1,"",AVERAGE('2. Collected Data'!AX120,'2. Collected Data'!AX220,'2. Collected Data'!AX320,'2. Collected Data'!AX420,'2. Collected Data'!AX520))</f>
        <v>0</v>
      </c>
      <c r="AY20" s="50"/>
      <c r="AZ20" s="91"/>
      <c r="BA20" s="88"/>
      <c r="BB20" s="78">
        <f>IF(COUNT('2. Collected Data'!BB120,'2. Collected Data'!BB220,'2. Collected Data'!BB320,'2. Collected Data'!BB420,'2. Collected Data'!BB520)&lt;=1,"",AVERAGE('2. Collected Data'!BB120,'2. Collected Data'!BB220,'2. Collected Data'!BB320,'2. Collected Data'!BB420,'2. Collected Data'!BB520))</f>
        <v>61.196000000000005</v>
      </c>
      <c r="BC20" s="75">
        <f>IF(COUNT('2. Collected Data'!BC120,'2. Collected Data'!BC220,'2. Collected Data'!BC320,'2. Collected Data'!BC420,'2. Collected Data'!BC520)&lt;=1,"",AVERAGE('2. Collected Data'!BC120,'2. Collected Data'!BC220,'2. Collected Data'!BC320,'2. Collected Data'!BC420,'2. Collected Data'!BC520))</f>
        <v>2903143</v>
      </c>
      <c r="BD20" s="75">
        <f>IF(COUNT('2. Collected Data'!BD120,'2. Collected Data'!BD220,'2. Collected Data'!BD320,'2. Collected Data'!BD420,'2. Collected Data'!BD520)&lt;=1,"",AVERAGE('2. Collected Data'!BD120,'2. Collected Data'!BD220,'2. Collected Data'!BD320,'2. Collected Data'!BD420,'2. Collected Data'!BD520))</f>
        <v>2802246.6</v>
      </c>
      <c r="BE20" s="75">
        <f>IF(COUNT('2. Collected Data'!BE120,'2. Collected Data'!BE220,'2. Collected Data'!BE320,'2. Collected Data'!BE420,'2. Collected Data'!BE520)&lt;=1,"",AVERAGE('2. Collected Data'!BE120,'2. Collected Data'!BE220,'2. Collected Data'!BE320,'2. Collected Data'!BE420,'2. Collected Data'!BE520))</f>
        <v>3242916.8</v>
      </c>
      <c r="BF20" s="75">
        <f>IF(COUNT('2. Collected Data'!BF120,'2. Collected Data'!BF220,'2. Collected Data'!BF320,'2. Collected Data'!BF420,'2. Collected Data'!BF520)&lt;=1,"",AVERAGE('2. Collected Data'!BF120,'2. Collected Data'!BF220,'2. Collected Data'!BF320,'2. Collected Data'!BF420,'2. Collected Data'!BF520))</f>
        <v>10259270</v>
      </c>
      <c r="BG20" s="50"/>
      <c r="BH20" s="78">
        <f>IF(COUNT('2. Collected Data'!BH120,'2. Collected Data'!BH220,'2. Collected Data'!BH320,'2. Collected Data'!BH420,'2. Collected Data'!BH520)&lt;=1,"",AVERAGE('2. Collected Data'!BH120,'2. Collected Data'!BH220,'2. Collected Data'!BH320,'2. Collected Data'!BH420,'2. Collected Data'!BH520))</f>
        <v>62.27</v>
      </c>
      <c r="BI20" s="130"/>
      <c r="BJ20" s="50"/>
    </row>
    <row r="21" spans="1:62" s="51" customFormat="1" ht="11.25" customHeight="1" x14ac:dyDescent="0.15">
      <c r="A21" s="89" t="s">
        <v>347</v>
      </c>
      <c r="B21" s="172"/>
      <c r="C21" s="346"/>
      <c r="D21" s="346"/>
      <c r="E21" s="346"/>
      <c r="F21" s="346"/>
      <c r="G21" s="45" t="str">
        <f>IF(COUNT('2. Collected Data'!G21,'2. Collected Data'!G121,'2. Collected Data'!G221,'2. Collected Data'!G321,'2. Collected Data'!G421)&lt;=1,"",AVERAGE('2. Collected Data'!G21,'2. Collected Data'!G121,'2. Collected Data'!G221,'2. Collected Data'!G321,'2. Collected Data'!G421))</f>
        <v/>
      </c>
      <c r="H21" s="45" t="str">
        <f>IF(COUNT('2. Collected Data'!H21,'2. Collected Data'!H121,'2. Collected Data'!H221,'2. Collected Data'!H321,'2. Collected Data'!H421)&lt;=1,"",AVERAGE('2. Collected Data'!H21,'2. Collected Data'!H121,'2. Collected Data'!H221,'2. Collected Data'!H321,'2. Collected Data'!H421))</f>
        <v/>
      </c>
      <c r="I21" s="45" t="str">
        <f>IF(COUNT('2. Collected Data'!I21,'2. Collected Data'!I121,'2. Collected Data'!I221,'2. Collected Data'!I321,'2. Collected Data'!I421)&lt;=1,"",AVERAGE('2. Collected Data'!I21,'2. Collected Data'!I121,'2. Collected Data'!I221,'2. Collected Data'!I321,'2. Collected Data'!I421))</f>
        <v/>
      </c>
      <c r="J21" s="45" t="str">
        <f>IF(COUNT('2. Collected Data'!J21,'2. Collected Data'!J121,'2. Collected Data'!J221,'2. Collected Data'!J321,'2. Collected Data'!J421)&lt;=1,"",AVERAGE('2. Collected Data'!J21,'2. Collected Data'!J121,'2. Collected Data'!J221,'2. Collected Data'!J321,'2. Collected Data'!J421))</f>
        <v/>
      </c>
      <c r="K21" s="45" t="str">
        <f>IF(COUNT('2. Collected Data'!K21,'2. Collected Data'!K121,'2. Collected Data'!K221,'2. Collected Data'!K321,'2. Collected Data'!K421)&lt;=1,"",AVERAGE('2. Collected Data'!K21,'2. Collected Data'!K121,'2. Collected Data'!K221,'2. Collected Data'!K321,'2. Collected Data'!K421))</f>
        <v/>
      </c>
      <c r="L21" s="45" t="str">
        <f>IF(COUNT('2. Collected Data'!L21,'2. Collected Data'!L121,'2. Collected Data'!L221,'2. Collected Data'!L321,'2. Collected Data'!L421)&lt;=1,"",AVERAGE('2. Collected Data'!L21,'2. Collected Data'!L121,'2. Collected Data'!L221,'2. Collected Data'!L321,'2. Collected Data'!L421))</f>
        <v/>
      </c>
      <c r="M21" s="45" t="str">
        <f>IF(COUNT('2. Collected Data'!M21,'2. Collected Data'!M121,'2. Collected Data'!M221,'2. Collected Data'!M321,'2. Collected Data'!M421)&lt;=1,"",AVERAGE('2. Collected Data'!M21,'2. Collected Data'!M121,'2. Collected Data'!M221,'2. Collected Data'!M321,'2. Collected Data'!M421))</f>
        <v/>
      </c>
      <c r="N21" s="45" t="str">
        <f>IF(COUNT('2. Collected Data'!N21,'2. Collected Data'!N121,'2. Collected Data'!N221,'2. Collected Data'!N321,'2. Collected Data'!N421)&lt;=1,"",AVERAGE('2. Collected Data'!N21,'2. Collected Data'!N121,'2. Collected Data'!N221,'2. Collected Data'!N321,'2. Collected Data'!N421))</f>
        <v/>
      </c>
      <c r="O21" s="45" t="str">
        <f>IF(COUNT('2. Collected Data'!O21,'2. Collected Data'!O121,'2. Collected Data'!O221,'2. Collected Data'!O321,'2. Collected Data'!O421)&lt;=1,"",AVERAGE('2. Collected Data'!O21,'2. Collected Data'!O121,'2. Collected Data'!O221,'2. Collected Data'!O321,'2. Collected Data'!O421))</f>
        <v/>
      </c>
      <c r="P21" s="45" t="str">
        <f>IF(COUNT('2. Collected Data'!P21,'2. Collected Data'!P121,'2. Collected Data'!P221,'2. Collected Data'!P321,'2. Collected Data'!P421)&lt;=1,"",AVERAGE('2. Collected Data'!P21,'2. Collected Data'!P121,'2. Collected Data'!P221,'2. Collected Data'!P321,'2. Collected Data'!P421))</f>
        <v/>
      </c>
      <c r="Q21" s="45" t="str">
        <f>IF(COUNT('2. Collected Data'!Q21,'2. Collected Data'!Q121,'2. Collected Data'!Q221,'2. Collected Data'!Q321,'2. Collected Data'!Q421)&lt;=1,"",AVERAGE('2. Collected Data'!Q21,'2. Collected Data'!Q121,'2. Collected Data'!Q221,'2. Collected Data'!Q321,'2. Collected Data'!Q421))</f>
        <v/>
      </c>
      <c r="R21" s="45" t="str">
        <f>IF(COUNT('2. Collected Data'!R21,'2. Collected Data'!R121,'2. Collected Data'!R221,'2. Collected Data'!R321,'2. Collected Data'!R421)&lt;=1,"",AVERAGE('2. Collected Data'!R21,'2. Collected Data'!R121,'2. Collected Data'!R221,'2. Collected Data'!R321,'2. Collected Data'!R421))</f>
        <v/>
      </c>
      <c r="S21" s="45" t="str">
        <f>IF(COUNT('2. Collected Data'!S21,'2. Collected Data'!S121,'2. Collected Data'!S221,'2. Collected Data'!S321,'2. Collected Data'!S421)&lt;=1,"",AVERAGE('2. Collected Data'!S21,'2. Collected Data'!S121,'2. Collected Data'!S221,'2. Collected Data'!S321,'2. Collected Data'!S421))</f>
        <v/>
      </c>
      <c r="T21" s="45" t="str">
        <f>IF(COUNT('2. Collected Data'!T21,'2. Collected Data'!T121,'2. Collected Data'!T221,'2. Collected Data'!T321,'2. Collected Data'!T421)&lt;=1,"",AVERAGE('2. Collected Data'!T21,'2. Collected Data'!T121,'2. Collected Data'!T221,'2. Collected Data'!T321,'2. Collected Data'!T421))</f>
        <v/>
      </c>
      <c r="U21" s="45" t="str">
        <f>IF(COUNT('2. Collected Data'!U21,'2. Collected Data'!U121,'2. Collected Data'!U221,'2. Collected Data'!U321,'2. Collected Data'!U421)&lt;=1,"",AVERAGE('2. Collected Data'!U21,'2. Collected Data'!U121,'2. Collected Data'!U221,'2. Collected Data'!U321,'2. Collected Data'!U421))</f>
        <v/>
      </c>
      <c r="V21" s="45" t="str">
        <f>IF(COUNT('2. Collected Data'!V21,'2. Collected Data'!V121,'2. Collected Data'!V221,'2. Collected Data'!V321,'2. Collected Data'!V421)&lt;=1,"",AVERAGE('2. Collected Data'!V21,'2. Collected Data'!V121,'2. Collected Data'!V221,'2. Collected Data'!V321,'2. Collected Data'!V421))</f>
        <v/>
      </c>
      <c r="W21" s="45" t="str">
        <f>IF(COUNT('2. Collected Data'!W21,'2. Collected Data'!W121,'2. Collected Data'!W221,'2. Collected Data'!W321,'2. Collected Data'!W421)&lt;=1,"",AVERAGE('2. Collected Data'!W21,'2. Collected Data'!W121,'2. Collected Data'!W221,'2. Collected Data'!W321,'2. Collected Data'!W421))</f>
        <v/>
      </c>
      <c r="X21" s="45" t="str">
        <f>IF(COUNT('2. Collected Data'!X21,'2. Collected Data'!X121,'2. Collected Data'!X221,'2. Collected Data'!X321,'2. Collected Data'!X421)&lt;=1,"",AVERAGE('2. Collected Data'!X21,'2. Collected Data'!X121,'2. Collected Data'!X221,'2. Collected Data'!X321,'2. Collected Data'!X421))</f>
        <v/>
      </c>
      <c r="Y21" s="45" t="str">
        <f>IF(COUNT('2. Collected Data'!Y21,'2. Collected Data'!Y121,'2. Collected Data'!Y221,'2. Collected Data'!Y321,'2. Collected Data'!Y421)&lt;=1,"",AVERAGE('2. Collected Data'!Y21,'2. Collected Data'!Y121,'2. Collected Data'!Y221,'2. Collected Data'!Y321,'2. Collected Data'!Y421))</f>
        <v/>
      </c>
      <c r="Z21" s="45" t="str">
        <f>IF(COUNT('2. Collected Data'!Z21,'2. Collected Data'!Z121,'2. Collected Data'!Z221,'2. Collected Data'!Z321,'2. Collected Data'!Z421)&lt;=1,"",AVERAGE('2. Collected Data'!Z21,'2. Collected Data'!Z121,'2. Collected Data'!Z221,'2. Collected Data'!Z321,'2. Collected Data'!Z421))</f>
        <v/>
      </c>
      <c r="AA21" s="184" t="str">
        <f>IF(COUNT('2. Collected Data'!AA21,'2. Collected Data'!AA121,'2. Collected Data'!AA221,'2. Collected Data'!AA321,'2. Collected Data'!AA421)&lt;=1,"",AVERAGE('2. Collected Data'!AA21,'2. Collected Data'!AA121,'2. Collected Data'!AA221,'2. Collected Data'!AA321,'2. Collected Data'!AA421))</f>
        <v/>
      </c>
      <c r="AB21" s="184" t="str">
        <f>IF(COUNT('2. Collected Data'!AB21,'2. Collected Data'!AB121,'2. Collected Data'!AB221,'2. Collected Data'!AB321,'2. Collected Data'!AB421)&lt;=1,"",AVERAGE('2. Collected Data'!AB21,'2. Collected Data'!AB121,'2. Collected Data'!AB221,'2. Collected Data'!AB321,'2. Collected Data'!AB421))</f>
        <v/>
      </c>
      <c r="AC21" s="184" t="str">
        <f>IF(COUNT('2. Collected Data'!AC21,'2. Collected Data'!AC121,'2. Collected Data'!AC221,'2. Collected Data'!AC321,'2. Collected Data'!AC421)&lt;=1,"",AVERAGE('2. Collected Data'!AC21,'2. Collected Data'!AC121,'2. Collected Data'!AC221,'2. Collected Data'!AC321,'2. Collected Data'!AC421))</f>
        <v/>
      </c>
      <c r="AD21" s="45" t="str">
        <f>IF(COUNT('2. Collected Data'!AD21,'2. Collected Data'!AD121,'2. Collected Data'!AD221,'2. Collected Data'!AD321,'2. Collected Data'!AD421)&lt;=1,"",AVERAGE('2. Collected Data'!AD21,'2. Collected Data'!AD121,'2. Collected Data'!AD221,'2. Collected Data'!AD321,'2. Collected Data'!AD421))</f>
        <v/>
      </c>
      <c r="AE21" s="45" t="str">
        <f>IF(COUNT('2. Collected Data'!AE21,'2. Collected Data'!AE121,'2. Collected Data'!AE221,'2. Collected Data'!AE321,'2. Collected Data'!AE421)&lt;=1,"",AVERAGE('2. Collected Data'!AE21,'2. Collected Data'!AE121,'2. Collected Data'!AE221,'2. Collected Data'!AE321,'2. Collected Data'!AE421))</f>
        <v/>
      </c>
      <c r="AF21" s="45" t="str">
        <f>IF(COUNT('2. Collected Data'!AF21,'2. Collected Data'!AF121,'2. Collected Data'!AF221,'2. Collected Data'!AF321,'2. Collected Data'!AF421)&lt;=1,"",AVERAGE('2. Collected Data'!AF21,'2. Collected Data'!AF121,'2. Collected Data'!AF221,'2. Collected Data'!AF321,'2. Collected Data'!AF421))</f>
        <v/>
      </c>
      <c r="AG21" s="45" t="str">
        <f>IF(COUNT('2. Collected Data'!AG21,'2. Collected Data'!AG121,'2. Collected Data'!AG221,'2. Collected Data'!AG321,'2. Collected Data'!AG421)&lt;=1,"",AVERAGE('2. Collected Data'!AG21,'2. Collected Data'!AG121,'2. Collected Data'!AG221,'2. Collected Data'!AG321,'2. Collected Data'!AG421))</f>
        <v/>
      </c>
      <c r="AH21" s="88"/>
      <c r="AI21" s="45" t="str">
        <f>IF(COUNT('2. Collected Data'!AI121,'2. Collected Data'!AI221,'2. Collected Data'!AI321,'2. Collected Data'!AI421,'2. Collected Data'!AI521)&lt;=1,"",AVERAGE('2. Collected Data'!AI121,'2. Collected Data'!AI221,'2. Collected Data'!AI321,'2. Collected Data'!AI421,'2. Collected Data'!AI521))</f>
        <v/>
      </c>
      <c r="AJ21" s="45" t="str">
        <f>IF(COUNT('2. Collected Data'!AJ121,'2. Collected Data'!AJ221,'2. Collected Data'!AJ321,'2. Collected Data'!AJ421,'2. Collected Data'!AJ521)&lt;=1,"",AVERAGE('2. Collected Data'!AJ121,'2. Collected Data'!AJ221,'2. Collected Data'!AJ321,'2. Collected Data'!AJ421,'2. Collected Data'!AJ521))</f>
        <v/>
      </c>
      <c r="AK21" s="45" t="str">
        <f>IF(COUNT('2. Collected Data'!AK121,'2. Collected Data'!AK221,'2. Collected Data'!AK321,'2. Collected Data'!AK421,'2. Collected Data'!AK521)&lt;=1,"",AVERAGE('2. Collected Data'!AK121,'2. Collected Data'!AK221,'2. Collected Data'!AK321,'2. Collected Data'!AK421,'2. Collected Data'!AK521))</f>
        <v/>
      </c>
      <c r="AL21" s="45" t="str">
        <f>IF(COUNT('2. Collected Data'!AL121,'2. Collected Data'!AL221,'2. Collected Data'!AL321,'2. Collected Data'!AL421,'2. Collected Data'!AL521)&lt;=1,"",AVERAGE('2. Collected Data'!AL121,'2. Collected Data'!AL221,'2. Collected Data'!AL321,'2. Collected Data'!AL421,'2. Collected Data'!AL521))</f>
        <v/>
      </c>
      <c r="AM21" s="45" t="str">
        <f>IF(COUNT('2. Collected Data'!AM121,'2. Collected Data'!AM221,'2. Collected Data'!AM321,'2. Collected Data'!AM421,'2. Collected Data'!AM521)&lt;=1,"",AVERAGE('2. Collected Data'!AM121,'2. Collected Data'!AM221,'2. Collected Data'!AM321,'2. Collected Data'!AM421,'2. Collected Data'!AM521))</f>
        <v/>
      </c>
      <c r="AN21" s="122"/>
      <c r="AO21" s="45" t="str">
        <f>IF(COUNT('2. Collected Data'!AO121,'2. Collected Data'!AO221,'2. Collected Data'!AO321,'2. Collected Data'!AO421,'2. Collected Data'!AO521)&lt;=1,"",AVERAGE('2. Collected Data'!AO121,'2. Collected Data'!AO221,'2. Collected Data'!AO321,'2. Collected Data'!AO421,'2. Collected Data'!AO521))</f>
        <v/>
      </c>
      <c r="AP21" s="45" t="str">
        <f>IF(COUNT('2. Collected Data'!AP121,'2. Collected Data'!AP221,'2. Collected Data'!AP321,'2. Collected Data'!AP421,'2. Collected Data'!AP521)&lt;=1,"",AVERAGE('2. Collected Data'!AP121,'2. Collected Data'!AP221,'2. Collected Data'!AP321,'2. Collected Data'!AP421,'2. Collected Data'!AP521))</f>
        <v/>
      </c>
      <c r="AQ21" s="45" t="str">
        <f>IF(COUNT('2. Collected Data'!AQ121,'2. Collected Data'!AQ221,'2. Collected Data'!AQ321,'2. Collected Data'!AQ421,'2. Collected Data'!AQ521)&lt;=1,"",AVERAGE('2. Collected Data'!AQ121,'2. Collected Data'!AQ221,'2. Collected Data'!AQ321,'2. Collected Data'!AQ421,'2. Collected Data'!AQ521))</f>
        <v/>
      </c>
      <c r="AR21" s="45" t="str">
        <f>IF(COUNT('2. Collected Data'!AR121,'2. Collected Data'!AR221,'2. Collected Data'!AR321,'2. Collected Data'!AR421,'2. Collected Data'!AR521)&lt;=1,"",AVERAGE('2. Collected Data'!AR121,'2. Collected Data'!AR221,'2. Collected Data'!AR321,'2. Collected Data'!AR421,'2. Collected Data'!AR521))</f>
        <v/>
      </c>
      <c r="AS21" s="45" t="str">
        <f>IF(COUNT('2. Collected Data'!AS121,'2. Collected Data'!AS221,'2. Collected Data'!AS321,'2. Collected Data'!AS421,'2. Collected Data'!AS521)&lt;=1,"",AVERAGE('2. Collected Data'!AS121,'2. Collected Data'!AS221,'2. Collected Data'!AS321,'2. Collected Data'!AS421,'2. Collected Data'!AS521))</f>
        <v/>
      </c>
      <c r="AT21" s="45" t="str">
        <f>IF(COUNT('2. Collected Data'!AT121,'2. Collected Data'!AT221,'2. Collected Data'!AT321,'2. Collected Data'!AT421,'2. Collected Data'!AT521)&lt;=1,"",AVERAGE('2. Collected Data'!AT121,'2. Collected Data'!AT221,'2. Collected Data'!AT321,'2. Collected Data'!AT421,'2. Collected Data'!AT521))</f>
        <v/>
      </c>
      <c r="AU21" s="45" t="str">
        <f>IF(COUNT('2. Collected Data'!AU121,'2. Collected Data'!AU221,'2. Collected Data'!AU321,'2. Collected Data'!AU421,'2. Collected Data'!AU521)&lt;=1,"",AVERAGE('2. Collected Data'!AU121,'2. Collected Data'!AU221,'2. Collected Data'!AU321,'2. Collected Data'!AU421,'2. Collected Data'!AU521))</f>
        <v/>
      </c>
      <c r="AV21" s="88"/>
      <c r="AW21" s="184" t="str">
        <f>IF(COUNT('2. Collected Data'!AW121,'2. Collected Data'!AW221,'2. Collected Data'!AW321,'2. Collected Data'!AW421,'2. Collected Data'!AW521)&lt;=1,"",AVERAGE('2. Collected Data'!AW121,'2. Collected Data'!AW221,'2. Collected Data'!AW321,'2. Collected Data'!AW421,'2. Collected Data'!AW521))</f>
        <v/>
      </c>
      <c r="AX21" s="184" t="str">
        <f>IF(COUNT('2. Collected Data'!AX121,'2. Collected Data'!AX221,'2. Collected Data'!AX321,'2. Collected Data'!AX421,'2. Collected Data'!AX521)&lt;=1,"",AVERAGE('2. Collected Data'!AX121,'2. Collected Data'!AX221,'2. Collected Data'!AX321,'2. Collected Data'!AX421,'2. Collected Data'!AX521))</f>
        <v/>
      </c>
      <c r="AY21" s="50"/>
      <c r="AZ21" s="91"/>
      <c r="BA21" s="88"/>
      <c r="BB21" s="78" t="str">
        <f>IF(COUNT('2. Collected Data'!BB121,'2. Collected Data'!BB221,'2. Collected Data'!BB321,'2. Collected Data'!BB421,'2. Collected Data'!BB521)&lt;=1,"",AVERAGE('2. Collected Data'!BB121,'2. Collected Data'!BB221,'2. Collected Data'!BB321,'2. Collected Data'!BB421,'2. Collected Data'!BB521))</f>
        <v/>
      </c>
      <c r="BC21" s="75" t="str">
        <f>IF(COUNT('2. Collected Data'!BC121,'2. Collected Data'!BC221,'2. Collected Data'!BC321,'2. Collected Data'!BC421,'2. Collected Data'!BC521)&lt;=1,"",AVERAGE('2. Collected Data'!BC121,'2. Collected Data'!BC221,'2. Collected Data'!BC321,'2. Collected Data'!BC421,'2. Collected Data'!BC521))</f>
        <v/>
      </c>
      <c r="BD21" s="75" t="str">
        <f>IF(COUNT('2. Collected Data'!BD121,'2. Collected Data'!BD221,'2. Collected Data'!BD321,'2. Collected Data'!BD421,'2. Collected Data'!BD521)&lt;=1,"",AVERAGE('2. Collected Data'!BD121,'2. Collected Data'!BD221,'2. Collected Data'!BD321,'2. Collected Data'!BD421,'2. Collected Data'!BD521))</f>
        <v/>
      </c>
      <c r="BE21" s="75" t="str">
        <f>IF(COUNT('2. Collected Data'!BE121,'2. Collected Data'!BE221,'2. Collected Data'!BE321,'2. Collected Data'!BE421,'2. Collected Data'!BE521)&lt;=1,"",AVERAGE('2. Collected Data'!BE121,'2. Collected Data'!BE221,'2. Collected Data'!BE321,'2. Collected Data'!BE421,'2. Collected Data'!BE521))</f>
        <v/>
      </c>
      <c r="BF21" s="75" t="str">
        <f>IF(COUNT('2. Collected Data'!BF121,'2. Collected Data'!BF221,'2. Collected Data'!BF321,'2. Collected Data'!BF421,'2. Collected Data'!BF521)&lt;=1,"",AVERAGE('2. Collected Data'!BF121,'2. Collected Data'!BF221,'2. Collected Data'!BF321,'2. Collected Data'!BF421,'2. Collected Data'!BF521))</f>
        <v/>
      </c>
      <c r="BG21" s="50"/>
      <c r="BH21" s="78" t="str">
        <f>IF(COUNT('2. Collected Data'!BH121,'2. Collected Data'!BH221,'2. Collected Data'!BH321,'2. Collected Data'!BH421,'2. Collected Data'!BH521)&lt;=1,"",AVERAGE('2. Collected Data'!BH121,'2. Collected Data'!BH221,'2. Collected Data'!BH321,'2. Collected Data'!BH421,'2. Collected Data'!BH521))</f>
        <v/>
      </c>
      <c r="BI21" s="130"/>
      <c r="BJ21" s="50"/>
    </row>
    <row r="22" spans="1:62" s="51" customFormat="1" ht="11.25" customHeight="1" x14ac:dyDescent="0.15">
      <c r="A22" s="89" t="s">
        <v>348</v>
      </c>
      <c r="B22" s="172"/>
      <c r="C22" s="346"/>
      <c r="D22" s="346"/>
      <c r="E22" s="346"/>
      <c r="F22" s="346"/>
      <c r="G22" s="45" t="str">
        <f>IF(COUNT('2. Collected Data'!G22,'2. Collected Data'!G122,'2. Collected Data'!G222,'2. Collected Data'!G322,'2. Collected Data'!G422)&lt;=1,"",AVERAGE('2. Collected Data'!G22,'2. Collected Data'!G122,'2. Collected Data'!G222,'2. Collected Data'!G322,'2. Collected Data'!G422))</f>
        <v/>
      </c>
      <c r="H22" s="45" t="str">
        <f>IF(COUNT('2. Collected Data'!H22,'2. Collected Data'!H122,'2. Collected Data'!H222,'2. Collected Data'!H322,'2. Collected Data'!H422)&lt;=1,"",AVERAGE('2. Collected Data'!H22,'2. Collected Data'!H122,'2. Collected Data'!H222,'2. Collected Data'!H322,'2. Collected Data'!H422))</f>
        <v/>
      </c>
      <c r="I22" s="45" t="str">
        <f>IF(COUNT('2. Collected Data'!I22,'2. Collected Data'!I122,'2. Collected Data'!I222,'2. Collected Data'!I322,'2. Collected Data'!I422)&lt;=1,"",AVERAGE('2. Collected Data'!I22,'2. Collected Data'!I122,'2. Collected Data'!I222,'2. Collected Data'!I322,'2. Collected Data'!I422))</f>
        <v/>
      </c>
      <c r="J22" s="45" t="str">
        <f>IF(COUNT('2. Collected Data'!J22,'2. Collected Data'!J122,'2. Collected Data'!J222,'2. Collected Data'!J322,'2. Collected Data'!J422)&lt;=1,"",AVERAGE('2. Collected Data'!J22,'2. Collected Data'!J122,'2. Collected Data'!J222,'2. Collected Data'!J322,'2. Collected Data'!J422))</f>
        <v/>
      </c>
      <c r="K22" s="45" t="str">
        <f>IF(COUNT('2. Collected Data'!K22,'2. Collected Data'!K122,'2. Collected Data'!K222,'2. Collected Data'!K322,'2. Collected Data'!K422)&lt;=1,"",AVERAGE('2. Collected Data'!K22,'2. Collected Data'!K122,'2. Collected Data'!K222,'2. Collected Data'!K322,'2. Collected Data'!K422))</f>
        <v/>
      </c>
      <c r="L22" s="45" t="str">
        <f>IF(COUNT('2. Collected Data'!L22,'2. Collected Data'!L122,'2. Collected Data'!L222,'2. Collected Data'!L322,'2. Collected Data'!L422)&lt;=1,"",AVERAGE('2. Collected Data'!L22,'2. Collected Data'!L122,'2. Collected Data'!L222,'2. Collected Data'!L322,'2. Collected Data'!L422))</f>
        <v/>
      </c>
      <c r="M22" s="45" t="str">
        <f>IF(COUNT('2. Collected Data'!M22,'2. Collected Data'!M122,'2. Collected Data'!M222,'2. Collected Data'!M322,'2. Collected Data'!M422)&lt;=1,"",AVERAGE('2. Collected Data'!M22,'2. Collected Data'!M122,'2. Collected Data'!M222,'2. Collected Data'!M322,'2. Collected Data'!M422))</f>
        <v/>
      </c>
      <c r="N22" s="45" t="str">
        <f>IF(COUNT('2. Collected Data'!N22,'2. Collected Data'!N122,'2. Collected Data'!N222,'2. Collected Data'!N322,'2. Collected Data'!N422)&lt;=1,"",AVERAGE('2. Collected Data'!N22,'2. Collected Data'!N122,'2. Collected Data'!N222,'2. Collected Data'!N322,'2. Collected Data'!N422))</f>
        <v/>
      </c>
      <c r="O22" s="45" t="str">
        <f>IF(COUNT('2. Collected Data'!O22,'2. Collected Data'!O122,'2. Collected Data'!O222,'2. Collected Data'!O322,'2. Collected Data'!O422)&lt;=1,"",AVERAGE('2. Collected Data'!O22,'2. Collected Data'!O122,'2. Collected Data'!O222,'2. Collected Data'!O322,'2. Collected Data'!O422))</f>
        <v/>
      </c>
      <c r="P22" s="45" t="str">
        <f>IF(COUNT('2. Collected Data'!P22,'2. Collected Data'!P122,'2. Collected Data'!P222,'2. Collected Data'!P322,'2. Collected Data'!P422)&lt;=1,"",AVERAGE('2. Collected Data'!P22,'2. Collected Data'!P122,'2. Collected Data'!P222,'2. Collected Data'!P322,'2. Collected Data'!P422))</f>
        <v/>
      </c>
      <c r="Q22" s="45" t="str">
        <f>IF(COUNT('2. Collected Data'!Q22,'2. Collected Data'!Q122,'2. Collected Data'!Q222,'2. Collected Data'!Q322,'2. Collected Data'!Q422)&lt;=1,"",AVERAGE('2. Collected Data'!Q22,'2. Collected Data'!Q122,'2. Collected Data'!Q222,'2. Collected Data'!Q322,'2. Collected Data'!Q422))</f>
        <v/>
      </c>
      <c r="R22" s="45" t="str">
        <f>IF(COUNT('2. Collected Data'!R22,'2. Collected Data'!R122,'2. Collected Data'!R222,'2. Collected Data'!R322,'2. Collected Data'!R422)&lt;=1,"",AVERAGE('2. Collected Data'!R22,'2. Collected Data'!R122,'2. Collected Data'!R222,'2. Collected Data'!R322,'2. Collected Data'!R422))</f>
        <v/>
      </c>
      <c r="S22" s="45" t="str">
        <f>IF(COUNT('2. Collected Data'!S22,'2. Collected Data'!S122,'2. Collected Data'!S222,'2. Collected Data'!S322,'2. Collected Data'!S422)&lt;=1,"",AVERAGE('2. Collected Data'!S22,'2. Collected Data'!S122,'2. Collected Data'!S222,'2. Collected Data'!S322,'2. Collected Data'!S422))</f>
        <v/>
      </c>
      <c r="T22" s="45" t="str">
        <f>IF(COUNT('2. Collected Data'!T22,'2. Collected Data'!T122,'2. Collected Data'!T222,'2. Collected Data'!T322,'2. Collected Data'!T422)&lt;=1,"",AVERAGE('2. Collected Data'!T22,'2. Collected Data'!T122,'2. Collected Data'!T222,'2. Collected Data'!T322,'2. Collected Data'!T422))</f>
        <v/>
      </c>
      <c r="U22" s="45" t="str">
        <f>IF(COUNT('2. Collected Data'!U22,'2. Collected Data'!U122,'2. Collected Data'!U222,'2. Collected Data'!U322,'2. Collected Data'!U422)&lt;=1,"",AVERAGE('2. Collected Data'!U22,'2. Collected Data'!U122,'2. Collected Data'!U222,'2. Collected Data'!U322,'2. Collected Data'!U422))</f>
        <v/>
      </c>
      <c r="V22" s="45" t="str">
        <f>IF(COUNT('2. Collected Data'!V22,'2. Collected Data'!V122,'2. Collected Data'!V222,'2. Collected Data'!V322,'2. Collected Data'!V422)&lt;=1,"",AVERAGE('2. Collected Data'!V22,'2. Collected Data'!V122,'2. Collected Data'!V222,'2. Collected Data'!V322,'2. Collected Data'!V422))</f>
        <v/>
      </c>
      <c r="W22" s="45" t="str">
        <f>IF(COUNT('2. Collected Data'!W22,'2. Collected Data'!W122,'2. Collected Data'!W222,'2. Collected Data'!W322,'2. Collected Data'!W422)&lt;=1,"",AVERAGE('2. Collected Data'!W22,'2. Collected Data'!W122,'2. Collected Data'!W222,'2. Collected Data'!W322,'2. Collected Data'!W422))</f>
        <v/>
      </c>
      <c r="X22" s="45" t="str">
        <f>IF(COUNT('2. Collected Data'!X22,'2. Collected Data'!X122,'2. Collected Data'!X222,'2. Collected Data'!X322,'2. Collected Data'!X422)&lt;=1,"",AVERAGE('2. Collected Data'!X22,'2. Collected Data'!X122,'2. Collected Data'!X222,'2. Collected Data'!X322,'2. Collected Data'!X422))</f>
        <v/>
      </c>
      <c r="Y22" s="45" t="str">
        <f>IF(COUNT('2. Collected Data'!Y22,'2. Collected Data'!Y122,'2. Collected Data'!Y222,'2. Collected Data'!Y322,'2. Collected Data'!Y422)&lt;=1,"",AVERAGE('2. Collected Data'!Y22,'2. Collected Data'!Y122,'2. Collected Data'!Y222,'2. Collected Data'!Y322,'2. Collected Data'!Y422))</f>
        <v/>
      </c>
      <c r="Z22" s="45" t="str">
        <f>IF(COUNT('2. Collected Data'!Z22,'2. Collected Data'!Z122,'2. Collected Data'!Z222,'2. Collected Data'!Z322,'2. Collected Data'!Z422)&lt;=1,"",AVERAGE('2. Collected Data'!Z22,'2. Collected Data'!Z122,'2. Collected Data'!Z222,'2. Collected Data'!Z322,'2. Collected Data'!Z422))</f>
        <v/>
      </c>
      <c r="AA22" s="184" t="str">
        <f>IF(COUNT('2. Collected Data'!AA22,'2. Collected Data'!AA122,'2. Collected Data'!AA222,'2. Collected Data'!AA322,'2. Collected Data'!AA422)&lt;=1,"",AVERAGE('2. Collected Data'!AA22,'2. Collected Data'!AA122,'2. Collected Data'!AA222,'2. Collected Data'!AA322,'2. Collected Data'!AA422))</f>
        <v/>
      </c>
      <c r="AB22" s="184" t="str">
        <f>IF(COUNT('2. Collected Data'!AB22,'2. Collected Data'!AB122,'2. Collected Data'!AB222,'2. Collected Data'!AB322,'2. Collected Data'!AB422)&lt;=1,"",AVERAGE('2. Collected Data'!AB22,'2. Collected Data'!AB122,'2. Collected Data'!AB222,'2. Collected Data'!AB322,'2. Collected Data'!AB422))</f>
        <v/>
      </c>
      <c r="AC22" s="184" t="str">
        <f>IF(COUNT('2. Collected Data'!AC22,'2. Collected Data'!AC122,'2. Collected Data'!AC222,'2. Collected Data'!AC322,'2. Collected Data'!AC422)&lt;=1,"",AVERAGE('2. Collected Data'!AC22,'2. Collected Data'!AC122,'2. Collected Data'!AC222,'2. Collected Data'!AC322,'2. Collected Data'!AC422))</f>
        <v/>
      </c>
      <c r="AD22" s="45" t="str">
        <f>IF(COUNT('2. Collected Data'!AD22,'2. Collected Data'!AD122,'2. Collected Data'!AD222,'2. Collected Data'!AD322,'2. Collected Data'!AD422)&lt;=1,"",AVERAGE('2. Collected Data'!AD22,'2. Collected Data'!AD122,'2. Collected Data'!AD222,'2. Collected Data'!AD322,'2. Collected Data'!AD422))</f>
        <v/>
      </c>
      <c r="AE22" s="45" t="str">
        <f>IF(COUNT('2. Collected Data'!AE22,'2. Collected Data'!AE122,'2. Collected Data'!AE222,'2. Collected Data'!AE322,'2. Collected Data'!AE422)&lt;=1,"",AVERAGE('2. Collected Data'!AE22,'2. Collected Data'!AE122,'2. Collected Data'!AE222,'2. Collected Data'!AE322,'2. Collected Data'!AE422))</f>
        <v/>
      </c>
      <c r="AF22" s="45" t="str">
        <f>IF(COUNT('2. Collected Data'!AF22,'2. Collected Data'!AF122,'2. Collected Data'!AF222,'2. Collected Data'!AF322,'2. Collected Data'!AF422)&lt;=1,"",AVERAGE('2. Collected Data'!AF22,'2. Collected Data'!AF122,'2. Collected Data'!AF222,'2. Collected Data'!AF322,'2. Collected Data'!AF422))</f>
        <v/>
      </c>
      <c r="AG22" s="45" t="str">
        <f>IF(COUNT('2. Collected Data'!AG22,'2. Collected Data'!AG122,'2. Collected Data'!AG222,'2. Collected Data'!AG322,'2. Collected Data'!AG422)&lt;=1,"",AVERAGE('2. Collected Data'!AG22,'2. Collected Data'!AG122,'2. Collected Data'!AG222,'2. Collected Data'!AG322,'2. Collected Data'!AG422))</f>
        <v/>
      </c>
      <c r="AH22" s="88"/>
      <c r="AI22" s="45" t="str">
        <f>IF(COUNT('2. Collected Data'!AI122,'2. Collected Data'!AI222,'2. Collected Data'!AI322,'2. Collected Data'!AI422,'2. Collected Data'!AI522)&lt;=1,"",AVERAGE('2. Collected Data'!AI122,'2. Collected Data'!AI222,'2. Collected Data'!AI322,'2. Collected Data'!AI422,'2. Collected Data'!AI522))</f>
        <v/>
      </c>
      <c r="AJ22" s="45" t="str">
        <f>IF(COUNT('2. Collected Data'!AJ122,'2. Collected Data'!AJ222,'2. Collected Data'!AJ322,'2. Collected Data'!AJ422,'2. Collected Data'!AJ522)&lt;=1,"",AVERAGE('2. Collected Data'!AJ122,'2. Collected Data'!AJ222,'2. Collected Data'!AJ322,'2. Collected Data'!AJ422,'2. Collected Data'!AJ522))</f>
        <v/>
      </c>
      <c r="AK22" s="45" t="str">
        <f>IF(COUNT('2. Collected Data'!AK122,'2. Collected Data'!AK222,'2. Collected Data'!AK322,'2. Collected Data'!AK422,'2. Collected Data'!AK522)&lt;=1,"",AVERAGE('2. Collected Data'!AK122,'2. Collected Data'!AK222,'2. Collected Data'!AK322,'2. Collected Data'!AK422,'2. Collected Data'!AK522))</f>
        <v/>
      </c>
      <c r="AL22" s="45" t="str">
        <f>IF(COUNT('2. Collected Data'!AL122,'2. Collected Data'!AL222,'2. Collected Data'!AL322,'2. Collected Data'!AL422,'2. Collected Data'!AL522)&lt;=1,"",AVERAGE('2. Collected Data'!AL122,'2. Collected Data'!AL222,'2. Collected Data'!AL322,'2. Collected Data'!AL422,'2. Collected Data'!AL522))</f>
        <v/>
      </c>
      <c r="AM22" s="45" t="str">
        <f>IF(COUNT('2. Collected Data'!AM122,'2. Collected Data'!AM222,'2. Collected Data'!AM322,'2. Collected Data'!AM422,'2. Collected Data'!AM522)&lt;=1,"",AVERAGE('2. Collected Data'!AM122,'2. Collected Data'!AM222,'2. Collected Data'!AM322,'2. Collected Data'!AM422,'2. Collected Data'!AM522))</f>
        <v/>
      </c>
      <c r="AN22" s="122"/>
      <c r="AO22" s="45" t="str">
        <f>IF(COUNT('2. Collected Data'!AO122,'2. Collected Data'!AO222,'2. Collected Data'!AO322,'2. Collected Data'!AO422,'2. Collected Data'!AO522)&lt;=1,"",AVERAGE('2. Collected Data'!AO122,'2. Collected Data'!AO222,'2. Collected Data'!AO322,'2. Collected Data'!AO422,'2. Collected Data'!AO522))</f>
        <v/>
      </c>
      <c r="AP22" s="45" t="str">
        <f>IF(COUNT('2. Collected Data'!AP122,'2. Collected Data'!AP222,'2. Collected Data'!AP322,'2. Collected Data'!AP422,'2. Collected Data'!AP522)&lt;=1,"",AVERAGE('2. Collected Data'!AP122,'2. Collected Data'!AP222,'2. Collected Data'!AP322,'2. Collected Data'!AP422,'2. Collected Data'!AP522))</f>
        <v/>
      </c>
      <c r="AQ22" s="45" t="str">
        <f>IF(COUNT('2. Collected Data'!AQ122,'2. Collected Data'!AQ222,'2. Collected Data'!AQ322,'2. Collected Data'!AQ422,'2. Collected Data'!AQ522)&lt;=1,"",AVERAGE('2. Collected Data'!AQ122,'2. Collected Data'!AQ222,'2. Collected Data'!AQ322,'2. Collected Data'!AQ422,'2. Collected Data'!AQ522))</f>
        <v/>
      </c>
      <c r="AR22" s="45" t="str">
        <f>IF(COUNT('2. Collected Data'!AR122,'2. Collected Data'!AR222,'2. Collected Data'!AR322,'2. Collected Data'!AR422,'2. Collected Data'!AR522)&lt;=1,"",AVERAGE('2. Collected Data'!AR122,'2. Collected Data'!AR222,'2. Collected Data'!AR322,'2. Collected Data'!AR422,'2. Collected Data'!AR522))</f>
        <v/>
      </c>
      <c r="AS22" s="45" t="str">
        <f>IF(COUNT('2. Collected Data'!AS122,'2. Collected Data'!AS222,'2. Collected Data'!AS322,'2. Collected Data'!AS422,'2. Collected Data'!AS522)&lt;=1,"",AVERAGE('2. Collected Data'!AS122,'2. Collected Data'!AS222,'2. Collected Data'!AS322,'2. Collected Data'!AS422,'2. Collected Data'!AS522))</f>
        <v/>
      </c>
      <c r="AT22" s="45" t="str">
        <f>IF(COUNT('2. Collected Data'!AT122,'2. Collected Data'!AT222,'2. Collected Data'!AT322,'2. Collected Data'!AT422,'2. Collected Data'!AT522)&lt;=1,"",AVERAGE('2. Collected Data'!AT122,'2. Collected Data'!AT222,'2. Collected Data'!AT322,'2. Collected Data'!AT422,'2. Collected Data'!AT522))</f>
        <v/>
      </c>
      <c r="AU22" s="45" t="str">
        <f>IF(COUNT('2. Collected Data'!AU122,'2. Collected Data'!AU222,'2. Collected Data'!AU322,'2. Collected Data'!AU422,'2. Collected Data'!AU522)&lt;=1,"",AVERAGE('2. Collected Data'!AU122,'2. Collected Data'!AU222,'2. Collected Data'!AU322,'2. Collected Data'!AU422,'2. Collected Data'!AU522))</f>
        <v/>
      </c>
      <c r="AV22" s="88"/>
      <c r="AW22" s="184" t="str">
        <f>IF(COUNT('2. Collected Data'!AW122,'2. Collected Data'!AW222,'2. Collected Data'!AW322,'2. Collected Data'!AW422,'2. Collected Data'!AW522)&lt;=1,"",AVERAGE('2. Collected Data'!AW122,'2. Collected Data'!AW222,'2. Collected Data'!AW322,'2. Collected Data'!AW422,'2. Collected Data'!AW522))</f>
        <v/>
      </c>
      <c r="AX22" s="184" t="str">
        <f>IF(COUNT('2. Collected Data'!AX122,'2. Collected Data'!AX222,'2. Collected Data'!AX322,'2. Collected Data'!AX422,'2. Collected Data'!AX522)&lt;=1,"",AVERAGE('2. Collected Data'!AX122,'2. Collected Data'!AX222,'2. Collected Data'!AX322,'2. Collected Data'!AX422,'2. Collected Data'!AX522))</f>
        <v/>
      </c>
      <c r="AY22" s="50"/>
      <c r="AZ22" s="91"/>
      <c r="BA22" s="88"/>
      <c r="BB22" s="78" t="str">
        <f>IF(COUNT('2. Collected Data'!BB122,'2. Collected Data'!BB222,'2. Collected Data'!BB322,'2. Collected Data'!BB422,'2. Collected Data'!BB522)&lt;=1,"",AVERAGE('2. Collected Data'!BB122,'2. Collected Data'!BB222,'2. Collected Data'!BB322,'2. Collected Data'!BB422,'2. Collected Data'!BB522))</f>
        <v/>
      </c>
      <c r="BC22" s="75" t="str">
        <f>IF(COUNT('2. Collected Data'!BC122,'2. Collected Data'!BC222,'2. Collected Data'!BC322,'2. Collected Data'!BC422,'2. Collected Data'!BC522)&lt;=1,"",AVERAGE('2. Collected Data'!BC122,'2. Collected Data'!BC222,'2. Collected Data'!BC322,'2. Collected Data'!BC422,'2. Collected Data'!BC522))</f>
        <v/>
      </c>
      <c r="BD22" s="75" t="str">
        <f>IF(COUNT('2. Collected Data'!BD122,'2. Collected Data'!BD222,'2. Collected Data'!BD322,'2. Collected Data'!BD422,'2. Collected Data'!BD522)&lt;=1,"",AVERAGE('2. Collected Data'!BD122,'2. Collected Data'!BD222,'2. Collected Data'!BD322,'2. Collected Data'!BD422,'2. Collected Data'!BD522))</f>
        <v/>
      </c>
      <c r="BE22" s="75" t="str">
        <f>IF(COUNT('2. Collected Data'!BE122,'2. Collected Data'!BE222,'2. Collected Data'!BE322,'2. Collected Data'!BE422,'2. Collected Data'!BE522)&lt;=1,"",AVERAGE('2. Collected Data'!BE122,'2. Collected Data'!BE222,'2. Collected Data'!BE322,'2. Collected Data'!BE422,'2. Collected Data'!BE522))</f>
        <v/>
      </c>
      <c r="BF22" s="75" t="str">
        <f>IF(COUNT('2. Collected Data'!BF122,'2. Collected Data'!BF222,'2. Collected Data'!BF322,'2. Collected Data'!BF422,'2. Collected Data'!BF522)&lt;=1,"",AVERAGE('2. Collected Data'!BF122,'2. Collected Data'!BF222,'2. Collected Data'!BF322,'2. Collected Data'!BF422,'2. Collected Data'!BF522))</f>
        <v/>
      </c>
      <c r="BG22" s="50"/>
      <c r="BH22" s="78" t="str">
        <f>IF(COUNT('2. Collected Data'!BH122,'2. Collected Data'!BH222,'2. Collected Data'!BH322,'2. Collected Data'!BH422,'2. Collected Data'!BH522)&lt;=1,"",AVERAGE('2. Collected Data'!BH122,'2. Collected Data'!BH222,'2. Collected Data'!BH322,'2. Collected Data'!BH422,'2. Collected Data'!BH522))</f>
        <v/>
      </c>
      <c r="BI22" s="130"/>
      <c r="BJ22" s="50"/>
    </row>
    <row r="23" spans="1:62" s="51" customFormat="1" ht="11.25" customHeight="1" x14ac:dyDescent="0.15">
      <c r="A23" s="89" t="s">
        <v>349</v>
      </c>
      <c r="B23" s="172"/>
      <c r="C23" s="346"/>
      <c r="D23" s="346"/>
      <c r="E23" s="346"/>
      <c r="F23" s="346"/>
      <c r="G23" s="45">
        <f>IF(COUNT('2. Collected Data'!G23,'2. Collected Data'!G123,'2. Collected Data'!G223,'2. Collected Data'!G323,'2. Collected Data'!G423)&lt;=1,"",AVERAGE('2. Collected Data'!G23,'2. Collected Data'!G123,'2. Collected Data'!G223,'2. Collected Data'!G323,'2. Collected Data'!G423))</f>
        <v>42993</v>
      </c>
      <c r="H23" s="45">
        <f>IF(COUNT('2. Collected Data'!H23,'2. Collected Data'!H123,'2. Collected Data'!H223,'2. Collected Data'!H323,'2. Collected Data'!H423)&lt;=1,"",AVERAGE('2. Collected Data'!H23,'2. Collected Data'!H123,'2. Collected Data'!H223,'2. Collected Data'!H323,'2. Collected Data'!H423))</f>
        <v>17943.333333333332</v>
      </c>
      <c r="I23" s="45">
        <f>IF(COUNT('2. Collected Data'!I23,'2. Collected Data'!I123,'2. Collected Data'!I223,'2. Collected Data'!I323,'2. Collected Data'!I423)&lt;=1,"",AVERAGE('2. Collected Data'!I23,'2. Collected Data'!I123,'2. Collected Data'!I223,'2. Collected Data'!I323,'2. Collected Data'!I423))</f>
        <v>476</v>
      </c>
      <c r="J23" s="45">
        <f>IF(COUNT('2. Collected Data'!J23,'2. Collected Data'!J123,'2. Collected Data'!J223,'2. Collected Data'!J323,'2. Collected Data'!J423)&lt;=1,"",AVERAGE('2. Collected Data'!J23,'2. Collected Data'!J123,'2. Collected Data'!J223,'2. Collected Data'!J323,'2. Collected Data'!J423))</f>
        <v>92</v>
      </c>
      <c r="K23" s="45">
        <f>IF(COUNT('2. Collected Data'!K23,'2. Collected Data'!K123,'2. Collected Data'!K223,'2. Collected Data'!K323,'2. Collected Data'!K423)&lt;=1,"",AVERAGE('2. Collected Data'!K23,'2. Collected Data'!K123,'2. Collected Data'!K223,'2. Collected Data'!K323,'2. Collected Data'!K423))</f>
        <v>84.333333333333329</v>
      </c>
      <c r="L23" s="45">
        <f>IF(COUNT('2. Collected Data'!L23,'2. Collected Data'!L123,'2. Collected Data'!L223,'2. Collected Data'!L323,'2. Collected Data'!L423)&lt;=1,"",AVERAGE('2. Collected Data'!L23,'2. Collected Data'!L123,'2. Collected Data'!L223,'2. Collected Data'!L323,'2. Collected Data'!L423))</f>
        <v>6</v>
      </c>
      <c r="M23" s="45">
        <f>IF(COUNT('2. Collected Data'!M23,'2. Collected Data'!M123,'2. Collected Data'!M223,'2. Collected Data'!M323,'2. Collected Data'!M423)&lt;=1,"",AVERAGE('2. Collected Data'!M23,'2. Collected Data'!M123,'2. Collected Data'!M223,'2. Collected Data'!M323,'2. Collected Data'!M423))</f>
        <v>0</v>
      </c>
      <c r="N23" s="45">
        <f>IF(COUNT('2. Collected Data'!N23,'2. Collected Data'!N123,'2. Collected Data'!N223,'2. Collected Data'!N323,'2. Collected Data'!N423)&lt;=1,"",AVERAGE('2. Collected Data'!N23,'2. Collected Data'!N123,'2. Collected Data'!N223,'2. Collected Data'!N323,'2. Collected Data'!N423))</f>
        <v>0</v>
      </c>
      <c r="O23" s="45">
        <f>IF(COUNT('2. Collected Data'!O23,'2. Collected Data'!O123,'2. Collected Data'!O223,'2. Collected Data'!O323,'2. Collected Data'!O423)&lt;=1,"",AVERAGE('2. Collected Data'!O23,'2. Collected Data'!O123,'2. Collected Data'!O223,'2. Collected Data'!O323,'2. Collected Data'!O423))</f>
        <v>55.666666666666664</v>
      </c>
      <c r="P23" s="45">
        <f>IF(COUNT('2. Collected Data'!P23,'2. Collected Data'!P123,'2. Collected Data'!P223,'2. Collected Data'!P323,'2. Collected Data'!P423)&lt;=1,"",AVERAGE('2. Collected Data'!P23,'2. Collected Data'!P123,'2. Collected Data'!P223,'2. Collected Data'!P323,'2. Collected Data'!P423))</f>
        <v>0</v>
      </c>
      <c r="Q23" s="45">
        <f>IF(COUNT('2. Collected Data'!Q23,'2. Collected Data'!Q123,'2. Collected Data'!Q223,'2. Collected Data'!Q323,'2. Collected Data'!Q423)&lt;=1,"",AVERAGE('2. Collected Data'!Q23,'2. Collected Data'!Q123,'2. Collected Data'!Q223,'2. Collected Data'!Q323,'2. Collected Data'!Q423))</f>
        <v>0</v>
      </c>
      <c r="R23" s="45">
        <f>IF(COUNT('2. Collected Data'!R23,'2. Collected Data'!R123,'2. Collected Data'!R223,'2. Collected Data'!R323,'2. Collected Data'!R423)&lt;=1,"",AVERAGE('2. Collected Data'!R23,'2. Collected Data'!R123,'2. Collected Data'!R223,'2. Collected Data'!R323,'2. Collected Data'!R423))</f>
        <v>0</v>
      </c>
      <c r="S23" s="45">
        <f>IF(COUNT('2. Collected Data'!S23,'2. Collected Data'!S123,'2. Collected Data'!S223,'2. Collected Data'!S323,'2. Collected Data'!S423)&lt;=1,"",AVERAGE('2. Collected Data'!S23,'2. Collected Data'!S123,'2. Collected Data'!S223,'2. Collected Data'!S323,'2. Collected Data'!S423))</f>
        <v>0</v>
      </c>
      <c r="T23" s="45">
        <f>IF(COUNT('2. Collected Data'!T23,'2. Collected Data'!T123,'2. Collected Data'!T223,'2. Collected Data'!T323,'2. Collected Data'!T423)&lt;=1,"",AVERAGE('2. Collected Data'!T23,'2. Collected Data'!T123,'2. Collected Data'!T223,'2. Collected Data'!T323,'2. Collected Data'!T423))</f>
        <v>0</v>
      </c>
      <c r="U23" s="45">
        <f>IF(COUNT('2. Collected Data'!U23,'2. Collected Data'!U123,'2. Collected Data'!U223,'2. Collected Data'!U323,'2. Collected Data'!U423)&lt;=1,"",AVERAGE('2. Collected Data'!U23,'2. Collected Data'!U123,'2. Collected Data'!U223,'2. Collected Data'!U323,'2. Collected Data'!U423))</f>
        <v>0</v>
      </c>
      <c r="V23" s="45">
        <f>IF(COUNT('2. Collected Data'!V23,'2. Collected Data'!V123,'2. Collected Data'!V223,'2. Collected Data'!V323,'2. Collected Data'!V423)&lt;=1,"",AVERAGE('2. Collected Data'!V23,'2. Collected Data'!V123,'2. Collected Data'!V223,'2. Collected Data'!V323,'2. Collected Data'!V423))</f>
        <v>0</v>
      </c>
      <c r="W23" s="45">
        <f>IF(COUNT('2. Collected Data'!W23,'2. Collected Data'!W123,'2. Collected Data'!W223,'2. Collected Data'!W323,'2. Collected Data'!W423)&lt;=1,"",AVERAGE('2. Collected Data'!W23,'2. Collected Data'!W123,'2. Collected Data'!W223,'2. Collected Data'!W323,'2. Collected Data'!W423))</f>
        <v>24.666666666666668</v>
      </c>
      <c r="X23" s="45">
        <f>IF(COUNT('2. Collected Data'!X23,'2. Collected Data'!X123,'2. Collected Data'!X223,'2. Collected Data'!X323,'2. Collected Data'!X423)&lt;=1,"",AVERAGE('2. Collected Data'!X23,'2. Collected Data'!X123,'2. Collected Data'!X223,'2. Collected Data'!X323,'2. Collected Data'!X423))</f>
        <v>0</v>
      </c>
      <c r="Y23" s="45">
        <f>IF(COUNT('2. Collected Data'!Y23,'2. Collected Data'!Y123,'2. Collected Data'!Y223,'2. Collected Data'!Y323,'2. Collected Data'!Y423)&lt;=1,"",AVERAGE('2. Collected Data'!Y23,'2. Collected Data'!Y123,'2. Collected Data'!Y223,'2. Collected Data'!Y323,'2. Collected Data'!Y423))</f>
        <v>1938</v>
      </c>
      <c r="Z23" s="45">
        <f>IF(COUNT('2. Collected Data'!Z23,'2. Collected Data'!Z123,'2. Collected Data'!Z223,'2. Collected Data'!Z323,'2. Collected Data'!Z423)&lt;=1,"",AVERAGE('2. Collected Data'!Z23,'2. Collected Data'!Z123,'2. Collected Data'!Z223,'2. Collected Data'!Z323,'2. Collected Data'!Z423))</f>
        <v>0</v>
      </c>
      <c r="AA23" s="184">
        <f>IF(COUNT('2. Collected Data'!AA23,'2. Collected Data'!AA123,'2. Collected Data'!AA223,'2. Collected Data'!AA323,'2. Collected Data'!AA423)&lt;=1,"",AVERAGE('2. Collected Data'!AA23,'2. Collected Data'!AA123,'2. Collected Data'!AA223,'2. Collected Data'!AA323,'2. Collected Data'!AA423))</f>
        <v>0.9966666666666667</v>
      </c>
      <c r="AB23" s="184">
        <f>IF(COUNT('2. Collected Data'!AB23,'2. Collected Data'!AB123,'2. Collected Data'!AB223,'2. Collected Data'!AB323,'2. Collected Data'!AB423)&lt;=1,"",AVERAGE('2. Collected Data'!AB23,'2. Collected Data'!AB123,'2. Collected Data'!AB223,'2. Collected Data'!AB323,'2. Collected Data'!AB423))</f>
        <v>3.3333333333333335E-3</v>
      </c>
      <c r="AC23" s="184">
        <f>IF(COUNT('2. Collected Data'!AC23,'2. Collected Data'!AC123,'2. Collected Data'!AC223,'2. Collected Data'!AC323,'2. Collected Data'!AC423)&lt;=1,"",AVERAGE('2. Collected Data'!AC23,'2. Collected Data'!AC123,'2. Collected Data'!AC223,'2. Collected Data'!AC323,'2. Collected Data'!AC423))</f>
        <v>0</v>
      </c>
      <c r="AD23" s="45">
        <f>IF(COUNT('2. Collected Data'!AD23,'2. Collected Data'!AD123,'2. Collected Data'!AD223,'2. Collected Data'!AD323,'2. Collected Data'!AD423)&lt;=1,"",AVERAGE('2. Collected Data'!AD23,'2. Collected Data'!AD123,'2. Collected Data'!AD223,'2. Collected Data'!AD323,'2. Collected Data'!AD423))</f>
        <v>126</v>
      </c>
      <c r="AE23" s="45">
        <f>IF(COUNT('2. Collected Data'!AE23,'2. Collected Data'!AE123,'2. Collected Data'!AE223,'2. Collected Data'!AE323,'2. Collected Data'!AE423)&lt;=1,"",AVERAGE('2. Collected Data'!AE23,'2. Collected Data'!AE123,'2. Collected Data'!AE223,'2. Collected Data'!AE323,'2. Collected Data'!AE423))</f>
        <v>54676.666666666664</v>
      </c>
      <c r="AF23" s="45">
        <f>IF(COUNT('2. Collected Data'!AF23,'2. Collected Data'!AF123,'2. Collected Data'!AF223,'2. Collected Data'!AF323,'2. Collected Data'!AF423)&lt;=1,"",AVERAGE('2. Collected Data'!AF23,'2. Collected Data'!AF123,'2. Collected Data'!AF223,'2. Collected Data'!AF323,'2. Collected Data'!AF423))</f>
        <v>74</v>
      </c>
      <c r="AG23" s="45">
        <f>IF(COUNT('2. Collected Data'!AG23,'2. Collected Data'!AG123,'2. Collected Data'!AG223,'2. Collected Data'!AG323,'2. Collected Data'!AG423)&lt;=1,"",AVERAGE('2. Collected Data'!AG23,'2. Collected Data'!AG123,'2. Collected Data'!AG223,'2. Collected Data'!AG323,'2. Collected Data'!AG423))</f>
        <v>773333.33333333337</v>
      </c>
      <c r="AH23" s="88"/>
      <c r="AI23" s="45">
        <f>IF(COUNT('2. Collected Data'!AI123,'2. Collected Data'!AI223,'2. Collected Data'!AI323,'2. Collected Data'!AI423,'2. Collected Data'!AI523)&lt;=1,"",AVERAGE('2. Collected Data'!AI123,'2. Collected Data'!AI223,'2. Collected Data'!AI323,'2. Collected Data'!AI423,'2. Collected Data'!AI523))</f>
        <v>11201.5</v>
      </c>
      <c r="AJ23" s="45">
        <f>IF(COUNT('2. Collected Data'!AJ123,'2. Collected Data'!AJ223,'2. Collected Data'!AJ323,'2. Collected Data'!AJ423,'2. Collected Data'!AJ523)&lt;=1,"",AVERAGE('2. Collected Data'!AJ123,'2. Collected Data'!AJ223,'2. Collected Data'!AJ323,'2. Collected Data'!AJ423,'2. Collected Data'!AJ523))</f>
        <v>58.5</v>
      </c>
      <c r="AK23" s="45">
        <f>IF(COUNT('2. Collected Data'!AK123,'2. Collected Data'!AK223,'2. Collected Data'!AK323,'2. Collected Data'!AK423,'2. Collected Data'!AK523)&lt;=1,"",AVERAGE('2. Collected Data'!AK123,'2. Collected Data'!AK223,'2. Collected Data'!AK323,'2. Collected Data'!AK423,'2. Collected Data'!AK523))</f>
        <v>0</v>
      </c>
      <c r="AL23" s="45">
        <f>IF(COUNT('2. Collected Data'!AL123,'2. Collected Data'!AL223,'2. Collected Data'!AL323,'2. Collected Data'!AL423,'2. Collected Data'!AL523)&lt;=1,"",AVERAGE('2. Collected Data'!AL123,'2. Collected Data'!AL223,'2. Collected Data'!AL323,'2. Collected Data'!AL423,'2. Collected Data'!AL523))</f>
        <v>30085.5</v>
      </c>
      <c r="AM23" s="45">
        <f>IF(COUNT('2. Collected Data'!AM123,'2. Collected Data'!AM223,'2. Collected Data'!AM323,'2. Collected Data'!AM423,'2. Collected Data'!AM523)&lt;=1,"",AVERAGE('2. Collected Data'!AM123,'2. Collected Data'!AM223,'2. Collected Data'!AM323,'2. Collected Data'!AM423,'2. Collected Data'!AM523))</f>
        <v>0</v>
      </c>
      <c r="AN23" s="122"/>
      <c r="AO23" s="45">
        <f>IF(COUNT('2. Collected Data'!AO123,'2. Collected Data'!AO223,'2. Collected Data'!AO323,'2. Collected Data'!AO423,'2. Collected Data'!AO523)&lt;=1,"",AVERAGE('2. Collected Data'!AO123,'2. Collected Data'!AO223,'2. Collected Data'!AO323,'2. Collected Data'!AO423,'2. Collected Data'!AO523))</f>
        <v>595487.5</v>
      </c>
      <c r="AP23" s="45">
        <f>IF(COUNT('2. Collected Data'!AP123,'2. Collected Data'!AP223,'2. Collected Data'!AP323,'2. Collected Data'!AP423,'2. Collected Data'!AP523)&lt;=1,"",AVERAGE('2. Collected Data'!AP123,'2. Collected Data'!AP223,'2. Collected Data'!AP323,'2. Collected Data'!AP423,'2. Collected Data'!AP523))</f>
        <v>100000</v>
      </c>
      <c r="AQ23" s="45">
        <f>IF(COUNT('2. Collected Data'!AQ123,'2. Collected Data'!AQ223,'2. Collected Data'!AQ323,'2. Collected Data'!AQ423,'2. Collected Data'!AQ523)&lt;=1,"",AVERAGE('2. Collected Data'!AQ123,'2. Collected Data'!AQ223,'2. Collected Data'!AQ323,'2. Collected Data'!AQ423,'2. Collected Data'!AQ523))</f>
        <v>0</v>
      </c>
      <c r="AR23" s="45">
        <f>IF(COUNT('2. Collected Data'!AR123,'2. Collected Data'!AR223,'2. Collected Data'!AR323,'2. Collected Data'!AR423,'2. Collected Data'!AR523)&lt;=1,"",AVERAGE('2. Collected Data'!AR123,'2. Collected Data'!AR223,'2. Collected Data'!AR323,'2. Collected Data'!AR423,'2. Collected Data'!AR523))</f>
        <v>0</v>
      </c>
      <c r="AS23" s="45">
        <f>IF(COUNT('2. Collected Data'!AS123,'2. Collected Data'!AS223,'2. Collected Data'!AS323,'2. Collected Data'!AS423,'2. Collected Data'!AS523)&lt;=1,"",AVERAGE('2. Collected Data'!AS123,'2. Collected Data'!AS223,'2. Collected Data'!AS323,'2. Collected Data'!AS423,'2. Collected Data'!AS523))</f>
        <v>0</v>
      </c>
      <c r="AT23" s="45">
        <f>IF(COUNT('2. Collected Data'!AT123,'2. Collected Data'!AT223,'2. Collected Data'!AT323,'2. Collected Data'!AT423,'2. Collected Data'!AT523)&lt;=1,"",AVERAGE('2. Collected Data'!AT123,'2. Collected Data'!AT223,'2. Collected Data'!AT323,'2. Collected Data'!AT423,'2. Collected Data'!AT523))</f>
        <v>0</v>
      </c>
      <c r="AU23" s="45">
        <f>IF(COUNT('2. Collected Data'!AU123,'2. Collected Data'!AU223,'2. Collected Data'!AU323,'2. Collected Data'!AU423,'2. Collected Data'!AU523)&lt;=1,"",AVERAGE('2. Collected Data'!AU123,'2. Collected Data'!AU223,'2. Collected Data'!AU323,'2. Collected Data'!AU423,'2. Collected Data'!AU523))</f>
        <v>0</v>
      </c>
      <c r="AV23" s="88"/>
      <c r="AW23" s="184">
        <f>IF(COUNT('2. Collected Data'!AW123,'2. Collected Data'!AW223,'2. Collected Data'!AW323,'2. Collected Data'!AW423,'2. Collected Data'!AW523)&lt;=1,"",AVERAGE('2. Collected Data'!AW123,'2. Collected Data'!AW223,'2. Collected Data'!AW323,'2. Collected Data'!AW423,'2. Collected Data'!AW523))</f>
        <v>1</v>
      </c>
      <c r="AX23" s="184">
        <f>IF(COUNT('2. Collected Data'!AX123,'2. Collected Data'!AX223,'2. Collected Data'!AX323,'2. Collected Data'!AX423,'2. Collected Data'!AX523)&lt;=1,"",AVERAGE('2. Collected Data'!AX123,'2. Collected Data'!AX223,'2. Collected Data'!AX323,'2. Collected Data'!AX423,'2. Collected Data'!AX523))</f>
        <v>0</v>
      </c>
      <c r="AY23" s="50"/>
      <c r="AZ23" s="91"/>
      <c r="BA23" s="88"/>
      <c r="BB23" s="78">
        <f>IF(COUNT('2. Collected Data'!BB123,'2. Collected Data'!BB223,'2. Collected Data'!BB323,'2. Collected Data'!BB423,'2. Collected Data'!BB523)&lt;=1,"",AVERAGE('2. Collected Data'!BB123,'2. Collected Data'!BB223,'2. Collected Data'!BB323,'2. Collected Data'!BB423,'2. Collected Data'!BB523))</f>
        <v>135.68</v>
      </c>
      <c r="BC23" s="75">
        <f>IF(COUNT('2. Collected Data'!BC123,'2. Collected Data'!BC223,'2. Collected Data'!BC323,'2. Collected Data'!BC423,'2. Collected Data'!BC523)&lt;=1,"",AVERAGE('2. Collected Data'!BC123,'2. Collected Data'!BC223,'2. Collected Data'!BC323,'2. Collected Data'!BC423,'2. Collected Data'!BC523))</f>
        <v>3813616.0649999999</v>
      </c>
      <c r="BD23" s="75">
        <f>IF(COUNT('2. Collected Data'!BD123,'2. Collected Data'!BD223,'2. Collected Data'!BD323,'2. Collected Data'!BD423,'2. Collected Data'!BD523)&lt;=1,"",AVERAGE('2. Collected Data'!BD123,'2. Collected Data'!BD223,'2. Collected Data'!BD323,'2. Collected Data'!BD423,'2. Collected Data'!BD523))</f>
        <v>3562668.94</v>
      </c>
      <c r="BE23" s="75">
        <f>IF(COUNT('2. Collected Data'!BE123,'2. Collected Data'!BE223,'2. Collected Data'!BE323,'2. Collected Data'!BE423,'2. Collected Data'!BE523)&lt;=1,"",AVERAGE('2. Collected Data'!BE123,'2. Collected Data'!BE223,'2. Collected Data'!BE323,'2. Collected Data'!BE423,'2. Collected Data'!BE523))</f>
        <v>2215945.2149999999</v>
      </c>
      <c r="BF23" s="75">
        <f>IF(COUNT('2. Collected Data'!BF123,'2. Collected Data'!BF223,'2. Collected Data'!BF323,'2. Collected Data'!BF423,'2. Collected Data'!BF523)&lt;=1,"",AVERAGE('2. Collected Data'!BF123,'2. Collected Data'!BF223,'2. Collected Data'!BF323,'2. Collected Data'!BF423,'2. Collected Data'!BF523))</f>
        <v>9592230.7199999988</v>
      </c>
      <c r="BG23" s="50"/>
      <c r="BH23" s="78" t="str">
        <f>IF(COUNT('2. Collected Data'!BH123,'2. Collected Data'!BH223,'2. Collected Data'!BH323,'2. Collected Data'!BH423,'2. Collected Data'!BH523)&lt;=1,"",AVERAGE('2. Collected Data'!BH123,'2. Collected Data'!BH223,'2. Collected Data'!BH323,'2. Collected Data'!BH423,'2. Collected Data'!BH523))</f>
        <v/>
      </c>
      <c r="BI23" s="130"/>
      <c r="BJ23" s="50"/>
    </row>
    <row r="24" spans="1:62" s="51" customFormat="1" ht="11.25" customHeight="1" x14ac:dyDescent="0.15">
      <c r="A24" s="89" t="s">
        <v>350</v>
      </c>
      <c r="B24" s="172"/>
      <c r="C24" s="346"/>
      <c r="D24" s="346"/>
      <c r="E24" s="346"/>
      <c r="F24" s="346"/>
      <c r="G24" s="45" t="str">
        <f>IF(COUNT('2. Collected Data'!G24,'2. Collected Data'!G124,'2. Collected Data'!G224,'2. Collected Data'!G324,'2. Collected Data'!G424)&lt;=1,"",AVERAGE('2. Collected Data'!G24,'2. Collected Data'!G124,'2. Collected Data'!G224,'2. Collected Data'!G324,'2. Collected Data'!G424))</f>
        <v/>
      </c>
      <c r="H24" s="45" t="str">
        <f>IF(COUNT('2. Collected Data'!H24,'2. Collected Data'!H124,'2. Collected Data'!H224,'2. Collected Data'!H324,'2. Collected Data'!H424)&lt;=1,"",AVERAGE('2. Collected Data'!H24,'2. Collected Data'!H124,'2. Collected Data'!H224,'2. Collected Data'!H324,'2. Collected Data'!H424))</f>
        <v/>
      </c>
      <c r="I24" s="45" t="str">
        <f>IF(COUNT('2. Collected Data'!I24,'2. Collected Data'!I124,'2. Collected Data'!I224,'2. Collected Data'!I324,'2. Collected Data'!I424)&lt;=1,"",AVERAGE('2. Collected Data'!I24,'2. Collected Data'!I124,'2. Collected Data'!I224,'2. Collected Data'!I324,'2. Collected Data'!I424))</f>
        <v/>
      </c>
      <c r="J24" s="45" t="str">
        <f>IF(COUNT('2. Collected Data'!J24,'2. Collected Data'!J124,'2. Collected Data'!J224,'2. Collected Data'!J324,'2. Collected Data'!J424)&lt;=1,"",AVERAGE('2. Collected Data'!J24,'2. Collected Data'!J124,'2. Collected Data'!J224,'2. Collected Data'!J324,'2. Collected Data'!J424))</f>
        <v/>
      </c>
      <c r="K24" s="45" t="str">
        <f>IF(COUNT('2. Collected Data'!K24,'2. Collected Data'!K124,'2. Collected Data'!K224,'2. Collected Data'!K324,'2. Collected Data'!K424)&lt;=1,"",AVERAGE('2. Collected Data'!K24,'2. Collected Data'!K124,'2. Collected Data'!K224,'2. Collected Data'!K324,'2. Collected Data'!K424))</f>
        <v/>
      </c>
      <c r="L24" s="45" t="str">
        <f>IF(COUNT('2. Collected Data'!L24,'2. Collected Data'!L124,'2. Collected Data'!L224,'2. Collected Data'!L324,'2. Collected Data'!L424)&lt;=1,"",AVERAGE('2. Collected Data'!L24,'2. Collected Data'!L124,'2. Collected Data'!L224,'2. Collected Data'!L324,'2. Collected Data'!L424))</f>
        <v/>
      </c>
      <c r="M24" s="45" t="str">
        <f>IF(COUNT('2. Collected Data'!M24,'2. Collected Data'!M124,'2. Collected Data'!M224,'2. Collected Data'!M324,'2. Collected Data'!M424)&lt;=1,"",AVERAGE('2. Collected Data'!M24,'2. Collected Data'!M124,'2. Collected Data'!M224,'2. Collected Data'!M324,'2. Collected Data'!M424))</f>
        <v/>
      </c>
      <c r="N24" s="45" t="str">
        <f>IF(COUNT('2. Collected Data'!N24,'2. Collected Data'!N124,'2. Collected Data'!N224,'2. Collected Data'!N324,'2. Collected Data'!N424)&lt;=1,"",AVERAGE('2. Collected Data'!N24,'2. Collected Data'!N124,'2. Collected Data'!N224,'2. Collected Data'!N324,'2. Collected Data'!N424))</f>
        <v/>
      </c>
      <c r="O24" s="45" t="str">
        <f>IF(COUNT('2. Collected Data'!O24,'2. Collected Data'!O124,'2. Collected Data'!O224,'2. Collected Data'!O324,'2. Collected Data'!O424)&lt;=1,"",AVERAGE('2. Collected Data'!O24,'2. Collected Data'!O124,'2. Collected Data'!O224,'2. Collected Data'!O324,'2. Collected Data'!O424))</f>
        <v/>
      </c>
      <c r="P24" s="45" t="str">
        <f>IF(COUNT('2. Collected Data'!P24,'2. Collected Data'!P124,'2. Collected Data'!P224,'2. Collected Data'!P324,'2. Collected Data'!P424)&lt;=1,"",AVERAGE('2. Collected Data'!P24,'2. Collected Data'!P124,'2. Collected Data'!P224,'2. Collected Data'!P324,'2. Collected Data'!P424))</f>
        <v/>
      </c>
      <c r="Q24" s="45" t="str">
        <f>IF(COUNT('2. Collected Data'!Q24,'2. Collected Data'!Q124,'2. Collected Data'!Q224,'2. Collected Data'!Q324,'2. Collected Data'!Q424)&lt;=1,"",AVERAGE('2. Collected Data'!Q24,'2. Collected Data'!Q124,'2. Collected Data'!Q224,'2. Collected Data'!Q324,'2. Collected Data'!Q424))</f>
        <v/>
      </c>
      <c r="R24" s="45" t="str">
        <f>IF(COUNT('2. Collected Data'!R24,'2. Collected Data'!R124,'2. Collected Data'!R224,'2. Collected Data'!R324,'2. Collected Data'!R424)&lt;=1,"",AVERAGE('2. Collected Data'!R24,'2. Collected Data'!R124,'2. Collected Data'!R224,'2. Collected Data'!R324,'2. Collected Data'!R424))</f>
        <v/>
      </c>
      <c r="S24" s="45" t="str">
        <f>IF(COUNT('2. Collected Data'!S24,'2. Collected Data'!S124,'2. Collected Data'!S224,'2. Collected Data'!S324,'2. Collected Data'!S424)&lt;=1,"",AVERAGE('2. Collected Data'!S24,'2. Collected Data'!S124,'2. Collected Data'!S224,'2. Collected Data'!S324,'2. Collected Data'!S424))</f>
        <v/>
      </c>
      <c r="T24" s="45" t="str">
        <f>IF(COUNT('2. Collected Data'!T24,'2. Collected Data'!T124,'2. Collected Data'!T224,'2. Collected Data'!T324,'2. Collected Data'!T424)&lt;=1,"",AVERAGE('2. Collected Data'!T24,'2. Collected Data'!T124,'2. Collected Data'!T224,'2. Collected Data'!T324,'2. Collected Data'!T424))</f>
        <v/>
      </c>
      <c r="U24" s="45" t="str">
        <f>IF(COUNT('2. Collected Data'!U24,'2. Collected Data'!U124,'2. Collected Data'!U224,'2. Collected Data'!U324,'2. Collected Data'!U424)&lt;=1,"",AVERAGE('2. Collected Data'!U24,'2. Collected Data'!U124,'2. Collected Data'!U224,'2. Collected Data'!U324,'2. Collected Data'!U424))</f>
        <v/>
      </c>
      <c r="V24" s="45" t="str">
        <f>IF(COUNT('2. Collected Data'!V24,'2. Collected Data'!V124,'2. Collected Data'!V224,'2. Collected Data'!V324,'2. Collected Data'!V424)&lt;=1,"",AVERAGE('2. Collected Data'!V24,'2. Collected Data'!V124,'2. Collected Data'!V224,'2. Collected Data'!V324,'2. Collected Data'!V424))</f>
        <v/>
      </c>
      <c r="W24" s="45" t="str">
        <f>IF(COUNT('2. Collected Data'!W24,'2. Collected Data'!W124,'2. Collected Data'!W224,'2. Collected Data'!W324,'2. Collected Data'!W424)&lt;=1,"",AVERAGE('2. Collected Data'!W24,'2. Collected Data'!W124,'2. Collected Data'!W224,'2. Collected Data'!W324,'2. Collected Data'!W424))</f>
        <v/>
      </c>
      <c r="X24" s="45" t="str">
        <f>IF(COUNT('2. Collected Data'!X24,'2. Collected Data'!X124,'2. Collected Data'!X224,'2. Collected Data'!X324,'2. Collected Data'!X424)&lt;=1,"",AVERAGE('2. Collected Data'!X24,'2. Collected Data'!X124,'2. Collected Data'!X224,'2. Collected Data'!X324,'2. Collected Data'!X424))</f>
        <v/>
      </c>
      <c r="Y24" s="45" t="str">
        <f>IF(COUNT('2. Collected Data'!Y24,'2. Collected Data'!Y124,'2. Collected Data'!Y224,'2. Collected Data'!Y324,'2. Collected Data'!Y424)&lt;=1,"",AVERAGE('2. Collected Data'!Y24,'2. Collected Data'!Y124,'2. Collected Data'!Y224,'2. Collected Data'!Y324,'2. Collected Data'!Y424))</f>
        <v/>
      </c>
      <c r="Z24" s="45" t="str">
        <f>IF(COUNT('2. Collected Data'!Z24,'2. Collected Data'!Z124,'2. Collected Data'!Z224,'2. Collected Data'!Z324,'2. Collected Data'!Z424)&lt;=1,"",AVERAGE('2. Collected Data'!Z24,'2. Collected Data'!Z124,'2. Collected Data'!Z224,'2. Collected Data'!Z324,'2. Collected Data'!Z424))</f>
        <v/>
      </c>
      <c r="AA24" s="184" t="str">
        <f>IF(COUNT('2. Collected Data'!AA24,'2. Collected Data'!AA124,'2. Collected Data'!AA224,'2. Collected Data'!AA324,'2. Collected Data'!AA424)&lt;=1,"",AVERAGE('2. Collected Data'!AA24,'2. Collected Data'!AA124,'2. Collected Data'!AA224,'2. Collected Data'!AA324,'2. Collected Data'!AA424))</f>
        <v/>
      </c>
      <c r="AB24" s="184" t="str">
        <f>IF(COUNT('2. Collected Data'!AB24,'2. Collected Data'!AB124,'2. Collected Data'!AB224,'2. Collected Data'!AB324,'2. Collected Data'!AB424)&lt;=1,"",AVERAGE('2. Collected Data'!AB24,'2. Collected Data'!AB124,'2. Collected Data'!AB224,'2. Collected Data'!AB324,'2. Collected Data'!AB424))</f>
        <v/>
      </c>
      <c r="AC24" s="184" t="str">
        <f>IF(COUNT('2. Collected Data'!AC24,'2. Collected Data'!AC124,'2. Collected Data'!AC224,'2. Collected Data'!AC324,'2. Collected Data'!AC424)&lt;=1,"",AVERAGE('2. Collected Data'!AC24,'2. Collected Data'!AC124,'2. Collected Data'!AC224,'2. Collected Data'!AC324,'2. Collected Data'!AC424))</f>
        <v/>
      </c>
      <c r="AD24" s="45" t="str">
        <f>IF(COUNT('2. Collected Data'!AD24,'2. Collected Data'!AD124,'2. Collected Data'!AD224,'2. Collected Data'!AD324,'2. Collected Data'!AD424)&lt;=1,"",AVERAGE('2. Collected Data'!AD24,'2. Collected Data'!AD124,'2. Collected Data'!AD224,'2. Collected Data'!AD324,'2. Collected Data'!AD424))</f>
        <v/>
      </c>
      <c r="AE24" s="45" t="str">
        <f>IF(COUNT('2. Collected Data'!AE24,'2. Collected Data'!AE124,'2. Collected Data'!AE224,'2. Collected Data'!AE324,'2. Collected Data'!AE424)&lt;=1,"",AVERAGE('2. Collected Data'!AE24,'2. Collected Data'!AE124,'2. Collected Data'!AE224,'2. Collected Data'!AE324,'2. Collected Data'!AE424))</f>
        <v/>
      </c>
      <c r="AF24" s="45" t="str">
        <f>IF(COUNT('2. Collected Data'!AF24,'2. Collected Data'!AF124,'2. Collected Data'!AF224,'2. Collected Data'!AF324,'2. Collected Data'!AF424)&lt;=1,"",AVERAGE('2. Collected Data'!AF24,'2. Collected Data'!AF124,'2. Collected Data'!AF224,'2. Collected Data'!AF324,'2. Collected Data'!AF424))</f>
        <v/>
      </c>
      <c r="AG24" s="45" t="str">
        <f>IF(COUNT('2. Collected Data'!AG24,'2. Collected Data'!AG124,'2. Collected Data'!AG224,'2. Collected Data'!AG324,'2. Collected Data'!AG424)&lt;=1,"",AVERAGE('2. Collected Data'!AG24,'2. Collected Data'!AG124,'2. Collected Data'!AG224,'2. Collected Data'!AG324,'2. Collected Data'!AG424))</f>
        <v/>
      </c>
      <c r="AH24" s="88"/>
      <c r="AI24" s="45" t="str">
        <f>IF(COUNT('2. Collected Data'!AI124,'2. Collected Data'!AI224,'2. Collected Data'!AI324,'2. Collected Data'!AI424,'2. Collected Data'!AI524)&lt;=1,"",AVERAGE('2. Collected Data'!AI124,'2. Collected Data'!AI224,'2. Collected Data'!AI324,'2. Collected Data'!AI424,'2. Collected Data'!AI524))</f>
        <v/>
      </c>
      <c r="AJ24" s="45" t="str">
        <f>IF(COUNT('2. Collected Data'!AJ124,'2. Collected Data'!AJ224,'2. Collected Data'!AJ324,'2. Collected Data'!AJ424,'2. Collected Data'!AJ524)&lt;=1,"",AVERAGE('2. Collected Data'!AJ124,'2. Collected Data'!AJ224,'2. Collected Data'!AJ324,'2. Collected Data'!AJ424,'2. Collected Data'!AJ524))</f>
        <v/>
      </c>
      <c r="AK24" s="45" t="str">
        <f>IF(COUNT('2. Collected Data'!AK124,'2. Collected Data'!AK224,'2. Collected Data'!AK324,'2. Collected Data'!AK424,'2. Collected Data'!AK524)&lt;=1,"",AVERAGE('2. Collected Data'!AK124,'2. Collected Data'!AK224,'2. Collected Data'!AK324,'2. Collected Data'!AK424,'2. Collected Data'!AK524))</f>
        <v/>
      </c>
      <c r="AL24" s="45" t="str">
        <f>IF(COUNT('2. Collected Data'!AL124,'2. Collected Data'!AL224,'2. Collected Data'!AL324,'2. Collected Data'!AL424,'2. Collected Data'!AL524)&lt;=1,"",AVERAGE('2. Collected Data'!AL124,'2. Collected Data'!AL224,'2. Collected Data'!AL324,'2. Collected Data'!AL424,'2. Collected Data'!AL524))</f>
        <v/>
      </c>
      <c r="AM24" s="45" t="str">
        <f>IF(COUNT('2. Collected Data'!AM124,'2. Collected Data'!AM224,'2. Collected Data'!AM324,'2. Collected Data'!AM424,'2. Collected Data'!AM524)&lt;=1,"",AVERAGE('2. Collected Data'!AM124,'2. Collected Data'!AM224,'2. Collected Data'!AM324,'2. Collected Data'!AM424,'2. Collected Data'!AM524))</f>
        <v/>
      </c>
      <c r="AN24" s="122"/>
      <c r="AO24" s="45" t="str">
        <f>IF(COUNT('2. Collected Data'!AO124,'2. Collected Data'!AO224,'2. Collected Data'!AO324,'2. Collected Data'!AO424,'2. Collected Data'!AO524)&lt;=1,"",AVERAGE('2. Collected Data'!AO124,'2. Collected Data'!AO224,'2. Collected Data'!AO324,'2. Collected Data'!AO424,'2. Collected Data'!AO524))</f>
        <v/>
      </c>
      <c r="AP24" s="45" t="str">
        <f>IF(COUNT('2. Collected Data'!AP124,'2. Collected Data'!AP224,'2. Collected Data'!AP324,'2. Collected Data'!AP424,'2. Collected Data'!AP524)&lt;=1,"",AVERAGE('2. Collected Data'!AP124,'2. Collected Data'!AP224,'2. Collected Data'!AP324,'2. Collected Data'!AP424,'2. Collected Data'!AP524))</f>
        <v/>
      </c>
      <c r="AQ24" s="45" t="str">
        <f>IF(COUNT('2. Collected Data'!AQ124,'2. Collected Data'!AQ224,'2. Collected Data'!AQ324,'2. Collected Data'!AQ424,'2. Collected Data'!AQ524)&lt;=1,"",AVERAGE('2. Collected Data'!AQ124,'2. Collected Data'!AQ224,'2. Collected Data'!AQ324,'2. Collected Data'!AQ424,'2. Collected Data'!AQ524))</f>
        <v/>
      </c>
      <c r="AR24" s="45" t="str">
        <f>IF(COUNT('2. Collected Data'!AR124,'2. Collected Data'!AR224,'2. Collected Data'!AR324,'2. Collected Data'!AR424,'2. Collected Data'!AR524)&lt;=1,"",AVERAGE('2. Collected Data'!AR124,'2. Collected Data'!AR224,'2. Collected Data'!AR324,'2. Collected Data'!AR424,'2. Collected Data'!AR524))</f>
        <v/>
      </c>
      <c r="AS24" s="45" t="str">
        <f>IF(COUNT('2. Collected Data'!AS124,'2. Collected Data'!AS224,'2. Collected Data'!AS324,'2. Collected Data'!AS424,'2. Collected Data'!AS524)&lt;=1,"",AVERAGE('2. Collected Data'!AS124,'2. Collected Data'!AS224,'2. Collected Data'!AS324,'2. Collected Data'!AS424,'2. Collected Data'!AS524))</f>
        <v/>
      </c>
      <c r="AT24" s="45" t="str">
        <f>IF(COUNT('2. Collected Data'!AT124,'2. Collected Data'!AT224,'2. Collected Data'!AT324,'2. Collected Data'!AT424,'2. Collected Data'!AT524)&lt;=1,"",AVERAGE('2. Collected Data'!AT124,'2. Collected Data'!AT224,'2. Collected Data'!AT324,'2. Collected Data'!AT424,'2. Collected Data'!AT524))</f>
        <v/>
      </c>
      <c r="AU24" s="45" t="str">
        <f>IF(COUNT('2. Collected Data'!AU124,'2. Collected Data'!AU224,'2. Collected Data'!AU324,'2. Collected Data'!AU424,'2. Collected Data'!AU524)&lt;=1,"",AVERAGE('2. Collected Data'!AU124,'2. Collected Data'!AU224,'2. Collected Data'!AU324,'2. Collected Data'!AU424,'2. Collected Data'!AU524))</f>
        <v/>
      </c>
      <c r="AV24" s="88"/>
      <c r="AW24" s="184" t="str">
        <f>IF(COUNT('2. Collected Data'!AW124,'2. Collected Data'!AW224,'2. Collected Data'!AW324,'2. Collected Data'!AW424,'2. Collected Data'!AW524)&lt;=1,"",AVERAGE('2. Collected Data'!AW124,'2. Collected Data'!AW224,'2. Collected Data'!AW324,'2. Collected Data'!AW424,'2. Collected Data'!AW524))</f>
        <v/>
      </c>
      <c r="AX24" s="184" t="str">
        <f>IF(COUNT('2. Collected Data'!AX124,'2. Collected Data'!AX224,'2. Collected Data'!AX324,'2. Collected Data'!AX424,'2. Collected Data'!AX524)&lt;=1,"",AVERAGE('2. Collected Data'!AX124,'2. Collected Data'!AX224,'2. Collected Data'!AX324,'2. Collected Data'!AX424,'2. Collected Data'!AX524))</f>
        <v/>
      </c>
      <c r="AY24" s="50"/>
      <c r="AZ24" s="91"/>
      <c r="BA24" s="88"/>
      <c r="BB24" s="78" t="str">
        <f>IF(COUNT('2. Collected Data'!BB124,'2. Collected Data'!BB224,'2. Collected Data'!BB324,'2. Collected Data'!BB424,'2. Collected Data'!BB524)&lt;=1,"",AVERAGE('2. Collected Data'!BB124,'2. Collected Data'!BB224,'2. Collected Data'!BB324,'2. Collected Data'!BB424,'2. Collected Data'!BB524))</f>
        <v/>
      </c>
      <c r="BC24" s="75" t="str">
        <f>IF(COUNT('2. Collected Data'!BC124,'2. Collected Data'!BC224,'2. Collected Data'!BC324,'2. Collected Data'!BC424,'2. Collected Data'!BC524)&lt;=1,"",AVERAGE('2. Collected Data'!BC124,'2. Collected Data'!BC224,'2. Collected Data'!BC324,'2. Collected Data'!BC424,'2. Collected Data'!BC524))</f>
        <v/>
      </c>
      <c r="BD24" s="75" t="str">
        <f>IF(COUNT('2. Collected Data'!BD124,'2. Collected Data'!BD224,'2. Collected Data'!BD324,'2. Collected Data'!BD424,'2. Collected Data'!BD524)&lt;=1,"",AVERAGE('2. Collected Data'!BD124,'2. Collected Data'!BD224,'2. Collected Data'!BD324,'2. Collected Data'!BD424,'2. Collected Data'!BD524))</f>
        <v/>
      </c>
      <c r="BE24" s="75" t="str">
        <f>IF(COUNT('2. Collected Data'!BE124,'2. Collected Data'!BE224,'2. Collected Data'!BE324,'2. Collected Data'!BE424,'2. Collected Data'!BE524)&lt;=1,"",AVERAGE('2. Collected Data'!BE124,'2. Collected Data'!BE224,'2. Collected Data'!BE324,'2. Collected Data'!BE424,'2. Collected Data'!BE524))</f>
        <v/>
      </c>
      <c r="BF24" s="75" t="str">
        <f>IF(COUNT('2. Collected Data'!BF124,'2. Collected Data'!BF224,'2. Collected Data'!BF324,'2. Collected Data'!BF424,'2. Collected Data'!BF524)&lt;=1,"",AVERAGE('2. Collected Data'!BF124,'2. Collected Data'!BF224,'2. Collected Data'!BF324,'2. Collected Data'!BF424,'2. Collected Data'!BF524))</f>
        <v/>
      </c>
      <c r="BG24" s="50"/>
      <c r="BH24" s="78" t="str">
        <f>IF(COUNT('2. Collected Data'!BH124,'2. Collected Data'!BH224,'2. Collected Data'!BH324,'2. Collected Data'!BH424,'2. Collected Data'!BH524)&lt;=1,"",AVERAGE('2. Collected Data'!BH124,'2. Collected Data'!BH224,'2. Collected Data'!BH324,'2. Collected Data'!BH424,'2. Collected Data'!BH524))</f>
        <v/>
      </c>
      <c r="BI24" s="130"/>
      <c r="BJ24" s="50"/>
    </row>
    <row r="25" spans="1:62" s="140" customFormat="1" ht="11.25" customHeight="1" x14ac:dyDescent="0.15">
      <c r="A25" s="89" t="s">
        <v>351</v>
      </c>
      <c r="B25" s="172"/>
      <c r="C25" s="346"/>
      <c r="D25" s="346"/>
      <c r="E25" s="346"/>
      <c r="F25" s="346"/>
      <c r="G25" s="45">
        <f>IF(COUNT('2. Collected Data'!G25,'2. Collected Data'!G125,'2. Collected Data'!G225,'2. Collected Data'!G325,'2. Collected Data'!G425)&lt;=1,"",AVERAGE('2. Collected Data'!G25,'2. Collected Data'!G125,'2. Collected Data'!G225,'2. Collected Data'!G325,'2. Collected Data'!G425))</f>
        <v>12717</v>
      </c>
      <c r="H25" s="45">
        <f>IF(COUNT('2. Collected Data'!H25,'2. Collected Data'!H125,'2. Collected Data'!H225,'2. Collected Data'!H325,'2. Collected Data'!H425)&lt;=1,"",AVERAGE('2. Collected Data'!H25,'2. Collected Data'!H125,'2. Collected Data'!H225,'2. Collected Data'!H325,'2. Collected Data'!H425))</f>
        <v>5268</v>
      </c>
      <c r="I25" s="45">
        <f>IF(COUNT('2. Collected Data'!I25,'2. Collected Data'!I125,'2. Collected Data'!I225,'2. Collected Data'!I325,'2. Collected Data'!I425)&lt;=1,"",AVERAGE('2. Collected Data'!I25,'2. Collected Data'!I125,'2. Collected Data'!I225,'2. Collected Data'!I325,'2. Collected Data'!I425))</f>
        <v>420.25</v>
      </c>
      <c r="J25" s="45">
        <f>IF(COUNT('2. Collected Data'!J25,'2. Collected Data'!J125,'2. Collected Data'!J225,'2. Collected Data'!J325,'2. Collected Data'!J425)&lt;=1,"",AVERAGE('2. Collected Data'!J25,'2. Collected Data'!J125,'2. Collected Data'!J225,'2. Collected Data'!J325,'2. Collected Data'!J425))</f>
        <v>37.25</v>
      </c>
      <c r="K25" s="45">
        <f>IF(COUNT('2. Collected Data'!K25,'2. Collected Data'!K125,'2. Collected Data'!K225,'2. Collected Data'!K325,'2. Collected Data'!K425)&lt;=1,"",AVERAGE('2. Collected Data'!K25,'2. Collected Data'!K125,'2. Collected Data'!K225,'2. Collected Data'!K325,'2. Collected Data'!K425))</f>
        <v>22.25</v>
      </c>
      <c r="L25" s="45">
        <f>IF(COUNT('2. Collected Data'!L25,'2. Collected Data'!L125,'2. Collected Data'!L225,'2. Collected Data'!L325,'2. Collected Data'!L425)&lt;=1,"",AVERAGE('2. Collected Data'!L25,'2. Collected Data'!L125,'2. Collected Data'!L225,'2. Collected Data'!L325,'2. Collected Data'!L425))</f>
        <v>2</v>
      </c>
      <c r="M25" s="45">
        <f>IF(COUNT('2. Collected Data'!M25,'2. Collected Data'!M125,'2. Collected Data'!M225,'2. Collected Data'!M325,'2. Collected Data'!M425)&lt;=1,"",AVERAGE('2. Collected Data'!M25,'2. Collected Data'!M125,'2. Collected Data'!M225,'2. Collected Data'!M325,'2. Collected Data'!M425))</f>
        <v>209.25</v>
      </c>
      <c r="N25" s="45">
        <f>IF(COUNT('2. Collected Data'!N25,'2. Collected Data'!N125,'2. Collected Data'!N225,'2. Collected Data'!N325,'2. Collected Data'!N425)&lt;=1,"",AVERAGE('2. Collected Data'!N25,'2. Collected Data'!N125,'2. Collected Data'!N225,'2. Collected Data'!N325,'2. Collected Data'!N425))</f>
        <v>2</v>
      </c>
      <c r="O25" s="45">
        <f>IF(COUNT('2. Collected Data'!O25,'2. Collected Data'!O125,'2. Collected Data'!O225,'2. Collected Data'!O325,'2. Collected Data'!O425)&lt;=1,"",AVERAGE('2. Collected Data'!O25,'2. Collected Data'!O125,'2. Collected Data'!O225,'2. Collected Data'!O325,'2. Collected Data'!O425))</f>
        <v>398</v>
      </c>
      <c r="P25" s="45">
        <f>IF(COUNT('2. Collected Data'!P25,'2. Collected Data'!P125,'2. Collected Data'!P225,'2. Collected Data'!P325,'2. Collected Data'!P425)&lt;=1,"",AVERAGE('2. Collected Data'!P25,'2. Collected Data'!P125,'2. Collected Data'!P225,'2. Collected Data'!P325,'2. Collected Data'!P425))</f>
        <v>0</v>
      </c>
      <c r="Q25" s="45">
        <f>IF(COUNT('2. Collected Data'!Q25,'2. Collected Data'!Q125,'2. Collected Data'!Q225,'2. Collected Data'!Q325,'2. Collected Data'!Q425)&lt;=1,"",AVERAGE('2. Collected Data'!Q25,'2. Collected Data'!Q125,'2. Collected Data'!Q225,'2. Collected Data'!Q325,'2. Collected Data'!Q425))</f>
        <v>0</v>
      </c>
      <c r="R25" s="45">
        <f>IF(COUNT('2. Collected Data'!R25,'2. Collected Data'!R125,'2. Collected Data'!R225,'2. Collected Data'!R325,'2. Collected Data'!R425)&lt;=1,"",AVERAGE('2. Collected Data'!R25,'2. Collected Data'!R125,'2. Collected Data'!R225,'2. Collected Data'!R325,'2. Collected Data'!R425))</f>
        <v>0</v>
      </c>
      <c r="S25" s="45">
        <f>IF(COUNT('2. Collected Data'!S25,'2. Collected Data'!S125,'2. Collected Data'!S225,'2. Collected Data'!S325,'2. Collected Data'!S425)&lt;=1,"",AVERAGE('2. Collected Data'!S25,'2. Collected Data'!S125,'2. Collected Data'!S225,'2. Collected Data'!S325,'2. Collected Data'!S425))</f>
        <v>0</v>
      </c>
      <c r="T25" s="45">
        <f>IF(COUNT('2. Collected Data'!T25,'2. Collected Data'!T125,'2. Collected Data'!T225,'2. Collected Data'!T325,'2. Collected Data'!T425)&lt;=1,"",AVERAGE('2. Collected Data'!T25,'2. Collected Data'!T125,'2. Collected Data'!T225,'2. Collected Data'!T325,'2. Collected Data'!T425))</f>
        <v>0</v>
      </c>
      <c r="U25" s="45">
        <f>IF(COUNT('2. Collected Data'!U25,'2. Collected Data'!U125,'2. Collected Data'!U225,'2. Collected Data'!U325,'2. Collected Data'!U425)&lt;=1,"",AVERAGE('2. Collected Data'!U25,'2. Collected Data'!U125,'2. Collected Data'!U225,'2. Collected Data'!U325,'2. Collected Data'!U425))</f>
        <v>0</v>
      </c>
      <c r="V25" s="45">
        <f>IF(COUNT('2. Collected Data'!V25,'2. Collected Data'!V125,'2. Collected Data'!V225,'2. Collected Data'!V325,'2. Collected Data'!V425)&lt;=1,"",AVERAGE('2. Collected Data'!V25,'2. Collected Data'!V125,'2. Collected Data'!V225,'2. Collected Data'!V325,'2. Collected Data'!V425))</f>
        <v>0</v>
      </c>
      <c r="W25" s="45">
        <f>IF(COUNT('2. Collected Data'!W25,'2. Collected Data'!W125,'2. Collected Data'!W225,'2. Collected Data'!W325,'2. Collected Data'!W425)&lt;=1,"",AVERAGE('2. Collected Data'!W25,'2. Collected Data'!W125,'2. Collected Data'!W225,'2. Collected Data'!W325,'2. Collected Data'!W425))</f>
        <v>0</v>
      </c>
      <c r="X25" s="45">
        <f>IF(COUNT('2. Collected Data'!X25,'2. Collected Data'!X125,'2. Collected Data'!X225,'2. Collected Data'!X325,'2. Collected Data'!X425)&lt;=1,"",AVERAGE('2. Collected Data'!X25,'2. Collected Data'!X125,'2. Collected Data'!X225,'2. Collected Data'!X325,'2. Collected Data'!X425))</f>
        <v>0</v>
      </c>
      <c r="Y25" s="45">
        <f>IF(COUNT('2. Collected Data'!Y25,'2. Collected Data'!Y125,'2. Collected Data'!Y225,'2. Collected Data'!Y325,'2. Collected Data'!Y425)&lt;=1,"",AVERAGE('2. Collected Data'!Y25,'2. Collected Data'!Y125,'2. Collected Data'!Y225,'2. Collected Data'!Y325,'2. Collected Data'!Y425))</f>
        <v>512.75</v>
      </c>
      <c r="Z25" s="45">
        <f>IF(COUNT('2. Collected Data'!Z25,'2. Collected Data'!Z125,'2. Collected Data'!Z225,'2. Collected Data'!Z325,'2. Collected Data'!Z425)&lt;=1,"",AVERAGE('2. Collected Data'!Z25,'2. Collected Data'!Z125,'2. Collected Data'!Z225,'2. Collected Data'!Z325,'2. Collected Data'!Z425))</f>
        <v>18.75</v>
      </c>
      <c r="AA25" s="184">
        <f>IF(COUNT('2. Collected Data'!AA25,'2. Collected Data'!AA125,'2. Collected Data'!AA225,'2. Collected Data'!AA325,'2. Collected Data'!AA425)&lt;=1,"",AVERAGE('2. Collected Data'!AA25,'2. Collected Data'!AA125,'2. Collected Data'!AA225,'2. Collected Data'!AA325,'2. Collected Data'!AA425))</f>
        <v>1</v>
      </c>
      <c r="AB25" s="184">
        <f>IF(COUNT('2. Collected Data'!AB25,'2. Collected Data'!AB125,'2. Collected Data'!AB225,'2. Collected Data'!AB325,'2. Collected Data'!AB425)&lt;=1,"",AVERAGE('2. Collected Data'!AB25,'2. Collected Data'!AB125,'2. Collected Data'!AB225,'2. Collected Data'!AB325,'2. Collected Data'!AB425))</f>
        <v>0</v>
      </c>
      <c r="AC25" s="184">
        <f>IF(COUNT('2. Collected Data'!AC25,'2. Collected Data'!AC125,'2. Collected Data'!AC225,'2. Collected Data'!AC325,'2. Collected Data'!AC425)&lt;=1,"",AVERAGE('2. Collected Data'!AC25,'2. Collected Data'!AC125,'2. Collected Data'!AC225,'2. Collected Data'!AC325,'2. Collected Data'!AC425))</f>
        <v>0</v>
      </c>
      <c r="AD25" s="45">
        <f>IF(COUNT('2. Collected Data'!AD25,'2. Collected Data'!AD125,'2. Collected Data'!AD225,'2. Collected Data'!AD325,'2. Collected Data'!AD425)&lt;=1,"",AVERAGE('2. Collected Data'!AD25,'2. Collected Data'!AD125,'2. Collected Data'!AD225,'2. Collected Data'!AD325,'2. Collected Data'!AD425))</f>
        <v>123.75</v>
      </c>
      <c r="AE25" s="45">
        <f>IF(COUNT('2. Collected Data'!AE25,'2. Collected Data'!AE125,'2. Collected Data'!AE225,'2. Collected Data'!AE325,'2. Collected Data'!AE425)&lt;=1,"",AVERAGE('2. Collected Data'!AE25,'2. Collected Data'!AE125,'2. Collected Data'!AE225,'2. Collected Data'!AE325,'2. Collected Data'!AE425))</f>
        <v>174333.33333333334</v>
      </c>
      <c r="AF25" s="45">
        <f>IF(COUNT('2. Collected Data'!AF25,'2. Collected Data'!AF125,'2. Collected Data'!AF225,'2. Collected Data'!AF325,'2. Collected Data'!AF425)&lt;=1,"",AVERAGE('2. Collected Data'!AF25,'2. Collected Data'!AF125,'2. Collected Data'!AF225,'2. Collected Data'!AF325,'2. Collected Data'!AF425))</f>
        <v>125</v>
      </c>
      <c r="AG25" s="45">
        <f>IF(COUNT('2. Collected Data'!AG25,'2. Collected Data'!AG125,'2. Collected Data'!AG225,'2. Collected Data'!AG325,'2. Collected Data'!AG425)&lt;=1,"",AVERAGE('2. Collected Data'!AG25,'2. Collected Data'!AG125,'2. Collected Data'!AG225,'2. Collected Data'!AG325,'2. Collected Data'!AG425))</f>
        <v>1568333.3333333333</v>
      </c>
      <c r="AH25" s="88"/>
      <c r="AI25" s="45">
        <f>IF(COUNT('2. Collected Data'!AI125,'2. Collected Data'!AI225,'2. Collected Data'!AI325,'2. Collected Data'!AI425,'2. Collected Data'!AI525)&lt;=1,"",AVERAGE('2. Collected Data'!AI125,'2. Collected Data'!AI225,'2. Collected Data'!AI325,'2. Collected Data'!AI425,'2. Collected Data'!AI525))</f>
        <v>101200</v>
      </c>
      <c r="AJ25" s="45">
        <f>IF(COUNT('2. Collected Data'!AJ125,'2. Collected Data'!AJ225,'2. Collected Data'!AJ325,'2. Collected Data'!AJ425,'2. Collected Data'!AJ525)&lt;=1,"",AVERAGE('2. Collected Data'!AJ125,'2. Collected Data'!AJ225,'2. Collected Data'!AJ325,'2. Collected Data'!AJ425,'2. Collected Data'!AJ525))</f>
        <v>0</v>
      </c>
      <c r="AK25" s="45">
        <f>IF(COUNT('2. Collected Data'!AK125,'2. Collected Data'!AK225,'2. Collected Data'!AK325,'2. Collected Data'!AK425,'2. Collected Data'!AK525)&lt;=1,"",AVERAGE('2. Collected Data'!AK125,'2. Collected Data'!AK225,'2. Collected Data'!AK325,'2. Collected Data'!AK425,'2. Collected Data'!AK525))</f>
        <v>0</v>
      </c>
      <c r="AL25" s="45">
        <f>IF(COUNT('2. Collected Data'!AL125,'2. Collected Data'!AL225,'2. Collected Data'!AL325,'2. Collected Data'!AL425,'2. Collected Data'!AL525)&lt;=1,"",AVERAGE('2. Collected Data'!AL125,'2. Collected Data'!AL225,'2. Collected Data'!AL325,'2. Collected Data'!AL425,'2. Collected Data'!AL525))</f>
        <v>8617.5</v>
      </c>
      <c r="AM25" s="45">
        <f>IF(COUNT('2. Collected Data'!AM125,'2. Collected Data'!AM225,'2. Collected Data'!AM325,'2. Collected Data'!AM425,'2. Collected Data'!AM525)&lt;=1,"",AVERAGE('2. Collected Data'!AM125,'2. Collected Data'!AM225,'2. Collected Data'!AM325,'2. Collected Data'!AM425,'2. Collected Data'!AM525))</f>
        <v>46346.25</v>
      </c>
      <c r="AN25" s="122"/>
      <c r="AO25" s="45">
        <f>IF(COUNT('2. Collected Data'!AO125,'2. Collected Data'!AO225,'2. Collected Data'!AO325,'2. Collected Data'!AO425,'2. Collected Data'!AO525)&lt;=1,"",AVERAGE('2. Collected Data'!AO125,'2. Collected Data'!AO225,'2. Collected Data'!AO325,'2. Collected Data'!AO425,'2. Collected Data'!AO525))</f>
        <v>8035004</v>
      </c>
      <c r="AP25" s="45">
        <f>IF(COUNT('2. Collected Data'!AP125,'2. Collected Data'!AP225,'2. Collected Data'!AP325,'2. Collected Data'!AP425,'2. Collected Data'!AP525)&lt;=1,"",AVERAGE('2. Collected Data'!AP125,'2. Collected Data'!AP225,'2. Collected Data'!AP325,'2. Collected Data'!AP425,'2. Collected Data'!AP525))</f>
        <v>0</v>
      </c>
      <c r="AQ25" s="45">
        <f>IF(COUNT('2. Collected Data'!AQ125,'2. Collected Data'!AQ225,'2. Collected Data'!AQ325,'2. Collected Data'!AQ425,'2. Collected Data'!AQ525)&lt;=1,"",AVERAGE('2. Collected Data'!AQ125,'2. Collected Data'!AQ225,'2. Collected Data'!AQ325,'2. Collected Data'!AQ425,'2. Collected Data'!AQ525))</f>
        <v>1424525.75</v>
      </c>
      <c r="AR25" s="45">
        <f>IF(COUNT('2. Collected Data'!AR125,'2. Collected Data'!AR225,'2. Collected Data'!AR325,'2. Collected Data'!AR425,'2. Collected Data'!AR525)&lt;=1,"",AVERAGE('2. Collected Data'!AR125,'2. Collected Data'!AR225,'2. Collected Data'!AR325,'2. Collected Data'!AR425,'2. Collected Data'!AR525))</f>
        <v>0</v>
      </c>
      <c r="AS25" s="45">
        <f>IF(COUNT('2. Collected Data'!AS125,'2. Collected Data'!AS225,'2. Collected Data'!AS325,'2. Collected Data'!AS425,'2. Collected Data'!AS525)&lt;=1,"",AVERAGE('2. Collected Data'!AS125,'2. Collected Data'!AS225,'2. Collected Data'!AS325,'2. Collected Data'!AS425,'2. Collected Data'!AS525))</f>
        <v>97968.666666666672</v>
      </c>
      <c r="AT25" s="45">
        <f>IF(COUNT('2. Collected Data'!AT125,'2. Collected Data'!AT225,'2. Collected Data'!AT325,'2. Collected Data'!AT425,'2. Collected Data'!AT525)&lt;=1,"",AVERAGE('2. Collected Data'!AT125,'2. Collected Data'!AT225,'2. Collected Data'!AT325,'2. Collected Data'!AT425,'2. Collected Data'!AT525))</f>
        <v>0</v>
      </c>
      <c r="AU25" s="45">
        <f>IF(COUNT('2. Collected Data'!AU125,'2. Collected Data'!AU225,'2. Collected Data'!AU325,'2. Collected Data'!AU425,'2. Collected Data'!AU525)&lt;=1,"",AVERAGE('2. Collected Data'!AU125,'2. Collected Data'!AU225,'2. Collected Data'!AU325,'2. Collected Data'!AU425,'2. Collected Data'!AU525))</f>
        <v>0</v>
      </c>
      <c r="AV25" s="88"/>
      <c r="AW25" s="184">
        <f>IF(COUNT('2. Collected Data'!AW125,'2. Collected Data'!AW225,'2. Collected Data'!AW325,'2. Collected Data'!AW425,'2. Collected Data'!AW525)&lt;=1,"",AVERAGE('2. Collected Data'!AW125,'2. Collected Data'!AW225,'2. Collected Data'!AW325,'2. Collected Data'!AW425,'2. Collected Data'!AW525))</f>
        <v>0.82666666666666666</v>
      </c>
      <c r="AX25" s="184">
        <f>IF(COUNT('2. Collected Data'!AX125,'2. Collected Data'!AX225,'2. Collected Data'!AX325,'2. Collected Data'!AX425,'2. Collected Data'!AX525)&lt;=1,"",AVERAGE('2. Collected Data'!AX125,'2. Collected Data'!AX225,'2. Collected Data'!AX325,'2. Collected Data'!AX425,'2. Collected Data'!AX525))</f>
        <v>0.17333333333333334</v>
      </c>
      <c r="AY25" s="50"/>
      <c r="AZ25" s="91"/>
      <c r="BA25" s="88"/>
      <c r="BB25" s="78">
        <f>IF(COUNT('2. Collected Data'!BB125,'2. Collected Data'!BB225,'2. Collected Data'!BB325,'2. Collected Data'!BB425,'2. Collected Data'!BB525)&lt;=1,"",AVERAGE('2. Collected Data'!BB125,'2. Collected Data'!BB225,'2. Collected Data'!BB325,'2. Collected Data'!BB425,'2. Collected Data'!BB525))</f>
        <v>59.984999999999999</v>
      </c>
      <c r="BC25" s="75">
        <f>IF(COUNT('2. Collected Data'!BC125,'2. Collected Data'!BC225,'2. Collected Data'!BC325,'2. Collected Data'!BC425,'2. Collected Data'!BC525)&lt;=1,"",AVERAGE('2. Collected Data'!BC125,'2. Collected Data'!BC225,'2. Collected Data'!BC325,'2. Collected Data'!BC425,'2. Collected Data'!BC525))</f>
        <v>4990360.5</v>
      </c>
      <c r="BD25" s="75">
        <f>IF(COUNT('2. Collected Data'!BD125,'2. Collected Data'!BD225,'2. Collected Data'!BD325,'2. Collected Data'!BD425,'2. Collected Data'!BD525)&lt;=1,"",AVERAGE('2. Collected Data'!BD125,'2. Collected Data'!BD225,'2. Collected Data'!BD325,'2. Collected Data'!BD425,'2. Collected Data'!BD525))</f>
        <v>7207826.5</v>
      </c>
      <c r="BE25" s="75">
        <f>IF(COUNT('2. Collected Data'!BE125,'2. Collected Data'!BE225,'2. Collected Data'!BE325,'2. Collected Data'!BE425,'2. Collected Data'!BE525)&lt;=1,"",AVERAGE('2. Collected Data'!BE125,'2. Collected Data'!BE225,'2. Collected Data'!BE325,'2. Collected Data'!BE425,'2. Collected Data'!BE525))</f>
        <v>10990234.5</v>
      </c>
      <c r="BF25" s="75">
        <f>IF(COUNT('2. Collected Data'!BF125,'2. Collected Data'!BF225,'2. Collected Data'!BF325,'2. Collected Data'!BF425,'2. Collected Data'!BF525)&lt;=1,"",AVERAGE('2. Collected Data'!BF125,'2. Collected Data'!BF225,'2. Collected Data'!BF325,'2. Collected Data'!BF425,'2. Collected Data'!BF525))</f>
        <v>23188421.5</v>
      </c>
      <c r="BG25" s="50"/>
      <c r="BH25" s="78">
        <f>IF(COUNT('2. Collected Data'!BH125,'2. Collected Data'!BH225,'2. Collected Data'!BH325,'2. Collected Data'!BH425,'2. Collected Data'!BH525)&lt;=1,"",AVERAGE('2. Collected Data'!BH125,'2. Collected Data'!BH225,'2. Collected Data'!BH325,'2. Collected Data'!BH425,'2. Collected Data'!BH525))</f>
        <v>61.576666666666661</v>
      </c>
      <c r="BI25" s="130"/>
      <c r="BJ25" s="136"/>
    </row>
    <row r="26" spans="1:62" s="176" customFormat="1" ht="11.25" customHeight="1" x14ac:dyDescent="0.15">
      <c r="A26" s="89" t="s">
        <v>135</v>
      </c>
      <c r="B26" s="172"/>
      <c r="C26" s="346"/>
      <c r="D26" s="346"/>
      <c r="E26" s="346"/>
      <c r="F26" s="346"/>
      <c r="G26" s="45">
        <f>IF(COUNT('2. Collected Data'!G26,'2. Collected Data'!G126,'2. Collected Data'!G226,'2. Collected Data'!G326,'2. Collected Data'!G426)&lt;=1,"",AVERAGE('2. Collected Data'!G26,'2. Collected Data'!G126,'2. Collected Data'!G226,'2. Collected Data'!G326,'2. Collected Data'!G426))</f>
        <v>44088</v>
      </c>
      <c r="H26" s="45">
        <f>IF(COUNT('2. Collected Data'!H26,'2. Collected Data'!H126,'2. Collected Data'!H226,'2. Collected Data'!H326,'2. Collected Data'!H426)&lt;=1,"",AVERAGE('2. Collected Data'!H26,'2. Collected Data'!H126,'2. Collected Data'!H226,'2. Collected Data'!H326,'2. Collected Data'!H426))</f>
        <v>15989.25</v>
      </c>
      <c r="I26" s="45">
        <f>IF(COUNT('2. Collected Data'!I26,'2. Collected Data'!I126,'2. Collected Data'!I226,'2. Collected Data'!I326,'2. Collected Data'!I426)&lt;=1,"",AVERAGE('2. Collected Data'!I26,'2. Collected Data'!I126,'2. Collected Data'!I226,'2. Collected Data'!I326,'2. Collected Data'!I426))</f>
        <v>1825</v>
      </c>
      <c r="J26" s="45">
        <f>IF(COUNT('2. Collected Data'!J26,'2. Collected Data'!J126,'2. Collected Data'!J226,'2. Collected Data'!J326,'2. Collected Data'!J426)&lt;=1,"",AVERAGE('2. Collected Data'!J26,'2. Collected Data'!J126,'2. Collected Data'!J226,'2. Collected Data'!J326,'2. Collected Data'!J426))</f>
        <v>93</v>
      </c>
      <c r="K26" s="45">
        <f>IF(COUNT('2. Collected Data'!K26,'2. Collected Data'!K126,'2. Collected Data'!K226,'2. Collected Data'!K326,'2. Collected Data'!K426)&lt;=1,"",AVERAGE('2. Collected Data'!K26,'2. Collected Data'!K126,'2. Collected Data'!K226,'2. Collected Data'!K326,'2. Collected Data'!K426))</f>
        <v>10.75</v>
      </c>
      <c r="L26" s="45">
        <f>IF(COUNT('2. Collected Data'!L26,'2. Collected Data'!L126,'2. Collected Data'!L226,'2. Collected Data'!L326,'2. Collected Data'!L426)&lt;=1,"",AVERAGE('2. Collected Data'!L26,'2. Collected Data'!L126,'2. Collected Data'!L226,'2. Collected Data'!L326,'2. Collected Data'!L426))</f>
        <v>0</v>
      </c>
      <c r="M26" s="45">
        <f>IF(COUNT('2. Collected Data'!M26,'2. Collected Data'!M126,'2. Collected Data'!M226,'2. Collected Data'!M326,'2. Collected Data'!M426)&lt;=1,"",AVERAGE('2. Collected Data'!M26,'2. Collected Data'!M126,'2. Collected Data'!M226,'2. Collected Data'!M326,'2. Collected Data'!M426))</f>
        <v>455</v>
      </c>
      <c r="N26" s="45">
        <f>IF(COUNT('2. Collected Data'!N26,'2. Collected Data'!N126,'2. Collected Data'!N226,'2. Collected Data'!N326,'2. Collected Data'!N426)&lt;=1,"",AVERAGE('2. Collected Data'!N26,'2. Collected Data'!N126,'2. Collected Data'!N226,'2. Collected Data'!N326,'2. Collected Data'!N426))</f>
        <v>121.5</v>
      </c>
      <c r="O26" s="45">
        <f>IF(COUNT('2. Collected Data'!O26,'2. Collected Data'!O126,'2. Collected Data'!O226,'2. Collected Data'!O326,'2. Collected Data'!O426)&lt;=1,"",AVERAGE('2. Collected Data'!O26,'2. Collected Data'!O126,'2. Collected Data'!O226,'2. Collected Data'!O326,'2. Collected Data'!O426))</f>
        <v>756.25</v>
      </c>
      <c r="P26" s="45">
        <f>IF(COUNT('2. Collected Data'!P26,'2. Collected Data'!P126,'2. Collected Data'!P226,'2. Collected Data'!P326,'2. Collected Data'!P426)&lt;=1,"",AVERAGE('2. Collected Data'!P26,'2. Collected Data'!P126,'2. Collected Data'!P226,'2. Collected Data'!P326,'2. Collected Data'!P426))</f>
        <v>2.5</v>
      </c>
      <c r="Q26" s="45">
        <f>IF(COUNT('2. Collected Data'!Q26,'2. Collected Data'!Q126,'2. Collected Data'!Q226,'2. Collected Data'!Q326,'2. Collected Data'!Q426)&lt;=1,"",AVERAGE('2. Collected Data'!Q26,'2. Collected Data'!Q126,'2. Collected Data'!Q226,'2. Collected Data'!Q326,'2. Collected Data'!Q426))</f>
        <v>0</v>
      </c>
      <c r="R26" s="45">
        <f>IF(COUNT('2. Collected Data'!R26,'2. Collected Data'!R126,'2. Collected Data'!R226,'2. Collected Data'!R326,'2. Collected Data'!R426)&lt;=1,"",AVERAGE('2. Collected Data'!R26,'2. Collected Data'!R126,'2. Collected Data'!R226,'2. Collected Data'!R326,'2. Collected Data'!R426))</f>
        <v>0</v>
      </c>
      <c r="S26" s="45">
        <f>IF(COUNT('2. Collected Data'!S26,'2. Collected Data'!S126,'2. Collected Data'!S226,'2. Collected Data'!S326,'2. Collected Data'!S426)&lt;=1,"",AVERAGE('2. Collected Data'!S26,'2. Collected Data'!S126,'2. Collected Data'!S226,'2. Collected Data'!S326,'2. Collected Data'!S426))</f>
        <v>0</v>
      </c>
      <c r="T26" s="45">
        <f>IF(COUNT('2. Collected Data'!T26,'2. Collected Data'!T126,'2. Collected Data'!T226,'2. Collected Data'!T326,'2. Collected Data'!T426)&lt;=1,"",AVERAGE('2. Collected Data'!T26,'2. Collected Data'!T126,'2. Collected Data'!T226,'2. Collected Data'!T326,'2. Collected Data'!T426))</f>
        <v>0</v>
      </c>
      <c r="U26" s="45">
        <f>IF(COUNT('2. Collected Data'!U26,'2. Collected Data'!U126,'2. Collected Data'!U226,'2. Collected Data'!U326,'2. Collected Data'!U426)&lt;=1,"",AVERAGE('2. Collected Data'!U26,'2. Collected Data'!U126,'2. Collected Data'!U226,'2. Collected Data'!U326,'2. Collected Data'!U426))</f>
        <v>0</v>
      </c>
      <c r="V26" s="45">
        <f>IF(COUNT('2. Collected Data'!V26,'2. Collected Data'!V126,'2. Collected Data'!V226,'2. Collected Data'!V326,'2. Collected Data'!V426)&lt;=1,"",AVERAGE('2. Collected Data'!V26,'2. Collected Data'!V126,'2. Collected Data'!V226,'2. Collected Data'!V326,'2. Collected Data'!V426))</f>
        <v>0</v>
      </c>
      <c r="W26" s="45">
        <f>IF(COUNT('2. Collected Data'!W26,'2. Collected Data'!W126,'2. Collected Data'!W226,'2. Collected Data'!W326,'2. Collected Data'!W426)&lt;=1,"",AVERAGE('2. Collected Data'!W26,'2. Collected Data'!W126,'2. Collected Data'!W226,'2. Collected Data'!W326,'2. Collected Data'!W426))</f>
        <v>0</v>
      </c>
      <c r="X26" s="45">
        <f>IF(COUNT('2. Collected Data'!X26,'2. Collected Data'!X126,'2. Collected Data'!X226,'2. Collected Data'!X326,'2. Collected Data'!X426)&lt;=1,"",AVERAGE('2. Collected Data'!X26,'2. Collected Data'!X126,'2. Collected Data'!X226,'2. Collected Data'!X326,'2. Collected Data'!X426))</f>
        <v>0</v>
      </c>
      <c r="Y26" s="45">
        <f>IF(COUNT('2. Collected Data'!Y26,'2. Collected Data'!Y126,'2. Collected Data'!Y226,'2. Collected Data'!Y326,'2. Collected Data'!Y426)&lt;=1,"",AVERAGE('2. Collected Data'!Y26,'2. Collected Data'!Y126,'2. Collected Data'!Y226,'2. Collected Data'!Y326,'2. Collected Data'!Y426))</f>
        <v>1701</v>
      </c>
      <c r="Z26" s="45">
        <f>IF(COUNT('2. Collected Data'!Z26,'2. Collected Data'!Z126,'2. Collected Data'!Z226,'2. Collected Data'!Z326,'2. Collected Data'!Z426)&lt;=1,"",AVERAGE('2. Collected Data'!Z26,'2. Collected Data'!Z126,'2. Collected Data'!Z226,'2. Collected Data'!Z326,'2. Collected Data'!Z426))</f>
        <v>1959.25</v>
      </c>
      <c r="AA26" s="184">
        <f>IF(COUNT('2. Collected Data'!AA26,'2. Collected Data'!AA126,'2. Collected Data'!AA226,'2. Collected Data'!AA326,'2. Collected Data'!AA426)&lt;=1,"",AVERAGE('2. Collected Data'!AA26,'2. Collected Data'!AA126,'2. Collected Data'!AA226,'2. Collected Data'!AA326,'2. Collected Data'!AA426))</f>
        <v>0.89750000000000008</v>
      </c>
      <c r="AB26" s="184">
        <f>IF(COUNT('2. Collected Data'!AB26,'2. Collected Data'!AB126,'2. Collected Data'!AB226,'2. Collected Data'!AB326,'2. Collected Data'!AB426)&lt;=1,"",AVERAGE('2. Collected Data'!AB26,'2. Collected Data'!AB126,'2. Collected Data'!AB226,'2. Collected Data'!AB326,'2. Collected Data'!AB426))</f>
        <v>0</v>
      </c>
      <c r="AC26" s="184">
        <f>IF(COUNT('2. Collected Data'!AC26,'2. Collected Data'!AC126,'2. Collected Data'!AC226,'2. Collected Data'!AC326,'2. Collected Data'!AC426)&lt;=1,"",AVERAGE('2. Collected Data'!AC26,'2. Collected Data'!AC126,'2. Collected Data'!AC226,'2. Collected Data'!AC326,'2. Collected Data'!AC426))</f>
        <v>0.10250000000000001</v>
      </c>
      <c r="AD26" s="45">
        <f>IF(COUNT('2. Collected Data'!AD26,'2. Collected Data'!AD126,'2. Collected Data'!AD226,'2. Collected Data'!AD326,'2. Collected Data'!AD426)&lt;=1,"",AVERAGE('2. Collected Data'!AD26,'2. Collected Data'!AD126,'2. Collected Data'!AD226,'2. Collected Data'!AD326,'2. Collected Data'!AD426))</f>
        <v>182.75</v>
      </c>
      <c r="AE26" s="45">
        <f>IF(COUNT('2. Collected Data'!AE26,'2. Collected Data'!AE126,'2. Collected Data'!AE226,'2. Collected Data'!AE326,'2. Collected Data'!AE426)&lt;=1,"",AVERAGE('2. Collected Data'!AE26,'2. Collected Data'!AE126,'2. Collected Data'!AE226,'2. Collected Data'!AE326,'2. Collected Data'!AE426))</f>
        <v>495155.25</v>
      </c>
      <c r="AF26" s="45">
        <f>IF(COUNT('2. Collected Data'!AF26,'2. Collected Data'!AF126,'2. Collected Data'!AF226,'2. Collected Data'!AF326,'2. Collected Data'!AF426)&lt;=1,"",AVERAGE('2. Collected Data'!AF26,'2. Collected Data'!AF126,'2. Collected Data'!AF226,'2. Collected Data'!AF326,'2. Collected Data'!AF426))</f>
        <v>200.5</v>
      </c>
      <c r="AG26" s="45">
        <f>IF(COUNT('2. Collected Data'!AG26,'2. Collected Data'!AG126,'2. Collected Data'!AG226,'2. Collected Data'!AG326,'2. Collected Data'!AG426)&lt;=1,"",AVERAGE('2. Collected Data'!AG26,'2. Collected Data'!AG126,'2. Collected Data'!AG226,'2. Collected Data'!AG326,'2. Collected Data'!AG426))</f>
        <v>1171700</v>
      </c>
      <c r="AH26" s="88"/>
      <c r="AI26" s="45">
        <f>IF(COUNT('2. Collected Data'!AI126,'2. Collected Data'!AI226,'2. Collected Data'!AI326,'2. Collected Data'!AI426,'2. Collected Data'!AI526)&lt;=1,"",AVERAGE('2. Collected Data'!AI126,'2. Collected Data'!AI226,'2. Collected Data'!AI326,'2. Collected Data'!AI426,'2. Collected Data'!AI526))</f>
        <v>420625</v>
      </c>
      <c r="AJ26" s="45">
        <f>IF(COUNT('2. Collected Data'!AJ126,'2. Collected Data'!AJ226,'2. Collected Data'!AJ326,'2. Collected Data'!AJ426,'2. Collected Data'!AJ526)&lt;=1,"",AVERAGE('2. Collected Data'!AJ126,'2. Collected Data'!AJ226,'2. Collected Data'!AJ326,'2. Collected Data'!AJ426,'2. Collected Data'!AJ526))</f>
        <v>32430.75</v>
      </c>
      <c r="AK26" s="45">
        <f>IF(COUNT('2. Collected Data'!AK126,'2. Collected Data'!AK226,'2. Collected Data'!AK326,'2. Collected Data'!AK426,'2. Collected Data'!AK526)&lt;=1,"",AVERAGE('2. Collected Data'!AK126,'2. Collected Data'!AK226,'2. Collected Data'!AK326,'2. Collected Data'!AK426,'2. Collected Data'!AK526))</f>
        <v>0</v>
      </c>
      <c r="AL26" s="45">
        <f>IF(COUNT('2. Collected Data'!AL126,'2. Collected Data'!AL226,'2. Collected Data'!AL326,'2. Collected Data'!AL426,'2. Collected Data'!AL526)&lt;=1,"",AVERAGE('2. Collected Data'!AL126,'2. Collected Data'!AL226,'2. Collected Data'!AL326,'2. Collected Data'!AL426,'2. Collected Data'!AL526))</f>
        <v>692.75</v>
      </c>
      <c r="AM26" s="45">
        <f>IF(COUNT('2. Collected Data'!AM126,'2. Collected Data'!AM226,'2. Collected Data'!AM326,'2. Collected Data'!AM426,'2. Collected Data'!AM526)&lt;=1,"",AVERAGE('2. Collected Data'!AM126,'2. Collected Data'!AM226,'2. Collected Data'!AM326,'2. Collected Data'!AM426,'2. Collected Data'!AM526))</f>
        <v>29.333333333333332</v>
      </c>
      <c r="AN26" s="122"/>
      <c r="AO26" s="45">
        <f>IF(COUNT('2. Collected Data'!AO126,'2. Collected Data'!AO226,'2. Collected Data'!AO326,'2. Collected Data'!AO426,'2. Collected Data'!AO526)&lt;=1,"",AVERAGE('2. Collected Data'!AO126,'2. Collected Data'!AO226,'2. Collected Data'!AO326,'2. Collected Data'!AO426,'2. Collected Data'!AO526))</f>
        <v>1406754</v>
      </c>
      <c r="AP26" s="45">
        <f>IF(COUNT('2. Collected Data'!AP126,'2. Collected Data'!AP226,'2. Collected Data'!AP326,'2. Collected Data'!AP426,'2. Collected Data'!AP526)&lt;=1,"",AVERAGE('2. Collected Data'!AP126,'2. Collected Data'!AP226,'2. Collected Data'!AP326,'2. Collected Data'!AP426,'2. Collected Data'!AP526))</f>
        <v>132741.25</v>
      </c>
      <c r="AQ26" s="45">
        <f>IF(COUNT('2. Collected Data'!AQ126,'2. Collected Data'!AQ226,'2. Collected Data'!AQ326,'2. Collected Data'!AQ426,'2. Collected Data'!AQ526)&lt;=1,"",AVERAGE('2. Collected Data'!AQ126,'2. Collected Data'!AQ226,'2. Collected Data'!AQ326,'2. Collected Data'!AQ426,'2. Collected Data'!AQ526))</f>
        <v>0</v>
      </c>
      <c r="AR26" s="45">
        <f>IF(COUNT('2. Collected Data'!AR126,'2. Collected Data'!AR226,'2. Collected Data'!AR326,'2. Collected Data'!AR426,'2. Collected Data'!AR526)&lt;=1,"",AVERAGE('2. Collected Data'!AR126,'2. Collected Data'!AR226,'2. Collected Data'!AR326,'2. Collected Data'!AR426,'2. Collected Data'!AR526))</f>
        <v>0</v>
      </c>
      <c r="AS26" s="45">
        <f>IF(COUNT('2. Collected Data'!AS126,'2. Collected Data'!AS226,'2. Collected Data'!AS326,'2. Collected Data'!AS426,'2. Collected Data'!AS526)&lt;=1,"",AVERAGE('2. Collected Data'!AS126,'2. Collected Data'!AS226,'2. Collected Data'!AS326,'2. Collected Data'!AS426,'2. Collected Data'!AS526))</f>
        <v>883788.5</v>
      </c>
      <c r="AT26" s="45">
        <f>IF(COUNT('2. Collected Data'!AT126,'2. Collected Data'!AT226,'2. Collected Data'!AT326,'2. Collected Data'!AT426,'2. Collected Data'!AT526)&lt;=1,"",AVERAGE('2. Collected Data'!AT126,'2. Collected Data'!AT226,'2. Collected Data'!AT326,'2. Collected Data'!AT426,'2. Collected Data'!AT526))</f>
        <v>0</v>
      </c>
      <c r="AU26" s="45">
        <f>IF(COUNT('2. Collected Data'!AU126,'2. Collected Data'!AU226,'2. Collected Data'!AU326,'2. Collected Data'!AU426,'2. Collected Data'!AU526)&lt;=1,"",AVERAGE('2. Collected Data'!AU126,'2. Collected Data'!AU226,'2. Collected Data'!AU326,'2. Collected Data'!AU426,'2. Collected Data'!AU526))</f>
        <v>56796.666666666664</v>
      </c>
      <c r="AV26" s="88"/>
      <c r="AW26" s="184">
        <f>IF(COUNT('2. Collected Data'!AW126,'2. Collected Data'!AW226,'2. Collected Data'!AW326,'2. Collected Data'!AW426,'2. Collected Data'!AW526)&lt;=1,"",AVERAGE('2. Collected Data'!AW126,'2. Collected Data'!AW226,'2. Collected Data'!AW326,'2. Collected Data'!AW426,'2. Collected Data'!AW526))</f>
        <v>0.39500000000000002</v>
      </c>
      <c r="AX26" s="184">
        <f>IF(COUNT('2. Collected Data'!AX126,'2. Collected Data'!AX226,'2. Collected Data'!AX326,'2. Collected Data'!AX426,'2. Collected Data'!AX526)&lt;=1,"",AVERAGE('2. Collected Data'!AX126,'2. Collected Data'!AX226,'2. Collected Data'!AX326,'2. Collected Data'!AX426,'2. Collected Data'!AX526))</f>
        <v>0.60499999999999998</v>
      </c>
      <c r="AY26" s="50"/>
      <c r="AZ26" s="91"/>
      <c r="BA26" s="88"/>
      <c r="BB26" s="78">
        <f>IF(COUNT('2. Collected Data'!BB126,'2. Collected Data'!BB226,'2. Collected Data'!BB326,'2. Collected Data'!BB426,'2. Collected Data'!BB526)&lt;=1,"",AVERAGE('2. Collected Data'!BB126,'2. Collected Data'!BB226,'2. Collected Data'!BB326,'2. Collected Data'!BB426,'2. Collected Data'!BB526))</f>
        <v>63.25</v>
      </c>
      <c r="BC26" s="75">
        <f>IF(COUNT('2. Collected Data'!BC126,'2. Collected Data'!BC226,'2. Collected Data'!BC326,'2. Collected Data'!BC426,'2. Collected Data'!BC526)&lt;=1,"",AVERAGE('2. Collected Data'!BC126,'2. Collected Data'!BC226,'2. Collected Data'!BC326,'2. Collected Data'!BC426,'2. Collected Data'!BC526))</f>
        <v>25041719.5</v>
      </c>
      <c r="BD26" s="75">
        <f>IF(COUNT('2. Collected Data'!BD126,'2. Collected Data'!BD226,'2. Collected Data'!BD326,'2. Collected Data'!BD426,'2. Collected Data'!BD526)&lt;=1,"",AVERAGE('2. Collected Data'!BD126,'2. Collected Data'!BD226,'2. Collected Data'!BD326,'2. Collected Data'!BD426,'2. Collected Data'!BD526))</f>
        <v>20297877.25</v>
      </c>
      <c r="BE26" s="75">
        <f>IF(COUNT('2. Collected Data'!BE126,'2. Collected Data'!BE226,'2. Collected Data'!BE326,'2. Collected Data'!BE426,'2. Collected Data'!BE526)&lt;=1,"",AVERAGE('2. Collected Data'!BE126,'2. Collected Data'!BE226,'2. Collected Data'!BE326,'2. Collected Data'!BE426,'2. Collected Data'!BE526))</f>
        <v>24970911</v>
      </c>
      <c r="BF26" s="75">
        <f>IF(COUNT('2. Collected Data'!BF126,'2. Collected Data'!BF226,'2. Collected Data'!BF326,'2. Collected Data'!BF426,'2. Collected Data'!BF526)&lt;=1,"",AVERAGE('2. Collected Data'!BF126,'2. Collected Data'!BF226,'2. Collected Data'!BF326,'2. Collected Data'!BF426,'2. Collected Data'!BF526))</f>
        <v>70310507.75</v>
      </c>
      <c r="BG26" s="50"/>
      <c r="BH26" s="78">
        <f>IF(COUNT('2. Collected Data'!BH126,'2. Collected Data'!BH226,'2. Collected Data'!BH326,'2. Collected Data'!BH426,'2. Collected Data'!BH526)&lt;=1,"",AVERAGE('2. Collected Data'!BH126,'2. Collected Data'!BH226,'2. Collected Data'!BH326,'2. Collected Data'!BH426,'2. Collected Data'!BH526))</f>
        <v>59.666666666666664</v>
      </c>
      <c r="BI26" s="130"/>
      <c r="BJ26" s="50"/>
    </row>
    <row r="27" spans="1:62" s="51" customFormat="1" ht="11.25" customHeight="1" x14ac:dyDescent="0.15">
      <c r="A27" s="89" t="s">
        <v>155</v>
      </c>
      <c r="B27" s="172"/>
      <c r="C27" s="346"/>
      <c r="D27" s="346"/>
      <c r="E27" s="346"/>
      <c r="F27" s="346"/>
      <c r="G27" s="45">
        <f>IF(COUNT('2. Collected Data'!G27,'2. Collected Data'!G127,'2. Collected Data'!G227,'2. Collected Data'!G327,'2. Collected Data'!G427)&lt;=1,"",AVERAGE('2. Collected Data'!G27,'2. Collected Data'!G127,'2. Collected Data'!G227,'2. Collected Data'!G327,'2. Collected Data'!G427))</f>
        <v>29502.333333333332</v>
      </c>
      <c r="H27" s="45">
        <f>IF(COUNT('2. Collected Data'!H27,'2. Collected Data'!H127,'2. Collected Data'!H227,'2. Collected Data'!H327,'2. Collected Data'!H427)&lt;=1,"",AVERAGE('2. Collected Data'!H27,'2. Collected Data'!H127,'2. Collected Data'!H227,'2. Collected Data'!H327,'2. Collected Data'!H427))</f>
        <v>11280.333333333334</v>
      </c>
      <c r="I27" s="45">
        <f>IF(COUNT('2. Collected Data'!I27,'2. Collected Data'!I127,'2. Collected Data'!I227,'2. Collected Data'!I327,'2. Collected Data'!I427)&lt;=1,"",AVERAGE('2. Collected Data'!I27,'2. Collected Data'!I127,'2. Collected Data'!I227,'2. Collected Data'!I327,'2. Collected Data'!I427))</f>
        <v>1094</v>
      </c>
      <c r="J27" s="45">
        <f>IF(COUNT('2. Collected Data'!J27,'2. Collected Data'!J127,'2. Collected Data'!J227,'2. Collected Data'!J327,'2. Collected Data'!J427)&lt;=1,"",AVERAGE('2. Collected Data'!J27,'2. Collected Data'!J127,'2. Collected Data'!J227,'2. Collected Data'!J327,'2. Collected Data'!J427))</f>
        <v>6</v>
      </c>
      <c r="K27" s="45">
        <f>IF(COUNT('2. Collected Data'!K27,'2. Collected Data'!K127,'2. Collected Data'!K227,'2. Collected Data'!K327,'2. Collected Data'!K427)&lt;=1,"",AVERAGE('2. Collected Data'!K27,'2. Collected Data'!K127,'2. Collected Data'!K227,'2. Collected Data'!K327,'2. Collected Data'!K427))</f>
        <v>0</v>
      </c>
      <c r="L27" s="45">
        <f>IF(COUNT('2. Collected Data'!L27,'2. Collected Data'!L127,'2. Collected Data'!L227,'2. Collected Data'!L327,'2. Collected Data'!L427)&lt;=1,"",AVERAGE('2. Collected Data'!L27,'2. Collected Data'!L127,'2. Collected Data'!L227,'2. Collected Data'!L327,'2. Collected Data'!L427))</f>
        <v>28</v>
      </c>
      <c r="M27" s="45">
        <f>IF(COUNT('2. Collected Data'!M27,'2. Collected Data'!M127,'2. Collected Data'!M227,'2. Collected Data'!M327,'2. Collected Data'!M427)&lt;=1,"",AVERAGE('2. Collected Data'!M27,'2. Collected Data'!M127,'2. Collected Data'!M227,'2. Collected Data'!M327,'2. Collected Data'!M427))</f>
        <v>33</v>
      </c>
      <c r="N27" s="45">
        <f>IF(COUNT('2. Collected Data'!N27,'2. Collected Data'!N127,'2. Collected Data'!N227,'2. Collected Data'!N327,'2. Collected Data'!N427)&lt;=1,"",AVERAGE('2. Collected Data'!N27,'2. Collected Data'!N127,'2. Collected Data'!N227,'2. Collected Data'!N327,'2. Collected Data'!N427))</f>
        <v>76</v>
      </c>
      <c r="O27" s="45">
        <f>IF(COUNT('2. Collected Data'!O27,'2. Collected Data'!O127,'2. Collected Data'!O227,'2. Collected Data'!O327,'2. Collected Data'!O427)&lt;=1,"",AVERAGE('2. Collected Data'!O27,'2. Collected Data'!O127,'2. Collected Data'!O227,'2. Collected Data'!O327,'2. Collected Data'!O427))</f>
        <v>1070</v>
      </c>
      <c r="P27" s="45">
        <f>IF(COUNT('2. Collected Data'!P27,'2. Collected Data'!P127,'2. Collected Data'!P227,'2. Collected Data'!P327,'2. Collected Data'!P427)&lt;=1,"",AVERAGE('2. Collected Data'!P27,'2. Collected Data'!P127,'2. Collected Data'!P227,'2. Collected Data'!P327,'2. Collected Data'!P427))</f>
        <v>550</v>
      </c>
      <c r="Q27" s="45">
        <f>IF(COUNT('2. Collected Data'!Q27,'2. Collected Data'!Q127,'2. Collected Data'!Q227,'2. Collected Data'!Q327,'2. Collected Data'!Q427)&lt;=1,"",AVERAGE('2. Collected Data'!Q27,'2. Collected Data'!Q127,'2. Collected Data'!Q227,'2. Collected Data'!Q327,'2. Collected Data'!Q427))</f>
        <v>22.5</v>
      </c>
      <c r="R27" s="45">
        <f>IF(COUNT('2. Collected Data'!R27,'2. Collected Data'!R127,'2. Collected Data'!R227,'2. Collected Data'!R327,'2. Collected Data'!R427)&lt;=1,"",AVERAGE('2. Collected Data'!R27,'2. Collected Data'!R127,'2. Collected Data'!R227,'2. Collected Data'!R327,'2. Collected Data'!R427))</f>
        <v>0</v>
      </c>
      <c r="S27" s="45">
        <f>IF(COUNT('2. Collected Data'!S27,'2. Collected Data'!S127,'2. Collected Data'!S227,'2. Collected Data'!S327,'2. Collected Data'!S427)&lt;=1,"",AVERAGE('2. Collected Data'!S27,'2. Collected Data'!S127,'2. Collected Data'!S227,'2. Collected Data'!S327,'2. Collected Data'!S427))</f>
        <v>0</v>
      </c>
      <c r="T27" s="45">
        <f>IF(COUNT('2. Collected Data'!T27,'2. Collected Data'!T127,'2. Collected Data'!T227,'2. Collected Data'!T327,'2. Collected Data'!T427)&lt;=1,"",AVERAGE('2. Collected Data'!T27,'2. Collected Data'!T127,'2. Collected Data'!T227,'2. Collected Data'!T327,'2. Collected Data'!T427))</f>
        <v>0</v>
      </c>
      <c r="U27" s="45">
        <f>IF(COUNT('2. Collected Data'!U27,'2. Collected Data'!U127,'2. Collected Data'!U227,'2. Collected Data'!U327,'2. Collected Data'!U427)&lt;=1,"",AVERAGE('2. Collected Data'!U27,'2. Collected Data'!U127,'2. Collected Data'!U227,'2. Collected Data'!U327,'2. Collected Data'!U427))</f>
        <v>0</v>
      </c>
      <c r="V27" s="45">
        <f>IF(COUNT('2. Collected Data'!V27,'2. Collected Data'!V127,'2. Collected Data'!V227,'2. Collected Data'!V327,'2. Collected Data'!V427)&lt;=1,"",AVERAGE('2. Collected Data'!V27,'2. Collected Data'!V127,'2. Collected Data'!V227,'2. Collected Data'!V327,'2. Collected Data'!V427))</f>
        <v>0</v>
      </c>
      <c r="W27" s="45">
        <f>IF(COUNT('2. Collected Data'!W27,'2. Collected Data'!W127,'2. Collected Data'!W227,'2. Collected Data'!W327,'2. Collected Data'!W427)&lt;=1,"",AVERAGE('2. Collected Data'!W27,'2. Collected Data'!W127,'2. Collected Data'!W227,'2. Collected Data'!W327,'2. Collected Data'!W427))</f>
        <v>0</v>
      </c>
      <c r="X27" s="45">
        <f>IF(COUNT('2. Collected Data'!X27,'2. Collected Data'!X127,'2. Collected Data'!X227,'2. Collected Data'!X327,'2. Collected Data'!X427)&lt;=1,"",AVERAGE('2. Collected Data'!X27,'2. Collected Data'!X127,'2. Collected Data'!X227,'2. Collected Data'!X327,'2. Collected Data'!X427))</f>
        <v>0</v>
      </c>
      <c r="Y27" s="45">
        <f>IF(COUNT('2. Collected Data'!Y27,'2. Collected Data'!Y127,'2. Collected Data'!Y227,'2. Collected Data'!Y327,'2. Collected Data'!Y427)&lt;=1,"",AVERAGE('2. Collected Data'!Y27,'2. Collected Data'!Y127,'2. Collected Data'!Y227,'2. Collected Data'!Y327,'2. Collected Data'!Y427))</f>
        <v>1734.6666666666667</v>
      </c>
      <c r="Z27" s="45">
        <f>IF(COUNT('2. Collected Data'!Z27,'2. Collected Data'!Z127,'2. Collected Data'!Z227,'2. Collected Data'!Z327,'2. Collected Data'!Z427)&lt;=1,"",AVERAGE('2. Collected Data'!Z27,'2. Collected Data'!Z127,'2. Collected Data'!Z227,'2. Collected Data'!Z327,'2. Collected Data'!Z427))</f>
        <v>118.33333333333333</v>
      </c>
      <c r="AA27" s="184">
        <f>IF(COUNT('2. Collected Data'!AA27,'2. Collected Data'!AA127,'2. Collected Data'!AA227,'2. Collected Data'!AA327,'2. Collected Data'!AA427)&lt;=1,"",AVERAGE('2. Collected Data'!AA27,'2. Collected Data'!AA127,'2. Collected Data'!AA227,'2. Collected Data'!AA327,'2. Collected Data'!AA427))</f>
        <v>1</v>
      </c>
      <c r="AB27" s="184">
        <f>IF(COUNT('2. Collected Data'!AB27,'2. Collected Data'!AB127,'2. Collected Data'!AB227,'2. Collected Data'!AB327,'2. Collected Data'!AB427)&lt;=1,"",AVERAGE('2. Collected Data'!AB27,'2. Collected Data'!AB127,'2. Collected Data'!AB227,'2. Collected Data'!AB327,'2. Collected Data'!AB427))</f>
        <v>0</v>
      </c>
      <c r="AC27" s="184">
        <f>IF(COUNT('2. Collected Data'!AC27,'2. Collected Data'!AC127,'2. Collected Data'!AC227,'2. Collected Data'!AC327,'2. Collected Data'!AC427)&lt;=1,"",AVERAGE('2. Collected Data'!AC27,'2. Collected Data'!AC127,'2. Collected Data'!AC227,'2. Collected Data'!AC327,'2. Collected Data'!AC427))</f>
        <v>0</v>
      </c>
      <c r="AD27" s="45">
        <f>IF(COUNT('2. Collected Data'!AD27,'2. Collected Data'!AD127,'2. Collected Data'!AD227,'2. Collected Data'!AD327,'2. Collected Data'!AD427)&lt;=1,"",AVERAGE('2. Collected Data'!AD27,'2. Collected Data'!AD127,'2. Collected Data'!AD227,'2. Collected Data'!AD327,'2. Collected Data'!AD427))</f>
        <v>108.66666666666667</v>
      </c>
      <c r="AE27" s="45">
        <f>IF(COUNT('2. Collected Data'!AE27,'2. Collected Data'!AE127,'2. Collected Data'!AE227,'2. Collected Data'!AE327,'2. Collected Data'!AE427)&lt;=1,"",AVERAGE('2. Collected Data'!AE27,'2. Collected Data'!AE127,'2. Collected Data'!AE227,'2. Collected Data'!AE327,'2. Collected Data'!AE427))</f>
        <v>373348</v>
      </c>
      <c r="AF27" s="45">
        <f>IF(COUNT('2. Collected Data'!AF27,'2. Collected Data'!AF127,'2. Collected Data'!AF227,'2. Collected Data'!AF327,'2. Collected Data'!AF427)&lt;=1,"",AVERAGE('2. Collected Data'!AF27,'2. Collected Data'!AF127,'2. Collected Data'!AF227,'2. Collected Data'!AF327,'2. Collected Data'!AF427))</f>
        <v>78</v>
      </c>
      <c r="AG27" s="45">
        <f>IF(COUNT('2. Collected Data'!AG27,'2. Collected Data'!AG127,'2. Collected Data'!AG227,'2. Collected Data'!AG327,'2. Collected Data'!AG427)&lt;=1,"",AVERAGE('2. Collected Data'!AG27,'2. Collected Data'!AG127,'2. Collected Data'!AG227,'2. Collected Data'!AG327,'2. Collected Data'!AG427))</f>
        <v>1482277.3333333333</v>
      </c>
      <c r="AH27" s="88"/>
      <c r="AI27" s="45">
        <f>IF(COUNT('2. Collected Data'!AI127,'2. Collected Data'!AI227,'2. Collected Data'!AI327,'2. Collected Data'!AI427,'2. Collected Data'!AI527)&lt;=1,"",AVERAGE('2. Collected Data'!AI127,'2. Collected Data'!AI227,'2. Collected Data'!AI327,'2. Collected Data'!AI427,'2. Collected Data'!AI527))</f>
        <v>257937.66666666666</v>
      </c>
      <c r="AJ27" s="45" t="str">
        <f>IF(COUNT('2. Collected Data'!AJ127,'2. Collected Data'!AJ227,'2. Collected Data'!AJ327,'2. Collected Data'!AJ427,'2. Collected Data'!AJ527)&lt;=1,"",AVERAGE('2. Collected Data'!AJ127,'2. Collected Data'!AJ227,'2. Collected Data'!AJ327,'2. Collected Data'!AJ427,'2. Collected Data'!AJ527))</f>
        <v/>
      </c>
      <c r="AK27" s="45" t="str">
        <f>IF(COUNT('2. Collected Data'!AK127,'2. Collected Data'!AK227,'2. Collected Data'!AK327,'2. Collected Data'!AK427,'2. Collected Data'!AK527)&lt;=1,"",AVERAGE('2. Collected Data'!AK127,'2. Collected Data'!AK227,'2. Collected Data'!AK327,'2. Collected Data'!AK427,'2. Collected Data'!AK527))</f>
        <v/>
      </c>
      <c r="AL27" s="45" t="str">
        <f>IF(COUNT('2. Collected Data'!AL127,'2. Collected Data'!AL227,'2. Collected Data'!AL327,'2. Collected Data'!AL427,'2. Collected Data'!AL527)&lt;=1,"",AVERAGE('2. Collected Data'!AL127,'2. Collected Data'!AL227,'2. Collected Data'!AL327,'2. Collected Data'!AL427,'2. Collected Data'!AL527))</f>
        <v/>
      </c>
      <c r="AM27" s="45" t="str">
        <f>IF(COUNT('2. Collected Data'!AM127,'2. Collected Data'!AM227,'2. Collected Data'!AM327,'2. Collected Data'!AM427,'2. Collected Data'!AM527)&lt;=1,"",AVERAGE('2. Collected Data'!AM127,'2. Collected Data'!AM227,'2. Collected Data'!AM327,'2. Collected Data'!AM427,'2. Collected Data'!AM527))</f>
        <v/>
      </c>
      <c r="AN27" s="122"/>
      <c r="AO27" s="45">
        <f>IF(COUNT('2. Collected Data'!AO127,'2. Collected Data'!AO227,'2. Collected Data'!AO327,'2. Collected Data'!AO427,'2. Collected Data'!AO527)&lt;=1,"",AVERAGE('2. Collected Data'!AO127,'2. Collected Data'!AO227,'2. Collected Data'!AO327,'2. Collected Data'!AO427,'2. Collected Data'!AO527))</f>
        <v>4938484.666666667</v>
      </c>
      <c r="AP27" s="45">
        <f>IF(COUNT('2. Collected Data'!AP127,'2. Collected Data'!AP227,'2. Collected Data'!AP327,'2. Collected Data'!AP427,'2. Collected Data'!AP527)&lt;=1,"",AVERAGE('2. Collected Data'!AP127,'2. Collected Data'!AP227,'2. Collected Data'!AP327,'2. Collected Data'!AP427,'2. Collected Data'!AP527))</f>
        <v>48035.5</v>
      </c>
      <c r="AQ27" s="45">
        <f>IF(COUNT('2. Collected Data'!AQ127,'2. Collected Data'!AQ227,'2. Collected Data'!AQ327,'2. Collected Data'!AQ427,'2. Collected Data'!AQ527)&lt;=1,"",AVERAGE('2. Collected Data'!AQ127,'2. Collected Data'!AQ227,'2. Collected Data'!AQ327,'2. Collected Data'!AQ427,'2. Collected Data'!AQ527))</f>
        <v>14273.5</v>
      </c>
      <c r="AR27" s="45" t="str">
        <f>IF(COUNT('2. Collected Data'!AR127,'2. Collected Data'!AR227,'2. Collected Data'!AR327,'2. Collected Data'!AR427,'2. Collected Data'!AR527)&lt;=1,"",AVERAGE('2. Collected Data'!AR127,'2. Collected Data'!AR227,'2. Collected Data'!AR327,'2. Collected Data'!AR427,'2. Collected Data'!AR527))</f>
        <v/>
      </c>
      <c r="AS27" s="45">
        <f>IF(COUNT('2. Collected Data'!AS127,'2. Collected Data'!AS227,'2. Collected Data'!AS327,'2. Collected Data'!AS427,'2. Collected Data'!AS527)&lt;=1,"",AVERAGE('2. Collected Data'!AS127,'2. Collected Data'!AS227,'2. Collected Data'!AS327,'2. Collected Data'!AS427,'2. Collected Data'!AS527))</f>
        <v>1600000</v>
      </c>
      <c r="AT27" s="45" t="str">
        <f>IF(COUNT('2. Collected Data'!AT127,'2. Collected Data'!AT227,'2. Collected Data'!AT327,'2. Collected Data'!AT427,'2. Collected Data'!AT527)&lt;=1,"",AVERAGE('2. Collected Data'!AT127,'2. Collected Data'!AT227,'2. Collected Data'!AT327,'2. Collected Data'!AT427,'2. Collected Data'!AT527))</f>
        <v/>
      </c>
      <c r="AU27" s="45">
        <f>IF(COUNT('2. Collected Data'!AU127,'2. Collected Data'!AU227,'2. Collected Data'!AU327,'2. Collected Data'!AU427,'2. Collected Data'!AU527)&lt;=1,"",AVERAGE('2. Collected Data'!AU127,'2. Collected Data'!AU227,'2. Collected Data'!AU327,'2. Collected Data'!AU427,'2. Collected Data'!AU527))</f>
        <v>267180.66666666669</v>
      </c>
      <c r="AV27" s="88"/>
      <c r="AW27" s="184">
        <f>IF(COUNT('2. Collected Data'!AW127,'2. Collected Data'!AW227,'2. Collected Data'!AW327,'2. Collected Data'!AW427,'2. Collected Data'!AW527)&lt;=1,"",AVERAGE('2. Collected Data'!AW127,'2. Collected Data'!AW227,'2. Collected Data'!AW327,'2. Collected Data'!AW427,'2. Collected Data'!AW527))</f>
        <v>1</v>
      </c>
      <c r="AX27" s="184">
        <f>IF(COUNT('2. Collected Data'!AX127,'2. Collected Data'!AX227,'2. Collected Data'!AX327,'2. Collected Data'!AX427,'2. Collected Data'!AX527)&lt;=1,"",AVERAGE('2. Collected Data'!AX127,'2. Collected Data'!AX227,'2. Collected Data'!AX327,'2. Collected Data'!AX427,'2. Collected Data'!AX527))</f>
        <v>0</v>
      </c>
      <c r="AY27" s="50"/>
      <c r="AZ27" s="91"/>
      <c r="BA27" s="88"/>
      <c r="BB27" s="78">
        <f>IF(COUNT('2. Collected Data'!BB127,'2. Collected Data'!BB227,'2. Collected Data'!BB327,'2. Collected Data'!BB427,'2. Collected Data'!BB527)&lt;=1,"",AVERAGE('2. Collected Data'!BB127,'2. Collected Data'!BB227,'2. Collected Data'!BB327,'2. Collected Data'!BB427,'2. Collected Data'!BB527))</f>
        <v>75.2</v>
      </c>
      <c r="BC27" s="75">
        <f>IF(COUNT('2. Collected Data'!BC127,'2. Collected Data'!BC227,'2. Collected Data'!BC327,'2. Collected Data'!BC427,'2. Collected Data'!BC527)&lt;=1,"",AVERAGE('2. Collected Data'!BC127,'2. Collected Data'!BC227,'2. Collected Data'!BC327,'2. Collected Data'!BC427,'2. Collected Data'!BC527))</f>
        <v>3982609</v>
      </c>
      <c r="BD27" s="75">
        <f>IF(COUNT('2. Collected Data'!BD127,'2. Collected Data'!BD227,'2. Collected Data'!BD327,'2. Collected Data'!BD427,'2. Collected Data'!BD527)&lt;=1,"",AVERAGE('2. Collected Data'!BD127,'2. Collected Data'!BD227,'2. Collected Data'!BD327,'2. Collected Data'!BD427,'2. Collected Data'!BD527))</f>
        <v>8888786.6950000003</v>
      </c>
      <c r="BE27" s="75">
        <f>IF(COUNT('2. Collected Data'!BE127,'2. Collected Data'!BE227,'2. Collected Data'!BE327,'2. Collected Data'!BE427,'2. Collected Data'!BE527)&lt;=1,"",AVERAGE('2. Collected Data'!BE127,'2. Collected Data'!BE227,'2. Collected Data'!BE327,'2. Collected Data'!BE427,'2. Collected Data'!BE527))</f>
        <v>17946454</v>
      </c>
      <c r="BF27" s="75">
        <f>IF(COUNT('2. Collected Data'!BF127,'2. Collected Data'!BF227,'2. Collected Data'!BF327,'2. Collected Data'!BF427,'2. Collected Data'!BF527)&lt;=1,"",AVERAGE('2. Collected Data'!BF127,'2. Collected Data'!BF227,'2. Collected Data'!BF327,'2. Collected Data'!BF427,'2. Collected Data'!BF527))</f>
        <v>33978566.463333331</v>
      </c>
      <c r="BG27" s="50"/>
      <c r="BH27" s="78">
        <f>IF(COUNT('2. Collected Data'!BH127,'2. Collected Data'!BH227,'2. Collected Data'!BH327,'2. Collected Data'!BH427,'2. Collected Data'!BH527)&lt;=1,"",AVERAGE('2. Collected Data'!BH127,'2. Collected Data'!BH227,'2. Collected Data'!BH327,'2. Collected Data'!BH427,'2. Collected Data'!BH527))</f>
        <v>73.339999999999989</v>
      </c>
      <c r="BI27" s="130"/>
      <c r="BJ27" s="50"/>
    </row>
    <row r="28" spans="1:62" s="177" customFormat="1" ht="11.25" customHeight="1" x14ac:dyDescent="0.15">
      <c r="A28" s="89" t="s">
        <v>136</v>
      </c>
      <c r="B28" s="172"/>
      <c r="C28" s="346"/>
      <c r="D28" s="346"/>
      <c r="E28" s="346"/>
      <c r="F28" s="346"/>
      <c r="G28" s="45">
        <f>IF(COUNT('2. Collected Data'!G28,'2. Collected Data'!G128,'2. Collected Data'!G228,'2. Collected Data'!G328,'2. Collected Data'!G428)&lt;=1,"",AVERAGE('2. Collected Data'!G28,'2. Collected Data'!G128,'2. Collected Data'!G228,'2. Collected Data'!G328,'2. Collected Data'!G428))</f>
        <v>24627.8</v>
      </c>
      <c r="H28" s="45">
        <f>IF(COUNT('2. Collected Data'!H28,'2. Collected Data'!H128,'2. Collected Data'!H228,'2. Collected Data'!H328,'2. Collected Data'!H428)&lt;=1,"",AVERAGE('2. Collected Data'!H28,'2. Collected Data'!H128,'2. Collected Data'!H228,'2. Collected Data'!H328,'2. Collected Data'!H428))</f>
        <v>10154.799999999999</v>
      </c>
      <c r="I28" s="45">
        <f>IF(COUNT('2. Collected Data'!I28,'2. Collected Data'!I128,'2. Collected Data'!I228,'2. Collected Data'!I328,'2. Collected Data'!I428)&lt;=1,"",AVERAGE('2. Collected Data'!I28,'2. Collected Data'!I128,'2. Collected Data'!I228,'2. Collected Data'!I328,'2. Collected Data'!I428))</f>
        <v>900</v>
      </c>
      <c r="J28" s="45">
        <f>IF(COUNT('2. Collected Data'!J28,'2. Collected Data'!J128,'2. Collected Data'!J228,'2. Collected Data'!J328,'2. Collected Data'!J428)&lt;=1,"",AVERAGE('2. Collected Data'!J28,'2. Collected Data'!J128,'2. Collected Data'!J228,'2. Collected Data'!J328,'2. Collected Data'!J428))</f>
        <v>45.6</v>
      </c>
      <c r="K28" s="45">
        <f>IF(COUNT('2. Collected Data'!K28,'2. Collected Data'!K128,'2. Collected Data'!K228,'2. Collected Data'!K328,'2. Collected Data'!K428)&lt;=1,"",AVERAGE('2. Collected Data'!K28,'2. Collected Data'!K128,'2. Collected Data'!K228,'2. Collected Data'!K328,'2. Collected Data'!K428))</f>
        <v>11.2</v>
      </c>
      <c r="L28" s="45">
        <f>IF(COUNT('2. Collected Data'!L28,'2. Collected Data'!L128,'2. Collected Data'!L228,'2. Collected Data'!L328,'2. Collected Data'!L428)&lt;=1,"",AVERAGE('2. Collected Data'!L28,'2. Collected Data'!L128,'2. Collected Data'!L228,'2. Collected Data'!L328,'2. Collected Data'!L428))</f>
        <v>25</v>
      </c>
      <c r="M28" s="45">
        <f>IF(COUNT('2. Collected Data'!M28,'2. Collected Data'!M128,'2. Collected Data'!M228,'2. Collected Data'!M328,'2. Collected Data'!M428)&lt;=1,"",AVERAGE('2. Collected Data'!M28,'2. Collected Data'!M128,'2. Collected Data'!M228,'2. Collected Data'!M328,'2. Collected Data'!M428))</f>
        <v>900</v>
      </c>
      <c r="N28" s="45">
        <f>IF(COUNT('2. Collected Data'!N28,'2. Collected Data'!N128,'2. Collected Data'!N228,'2. Collected Data'!N328,'2. Collected Data'!N428)&lt;=1,"",AVERAGE('2. Collected Data'!N28,'2. Collected Data'!N128,'2. Collected Data'!N228,'2. Collected Data'!N328,'2. Collected Data'!N428))</f>
        <v>900</v>
      </c>
      <c r="O28" s="45">
        <f>IF(COUNT('2. Collected Data'!O28,'2. Collected Data'!O128,'2. Collected Data'!O228,'2. Collected Data'!O328,'2. Collected Data'!O428)&lt;=1,"",AVERAGE('2. Collected Data'!O28,'2. Collected Data'!O128,'2. Collected Data'!O228,'2. Collected Data'!O328,'2. Collected Data'!O428))</f>
        <v>900</v>
      </c>
      <c r="P28" s="45">
        <f>IF(COUNT('2. Collected Data'!P28,'2. Collected Data'!P128,'2. Collected Data'!P228,'2. Collected Data'!P328,'2. Collected Data'!P428)&lt;=1,"",AVERAGE('2. Collected Data'!P28,'2. Collected Data'!P128,'2. Collected Data'!P228,'2. Collected Data'!P328,'2. Collected Data'!P428))</f>
        <v>0</v>
      </c>
      <c r="Q28" s="45">
        <f>IF(COUNT('2. Collected Data'!Q28,'2. Collected Data'!Q128,'2. Collected Data'!Q228,'2. Collected Data'!Q328,'2. Collected Data'!Q428)&lt;=1,"",AVERAGE('2. Collected Data'!Q28,'2. Collected Data'!Q128,'2. Collected Data'!Q228,'2. Collected Data'!Q328,'2. Collected Data'!Q428))</f>
        <v>0</v>
      </c>
      <c r="R28" s="45">
        <f>IF(COUNT('2. Collected Data'!R28,'2. Collected Data'!R128,'2. Collected Data'!R228,'2. Collected Data'!R328,'2. Collected Data'!R428)&lt;=1,"",AVERAGE('2. Collected Data'!R28,'2. Collected Data'!R128,'2. Collected Data'!R228,'2. Collected Data'!R328,'2. Collected Data'!R428))</f>
        <v>0</v>
      </c>
      <c r="S28" s="45">
        <f>IF(COUNT('2. Collected Data'!S28,'2. Collected Data'!S128,'2. Collected Data'!S228,'2. Collected Data'!S328,'2. Collected Data'!S428)&lt;=1,"",AVERAGE('2. Collected Data'!S28,'2. Collected Data'!S128,'2. Collected Data'!S228,'2. Collected Data'!S328,'2. Collected Data'!S428))</f>
        <v>0</v>
      </c>
      <c r="T28" s="45">
        <f>IF(COUNT('2. Collected Data'!T28,'2. Collected Data'!T128,'2. Collected Data'!T228,'2. Collected Data'!T328,'2. Collected Data'!T428)&lt;=1,"",AVERAGE('2. Collected Data'!T28,'2. Collected Data'!T128,'2. Collected Data'!T228,'2. Collected Data'!T328,'2. Collected Data'!T428))</f>
        <v>0</v>
      </c>
      <c r="U28" s="45">
        <f>IF(COUNT('2. Collected Data'!U28,'2. Collected Data'!U128,'2. Collected Data'!U228,'2. Collected Data'!U328,'2. Collected Data'!U428)&lt;=1,"",AVERAGE('2. Collected Data'!U28,'2. Collected Data'!U128,'2. Collected Data'!U228,'2. Collected Data'!U328,'2. Collected Data'!U428))</f>
        <v>0</v>
      </c>
      <c r="V28" s="45">
        <f>IF(COUNT('2. Collected Data'!V28,'2. Collected Data'!V128,'2. Collected Data'!V228,'2. Collected Data'!V328,'2. Collected Data'!V428)&lt;=1,"",AVERAGE('2. Collected Data'!V28,'2. Collected Data'!V128,'2. Collected Data'!V228,'2. Collected Data'!V328,'2. Collected Data'!V428))</f>
        <v>0</v>
      </c>
      <c r="W28" s="45">
        <f>IF(COUNT('2. Collected Data'!W28,'2. Collected Data'!W128,'2. Collected Data'!W228,'2. Collected Data'!W328,'2. Collected Data'!W428)&lt;=1,"",AVERAGE('2. Collected Data'!W28,'2. Collected Data'!W128,'2. Collected Data'!W228,'2. Collected Data'!W328,'2. Collected Data'!W428))</f>
        <v>0</v>
      </c>
      <c r="X28" s="45">
        <f>IF(COUNT('2. Collected Data'!X28,'2. Collected Data'!X128,'2. Collected Data'!X228,'2. Collected Data'!X328,'2. Collected Data'!X428)&lt;=1,"",AVERAGE('2. Collected Data'!X28,'2. Collected Data'!X128,'2. Collected Data'!X228,'2. Collected Data'!X328,'2. Collected Data'!X428))</f>
        <v>0</v>
      </c>
      <c r="Y28" s="45">
        <f>IF(COUNT('2. Collected Data'!Y28,'2. Collected Data'!Y128,'2. Collected Data'!Y228,'2. Collected Data'!Y328,'2. Collected Data'!Y428)&lt;=1,"",AVERAGE('2. Collected Data'!Y28,'2. Collected Data'!Y128,'2. Collected Data'!Y228,'2. Collected Data'!Y328,'2. Collected Data'!Y428))</f>
        <v>1009.6</v>
      </c>
      <c r="Z28" s="45">
        <f>IF(COUNT('2. Collected Data'!Z28,'2. Collected Data'!Z128,'2. Collected Data'!Z228,'2. Collected Data'!Z328,'2. Collected Data'!Z428)&lt;=1,"",AVERAGE('2. Collected Data'!Z28,'2. Collected Data'!Z128,'2. Collected Data'!Z228,'2. Collected Data'!Z328,'2. Collected Data'!Z428))</f>
        <v>521.6</v>
      </c>
      <c r="AA28" s="184">
        <f>IF(COUNT('2. Collected Data'!AA28,'2. Collected Data'!AA128,'2. Collected Data'!AA228,'2. Collected Data'!AA328,'2. Collected Data'!AA428)&lt;=1,"",AVERAGE('2. Collected Data'!AA28,'2. Collected Data'!AA128,'2. Collected Data'!AA228,'2. Collected Data'!AA328,'2. Collected Data'!AA428))</f>
        <v>0.99</v>
      </c>
      <c r="AB28" s="184">
        <f>IF(COUNT('2. Collected Data'!AB28,'2. Collected Data'!AB128,'2. Collected Data'!AB228,'2. Collected Data'!AB328,'2. Collected Data'!AB428)&lt;=1,"",AVERAGE('2. Collected Data'!AB28,'2. Collected Data'!AB128,'2. Collected Data'!AB228,'2. Collected Data'!AB328,'2. Collected Data'!AB428))</f>
        <v>0</v>
      </c>
      <c r="AC28" s="184">
        <f>IF(COUNT('2. Collected Data'!AC28,'2. Collected Data'!AC128,'2. Collected Data'!AC228,'2. Collected Data'!AC328,'2. Collected Data'!AC428)&lt;=1,"",AVERAGE('2. Collected Data'!AC28,'2. Collected Data'!AC128,'2. Collected Data'!AC228,'2. Collected Data'!AC328,'2. Collected Data'!AC428))</f>
        <v>0.01</v>
      </c>
      <c r="AD28" s="45">
        <f>IF(COUNT('2. Collected Data'!AD28,'2. Collected Data'!AD128,'2. Collected Data'!AD228,'2. Collected Data'!AD328,'2. Collected Data'!AD428)&lt;=1,"",AVERAGE('2. Collected Data'!AD28,'2. Collected Data'!AD128,'2. Collected Data'!AD228,'2. Collected Data'!AD328,'2. Collected Data'!AD428))</f>
        <v>116.2</v>
      </c>
      <c r="AE28" s="45">
        <f>IF(COUNT('2. Collected Data'!AE28,'2. Collected Data'!AE128,'2. Collected Data'!AE228,'2. Collected Data'!AE328,'2. Collected Data'!AE428)&lt;=1,"",AVERAGE('2. Collected Data'!AE28,'2. Collected Data'!AE128,'2. Collected Data'!AE228,'2. Collected Data'!AE328,'2. Collected Data'!AE428))</f>
        <v>223360</v>
      </c>
      <c r="AF28" s="45">
        <f>IF(COUNT('2. Collected Data'!AF28,'2. Collected Data'!AF128,'2. Collected Data'!AF228,'2. Collected Data'!AF328,'2. Collected Data'!AF428)&lt;=1,"",AVERAGE('2. Collected Data'!AF28,'2. Collected Data'!AF128,'2. Collected Data'!AF228,'2. Collected Data'!AF328,'2. Collected Data'!AF428))</f>
        <v>102.8</v>
      </c>
      <c r="AG28" s="45">
        <f>IF(COUNT('2. Collected Data'!AG28,'2. Collected Data'!AG128,'2. Collected Data'!AG228,'2. Collected Data'!AG328,'2. Collected Data'!AG428)&lt;=1,"",AVERAGE('2. Collected Data'!AG28,'2. Collected Data'!AG128,'2. Collected Data'!AG228,'2. Collected Data'!AG328,'2. Collected Data'!AG428))</f>
        <v>2339000</v>
      </c>
      <c r="AH28" s="88"/>
      <c r="AI28" s="45">
        <f>IF(COUNT('2. Collected Data'!AI128,'2. Collected Data'!AI228,'2. Collected Data'!AI328,'2. Collected Data'!AI428,'2. Collected Data'!AI528)&lt;=1,"",AVERAGE('2. Collected Data'!AI128,'2. Collected Data'!AI228,'2. Collected Data'!AI328,'2. Collected Data'!AI428,'2. Collected Data'!AI528))</f>
        <v>157897.4</v>
      </c>
      <c r="AJ28" s="45">
        <f>IF(COUNT('2. Collected Data'!AJ128,'2. Collected Data'!AJ228,'2. Collected Data'!AJ328,'2. Collected Data'!AJ428,'2. Collected Data'!AJ528)&lt;=1,"",AVERAGE('2. Collected Data'!AJ128,'2. Collected Data'!AJ228,'2. Collected Data'!AJ328,'2. Collected Data'!AJ428,'2. Collected Data'!AJ528))</f>
        <v>1319.6</v>
      </c>
      <c r="AK28" s="45">
        <f>IF(COUNT('2. Collected Data'!AK128,'2. Collected Data'!AK228,'2. Collected Data'!AK328,'2. Collected Data'!AK428,'2. Collected Data'!AK528)&lt;=1,"",AVERAGE('2. Collected Data'!AK128,'2. Collected Data'!AK228,'2. Collected Data'!AK328,'2. Collected Data'!AK428,'2. Collected Data'!AK528))</f>
        <v>0</v>
      </c>
      <c r="AL28" s="45">
        <f>IF(COUNT('2. Collected Data'!AL128,'2. Collected Data'!AL228,'2. Collected Data'!AL328,'2. Collected Data'!AL428,'2. Collected Data'!AL528)&lt;=1,"",AVERAGE('2. Collected Data'!AL128,'2. Collected Data'!AL228,'2. Collected Data'!AL328,'2. Collected Data'!AL428,'2. Collected Data'!AL528))</f>
        <v>20763.8</v>
      </c>
      <c r="AM28" s="45">
        <f>IF(COUNT('2. Collected Data'!AM128,'2. Collected Data'!AM228,'2. Collected Data'!AM328,'2. Collected Data'!AM428,'2. Collected Data'!AM528)&lt;=1,"",AVERAGE('2. Collected Data'!AM128,'2. Collected Data'!AM228,'2. Collected Data'!AM328,'2. Collected Data'!AM428,'2. Collected Data'!AM528))</f>
        <v>0</v>
      </c>
      <c r="AN28" s="122"/>
      <c r="AO28" s="45">
        <f>IF(COUNT('2. Collected Data'!AO128,'2. Collected Data'!AO228,'2. Collected Data'!AO328,'2. Collected Data'!AO428,'2. Collected Data'!AO528)&lt;=1,"",AVERAGE('2. Collected Data'!AO128,'2. Collected Data'!AO228,'2. Collected Data'!AO328,'2. Collected Data'!AO428,'2. Collected Data'!AO528))</f>
        <v>26459644.800000001</v>
      </c>
      <c r="AP28" s="45">
        <f>IF(COUNT('2. Collected Data'!AP128,'2. Collected Data'!AP228,'2. Collected Data'!AP328,'2. Collected Data'!AP428,'2. Collected Data'!AP528)&lt;=1,"",AVERAGE('2. Collected Data'!AP128,'2. Collected Data'!AP228,'2. Collected Data'!AP328,'2. Collected Data'!AP428,'2. Collected Data'!AP528))</f>
        <v>35652.6</v>
      </c>
      <c r="AQ28" s="45">
        <f>IF(COUNT('2. Collected Data'!AQ128,'2. Collected Data'!AQ228,'2. Collected Data'!AQ328,'2. Collected Data'!AQ428,'2. Collected Data'!AQ528)&lt;=1,"",AVERAGE('2. Collected Data'!AQ128,'2. Collected Data'!AQ228,'2. Collected Data'!AQ328,'2. Collected Data'!AQ428,'2. Collected Data'!AQ528))</f>
        <v>0</v>
      </c>
      <c r="AR28" s="45">
        <f>IF(COUNT('2. Collected Data'!AR128,'2. Collected Data'!AR228,'2. Collected Data'!AR328,'2. Collected Data'!AR428,'2. Collected Data'!AR528)&lt;=1,"",AVERAGE('2. Collected Data'!AR128,'2. Collected Data'!AR228,'2. Collected Data'!AR328,'2. Collected Data'!AR428,'2. Collected Data'!AR528))</f>
        <v>0</v>
      </c>
      <c r="AS28" s="45">
        <f>IF(COUNT('2. Collected Data'!AS128,'2. Collected Data'!AS228,'2. Collected Data'!AS328,'2. Collected Data'!AS428,'2. Collected Data'!AS528)&lt;=1,"",AVERAGE('2. Collected Data'!AS128,'2. Collected Data'!AS228,'2. Collected Data'!AS328,'2. Collected Data'!AS428,'2. Collected Data'!AS528))</f>
        <v>0</v>
      </c>
      <c r="AT28" s="45">
        <f>IF(COUNT('2. Collected Data'!AT128,'2. Collected Data'!AT228,'2. Collected Data'!AT328,'2. Collected Data'!AT428,'2. Collected Data'!AT528)&lt;=1,"",AVERAGE('2. Collected Data'!AT128,'2. Collected Data'!AT228,'2. Collected Data'!AT328,'2. Collected Data'!AT428,'2. Collected Data'!AT528))</f>
        <v>0</v>
      </c>
      <c r="AU28" s="45">
        <f>IF(COUNT('2. Collected Data'!AU128,'2. Collected Data'!AU228,'2. Collected Data'!AU328,'2. Collected Data'!AU428,'2. Collected Data'!AU528)&lt;=1,"",AVERAGE('2. Collected Data'!AU128,'2. Collected Data'!AU228,'2. Collected Data'!AU328,'2. Collected Data'!AU428,'2. Collected Data'!AU528))</f>
        <v>0</v>
      </c>
      <c r="AV28" s="88"/>
      <c r="AW28" s="184">
        <f>IF(COUNT('2. Collected Data'!AW128,'2. Collected Data'!AW228,'2. Collected Data'!AW328,'2. Collected Data'!AW428,'2. Collected Data'!AW528)&lt;=1,"",AVERAGE('2. Collected Data'!AW128,'2. Collected Data'!AW228,'2. Collected Data'!AW328,'2. Collected Data'!AW428,'2. Collected Data'!AW528))</f>
        <v>1</v>
      </c>
      <c r="AX28" s="184">
        <f>IF(COUNT('2. Collected Data'!AX128,'2. Collected Data'!AX228,'2. Collected Data'!AX328,'2. Collected Data'!AX428,'2. Collected Data'!AX528)&lt;=1,"",AVERAGE('2. Collected Data'!AX128,'2. Collected Data'!AX228,'2. Collected Data'!AX328,'2. Collected Data'!AX428,'2. Collected Data'!AX528))</f>
        <v>0</v>
      </c>
      <c r="AY28" s="50"/>
      <c r="AZ28" s="91"/>
      <c r="BA28" s="88"/>
      <c r="BB28" s="78">
        <f>IF(COUNT('2. Collected Data'!BB128,'2. Collected Data'!BB228,'2. Collected Data'!BB328,'2. Collected Data'!BB428,'2. Collected Data'!BB528)&lt;=1,"",AVERAGE('2. Collected Data'!BB128,'2. Collected Data'!BB228,'2. Collected Data'!BB328,'2. Collected Data'!BB428,'2. Collected Data'!BB528))</f>
        <v>69.602000000000004</v>
      </c>
      <c r="BC28" s="75">
        <f>IF(COUNT('2. Collected Data'!BC128,'2. Collected Data'!BC228,'2. Collected Data'!BC328,'2. Collected Data'!BC428,'2. Collected Data'!BC528)&lt;=1,"",AVERAGE('2. Collected Data'!BC128,'2. Collected Data'!BC228,'2. Collected Data'!BC328,'2. Collected Data'!BC428,'2. Collected Data'!BC528))</f>
        <v>13022725</v>
      </c>
      <c r="BD28" s="75">
        <f>IF(COUNT('2. Collected Data'!BD128,'2. Collected Data'!BD228,'2. Collected Data'!BD328,'2. Collected Data'!BD428,'2. Collected Data'!BD528)&lt;=1,"",AVERAGE('2. Collected Data'!BD128,'2. Collected Data'!BD228,'2. Collected Data'!BD328,'2. Collected Data'!BD428,'2. Collected Data'!BD528))</f>
        <v>6239660.2000000002</v>
      </c>
      <c r="BE28" s="75">
        <f>IF(COUNT('2. Collected Data'!BE128,'2. Collected Data'!BE228,'2. Collected Data'!BE328,'2. Collected Data'!BE428,'2. Collected Data'!BE528)&lt;=1,"",AVERAGE('2. Collected Data'!BE128,'2. Collected Data'!BE228,'2. Collected Data'!BE328,'2. Collected Data'!BE428,'2. Collected Data'!BE528))</f>
        <v>13281801.6</v>
      </c>
      <c r="BF28" s="75">
        <f>IF(COUNT('2. Collected Data'!BF128,'2. Collected Data'!BF228,'2. Collected Data'!BF328,'2. Collected Data'!BF428,'2. Collected Data'!BF528)&lt;=1,"",AVERAGE('2. Collected Data'!BF128,'2. Collected Data'!BF228,'2. Collected Data'!BF328,'2. Collected Data'!BF428,'2. Collected Data'!BF528))</f>
        <v>32704186.800000001</v>
      </c>
      <c r="BG28" s="50"/>
      <c r="BH28" s="78">
        <f>IF(COUNT('2. Collected Data'!BH128,'2. Collected Data'!BH228,'2. Collected Data'!BH328,'2. Collected Data'!BH428,'2. Collected Data'!BH528)&lt;=1,"",AVERAGE('2. Collected Data'!BH128,'2. Collected Data'!BH228,'2. Collected Data'!BH328,'2. Collected Data'!BH428,'2. Collected Data'!BH528))</f>
        <v>69.25</v>
      </c>
      <c r="BI28" s="130"/>
      <c r="BJ28" s="136"/>
    </row>
    <row r="29" spans="1:62" s="176" customFormat="1" ht="11.25" customHeight="1" x14ac:dyDescent="0.15">
      <c r="A29" s="89" t="s">
        <v>109</v>
      </c>
      <c r="B29" s="172"/>
      <c r="C29" s="346"/>
      <c r="D29" s="346"/>
      <c r="E29" s="346"/>
      <c r="F29" s="346"/>
      <c r="G29" s="45">
        <f>IF(COUNT('2. Collected Data'!G29,'2. Collected Data'!G129,'2. Collected Data'!G229,'2. Collected Data'!G329,'2. Collected Data'!G429)&lt;=1,"",AVERAGE('2. Collected Data'!G29,'2. Collected Data'!G129,'2. Collected Data'!G229,'2. Collected Data'!G329,'2. Collected Data'!G429))</f>
        <v>25300</v>
      </c>
      <c r="H29" s="45">
        <f>IF(COUNT('2. Collected Data'!H29,'2. Collected Data'!H129,'2. Collected Data'!H229,'2. Collected Data'!H329,'2. Collected Data'!H429)&lt;=1,"",AVERAGE('2. Collected Data'!H29,'2. Collected Data'!H129,'2. Collected Data'!H229,'2. Collected Data'!H329,'2. Collected Data'!H429))</f>
        <v>10000</v>
      </c>
      <c r="I29" s="45">
        <f>IF(COUNT('2. Collected Data'!I29,'2. Collected Data'!I129,'2. Collected Data'!I229,'2. Collected Data'!I329,'2. Collected Data'!I429)&lt;=1,"",AVERAGE('2. Collected Data'!I29,'2. Collected Data'!I129,'2. Collected Data'!I229,'2. Collected Data'!I329,'2. Collected Data'!I429))</f>
        <v>591</v>
      </c>
      <c r="J29" s="45">
        <f>IF(COUNT('2. Collected Data'!J29,'2. Collected Data'!J129,'2. Collected Data'!J229,'2. Collected Data'!J329,'2. Collected Data'!J429)&lt;=1,"",AVERAGE('2. Collected Data'!J29,'2. Collected Data'!J129,'2. Collected Data'!J229,'2. Collected Data'!J329,'2. Collected Data'!J429))</f>
        <v>110</v>
      </c>
      <c r="K29" s="45">
        <f>IF(COUNT('2. Collected Data'!K29,'2. Collected Data'!K129,'2. Collected Data'!K229,'2. Collected Data'!K329,'2. Collected Data'!K429)&lt;=1,"",AVERAGE('2. Collected Data'!K29,'2. Collected Data'!K129,'2. Collected Data'!K229,'2. Collected Data'!K329,'2. Collected Data'!K429))</f>
        <v>4</v>
      </c>
      <c r="L29" s="45">
        <f>IF(COUNT('2. Collected Data'!L29,'2. Collected Data'!L129,'2. Collected Data'!L229,'2. Collected Data'!L329,'2. Collected Data'!L429)&lt;=1,"",AVERAGE('2. Collected Data'!L29,'2. Collected Data'!L129,'2. Collected Data'!L229,'2. Collected Data'!L329,'2. Collected Data'!L429))</f>
        <v>5.8</v>
      </c>
      <c r="M29" s="45">
        <f>IF(COUNT('2. Collected Data'!M29,'2. Collected Data'!M129,'2. Collected Data'!M229,'2. Collected Data'!M329,'2. Collected Data'!M429)&lt;=1,"",AVERAGE('2. Collected Data'!M29,'2. Collected Data'!M129,'2. Collected Data'!M229,'2. Collected Data'!M329,'2. Collected Data'!M429))</f>
        <v>320</v>
      </c>
      <c r="N29" s="45">
        <f>IF(COUNT('2. Collected Data'!N29,'2. Collected Data'!N129,'2. Collected Data'!N229,'2. Collected Data'!N329,'2. Collected Data'!N429)&lt;=1,"",AVERAGE('2. Collected Data'!N29,'2. Collected Data'!N129,'2. Collected Data'!N229,'2. Collected Data'!N329,'2. Collected Data'!N429))</f>
        <v>0</v>
      </c>
      <c r="O29" s="45">
        <f>IF(COUNT('2. Collected Data'!O29,'2. Collected Data'!O129,'2. Collected Data'!O229,'2. Collected Data'!O329,'2. Collected Data'!O429)&lt;=1,"",AVERAGE('2. Collected Data'!O29,'2. Collected Data'!O129,'2. Collected Data'!O229,'2. Collected Data'!O329,'2. Collected Data'!O429))</f>
        <v>591</v>
      </c>
      <c r="P29" s="45">
        <f>IF(COUNT('2. Collected Data'!P29,'2. Collected Data'!P129,'2. Collected Data'!P229,'2. Collected Data'!P329,'2. Collected Data'!P429)&lt;=1,"",AVERAGE('2. Collected Data'!P29,'2. Collected Data'!P129,'2. Collected Data'!P229,'2. Collected Data'!P329,'2. Collected Data'!P429))</f>
        <v>60</v>
      </c>
      <c r="Q29" s="45">
        <f>IF(COUNT('2. Collected Data'!Q29,'2. Collected Data'!Q129,'2. Collected Data'!Q229,'2. Collected Data'!Q329,'2. Collected Data'!Q429)&lt;=1,"",AVERAGE('2. Collected Data'!Q29,'2. Collected Data'!Q129,'2. Collected Data'!Q229,'2. Collected Data'!Q329,'2. Collected Data'!Q429))</f>
        <v>0</v>
      </c>
      <c r="R29" s="45">
        <f>IF(COUNT('2. Collected Data'!R29,'2. Collected Data'!R129,'2. Collected Data'!R229,'2. Collected Data'!R329,'2. Collected Data'!R429)&lt;=1,"",AVERAGE('2. Collected Data'!R29,'2. Collected Data'!R129,'2. Collected Data'!R229,'2. Collected Data'!R329,'2. Collected Data'!R429))</f>
        <v>0</v>
      </c>
      <c r="S29" s="45">
        <f>IF(COUNT('2. Collected Data'!S29,'2. Collected Data'!S129,'2. Collected Data'!S229,'2. Collected Data'!S329,'2. Collected Data'!S429)&lt;=1,"",AVERAGE('2. Collected Data'!S29,'2. Collected Data'!S129,'2. Collected Data'!S229,'2. Collected Data'!S329,'2. Collected Data'!S429))</f>
        <v>0</v>
      </c>
      <c r="T29" s="45">
        <f>IF(COUNT('2. Collected Data'!T29,'2. Collected Data'!T129,'2. Collected Data'!T229,'2. Collected Data'!T329,'2. Collected Data'!T429)&lt;=1,"",AVERAGE('2. Collected Data'!T29,'2. Collected Data'!T129,'2. Collected Data'!T229,'2. Collected Data'!T329,'2. Collected Data'!T429))</f>
        <v>0</v>
      </c>
      <c r="U29" s="45">
        <f>IF(COUNT('2. Collected Data'!U29,'2. Collected Data'!U129,'2. Collected Data'!U229,'2. Collected Data'!U329,'2. Collected Data'!U429)&lt;=1,"",AVERAGE('2. Collected Data'!U29,'2. Collected Data'!U129,'2. Collected Data'!U229,'2. Collected Data'!U329,'2. Collected Data'!U429))</f>
        <v>0</v>
      </c>
      <c r="V29" s="45">
        <f>IF(COUNT('2. Collected Data'!V29,'2. Collected Data'!V129,'2. Collected Data'!V229,'2. Collected Data'!V329,'2. Collected Data'!V429)&lt;=1,"",AVERAGE('2. Collected Data'!V29,'2. Collected Data'!V129,'2. Collected Data'!V229,'2. Collected Data'!V329,'2. Collected Data'!V429))</f>
        <v>0</v>
      </c>
      <c r="W29" s="45">
        <f>IF(COUNT('2. Collected Data'!W29,'2. Collected Data'!W129,'2. Collected Data'!W229,'2. Collected Data'!W329,'2. Collected Data'!W429)&lt;=1,"",AVERAGE('2. Collected Data'!W29,'2. Collected Data'!W129,'2. Collected Data'!W229,'2. Collected Data'!W329,'2. Collected Data'!W429))</f>
        <v>0</v>
      </c>
      <c r="X29" s="45">
        <f>IF(COUNT('2. Collected Data'!X29,'2. Collected Data'!X129,'2. Collected Data'!X229,'2. Collected Data'!X329,'2. Collected Data'!X429)&lt;=1,"",AVERAGE('2. Collected Data'!X29,'2. Collected Data'!X129,'2. Collected Data'!X229,'2. Collected Data'!X329,'2. Collected Data'!X429))</f>
        <v>0</v>
      </c>
      <c r="Y29" s="45">
        <f>IF(COUNT('2. Collected Data'!Y29,'2. Collected Data'!Y129,'2. Collected Data'!Y229,'2. Collected Data'!Y329,'2. Collected Data'!Y429)&lt;=1,"",AVERAGE('2. Collected Data'!Y29,'2. Collected Data'!Y129,'2. Collected Data'!Y229,'2. Collected Data'!Y329,'2. Collected Data'!Y429))</f>
        <v>1188</v>
      </c>
      <c r="Z29" s="45">
        <f>IF(COUNT('2. Collected Data'!Z29,'2. Collected Data'!Z129,'2. Collected Data'!Z229,'2. Collected Data'!Z329,'2. Collected Data'!Z429)&lt;=1,"",AVERAGE('2. Collected Data'!Z29,'2. Collected Data'!Z129,'2. Collected Data'!Z229,'2. Collected Data'!Z329,'2. Collected Data'!Z429))</f>
        <v>10</v>
      </c>
      <c r="AA29" s="184">
        <f>IF(COUNT('2. Collected Data'!AA29,'2. Collected Data'!AA129,'2. Collected Data'!AA229,'2. Collected Data'!AA329,'2. Collected Data'!AA429)&lt;=1,"",AVERAGE('2. Collected Data'!AA29,'2. Collected Data'!AA129,'2. Collected Data'!AA229,'2. Collected Data'!AA329,'2. Collected Data'!AA429))</f>
        <v>1</v>
      </c>
      <c r="AB29" s="184">
        <f>IF(COUNT('2. Collected Data'!AB29,'2. Collected Data'!AB129,'2. Collected Data'!AB229,'2. Collected Data'!AB329,'2. Collected Data'!AB429)&lt;=1,"",AVERAGE('2. Collected Data'!AB29,'2. Collected Data'!AB129,'2. Collected Data'!AB229,'2. Collected Data'!AB329,'2. Collected Data'!AB429))</f>
        <v>0</v>
      </c>
      <c r="AC29" s="184">
        <f>IF(COUNT('2. Collected Data'!AC29,'2. Collected Data'!AC129,'2. Collected Data'!AC229,'2. Collected Data'!AC329,'2. Collected Data'!AC429)&lt;=1,"",AVERAGE('2. Collected Data'!AC29,'2. Collected Data'!AC129,'2. Collected Data'!AC229,'2. Collected Data'!AC329,'2. Collected Data'!AC429))</f>
        <v>0</v>
      </c>
      <c r="AD29" s="45">
        <f>IF(COUNT('2. Collected Data'!AD29,'2. Collected Data'!AD129,'2. Collected Data'!AD229,'2. Collected Data'!AD329,'2. Collected Data'!AD429)&lt;=1,"",AVERAGE('2. Collected Data'!AD29,'2. Collected Data'!AD129,'2. Collected Data'!AD229,'2. Collected Data'!AD329,'2. Collected Data'!AD429))</f>
        <v>160</v>
      </c>
      <c r="AE29" s="45">
        <f>IF(COUNT('2. Collected Data'!AE29,'2. Collected Data'!AE129,'2. Collected Data'!AE229,'2. Collected Data'!AE329,'2. Collected Data'!AE429)&lt;=1,"",AVERAGE('2. Collected Data'!AE29,'2. Collected Data'!AE129,'2. Collected Data'!AE229,'2. Collected Data'!AE329,'2. Collected Data'!AE429))</f>
        <v>164000</v>
      </c>
      <c r="AF29" s="45">
        <f>IF(COUNT('2. Collected Data'!AF29,'2. Collected Data'!AF129,'2. Collected Data'!AF229,'2. Collected Data'!AF329,'2. Collected Data'!AF429)&lt;=1,"",AVERAGE('2. Collected Data'!AF29,'2. Collected Data'!AF129,'2. Collected Data'!AF229,'2. Collected Data'!AF329,'2. Collected Data'!AF429))</f>
        <v>120</v>
      </c>
      <c r="AG29" s="45">
        <f>IF(COUNT('2. Collected Data'!AG29,'2. Collected Data'!AG129,'2. Collected Data'!AG229,'2. Collected Data'!AG329,'2. Collected Data'!AG429)&lt;=1,"",AVERAGE('2. Collected Data'!AG29,'2. Collected Data'!AG129,'2. Collected Data'!AG229,'2. Collected Data'!AG329,'2. Collected Data'!AG429))</f>
        <v>1700000</v>
      </c>
      <c r="AH29" s="88"/>
      <c r="AI29" s="45">
        <f>IF(COUNT('2. Collected Data'!AI129,'2. Collected Data'!AI229,'2. Collected Data'!AI329,'2. Collected Data'!AI429,'2. Collected Data'!AI529)&lt;=1,"",AVERAGE('2. Collected Data'!AI129,'2. Collected Data'!AI229,'2. Collected Data'!AI329,'2. Collected Data'!AI429,'2. Collected Data'!AI529))</f>
        <v>94600</v>
      </c>
      <c r="AJ29" s="45">
        <f>IF(COUNT('2. Collected Data'!AJ129,'2. Collected Data'!AJ229,'2. Collected Data'!AJ329,'2. Collected Data'!AJ429,'2. Collected Data'!AJ529)&lt;=1,"",AVERAGE('2. Collected Data'!AJ129,'2. Collected Data'!AJ229,'2. Collected Data'!AJ329,'2. Collected Data'!AJ429,'2. Collected Data'!AJ529))</f>
        <v>0</v>
      </c>
      <c r="AK29" s="45">
        <f>IF(COUNT('2. Collected Data'!AK129,'2. Collected Data'!AK229,'2. Collected Data'!AK329,'2. Collected Data'!AK429,'2. Collected Data'!AK529)&lt;=1,"",AVERAGE('2. Collected Data'!AK129,'2. Collected Data'!AK229,'2. Collected Data'!AK329,'2. Collected Data'!AK429,'2. Collected Data'!AK529))</f>
        <v>0</v>
      </c>
      <c r="AL29" s="45">
        <f>IF(COUNT('2. Collected Data'!AL129,'2. Collected Data'!AL229,'2. Collected Data'!AL329,'2. Collected Data'!AL429,'2. Collected Data'!AL529)&lt;=1,"",AVERAGE('2. Collected Data'!AL129,'2. Collected Data'!AL229,'2. Collected Data'!AL329,'2. Collected Data'!AL429,'2. Collected Data'!AL529))</f>
        <v>29400</v>
      </c>
      <c r="AM29" s="45">
        <f>IF(COUNT('2. Collected Data'!AM129,'2. Collected Data'!AM229,'2. Collected Data'!AM329,'2. Collected Data'!AM429,'2. Collected Data'!AM529)&lt;=1,"",AVERAGE('2. Collected Data'!AM129,'2. Collected Data'!AM229,'2. Collected Data'!AM329,'2. Collected Data'!AM429,'2. Collected Data'!AM529))</f>
        <v>0</v>
      </c>
      <c r="AN29" s="122"/>
      <c r="AO29" s="45">
        <f>IF(COUNT('2. Collected Data'!AO129,'2. Collected Data'!AO229,'2. Collected Data'!AO329,'2. Collected Data'!AO429,'2. Collected Data'!AO529)&lt;=1,"",AVERAGE('2. Collected Data'!AO129,'2. Collected Data'!AO229,'2. Collected Data'!AO329,'2. Collected Data'!AO429,'2. Collected Data'!AO529))</f>
        <v>4590000</v>
      </c>
      <c r="AP29" s="45">
        <f>IF(COUNT('2. Collected Data'!AP129,'2. Collected Data'!AP229,'2. Collected Data'!AP329,'2. Collected Data'!AP429,'2. Collected Data'!AP529)&lt;=1,"",AVERAGE('2. Collected Data'!AP129,'2. Collected Data'!AP229,'2. Collected Data'!AP329,'2. Collected Data'!AP429,'2. Collected Data'!AP529))</f>
        <v>0</v>
      </c>
      <c r="AQ29" s="45">
        <f>IF(COUNT('2. Collected Data'!AQ129,'2. Collected Data'!AQ229,'2. Collected Data'!AQ329,'2. Collected Data'!AQ429,'2. Collected Data'!AQ529)&lt;=1,"",AVERAGE('2. Collected Data'!AQ129,'2. Collected Data'!AQ229,'2. Collected Data'!AQ329,'2. Collected Data'!AQ429,'2. Collected Data'!AQ529))</f>
        <v>22600</v>
      </c>
      <c r="AR29" s="45">
        <f>IF(COUNT('2. Collected Data'!AR129,'2. Collected Data'!AR229,'2. Collected Data'!AR329,'2. Collected Data'!AR429,'2. Collected Data'!AR529)&lt;=1,"",AVERAGE('2. Collected Data'!AR129,'2. Collected Data'!AR229,'2. Collected Data'!AR329,'2. Collected Data'!AR429,'2. Collected Data'!AR529))</f>
        <v>0</v>
      </c>
      <c r="AS29" s="45">
        <f>IF(COUNT('2. Collected Data'!AS129,'2. Collected Data'!AS229,'2. Collected Data'!AS329,'2. Collected Data'!AS429,'2. Collected Data'!AS529)&lt;=1,"",AVERAGE('2. Collected Data'!AS129,'2. Collected Data'!AS229,'2. Collected Data'!AS329,'2. Collected Data'!AS429,'2. Collected Data'!AS529))</f>
        <v>0</v>
      </c>
      <c r="AT29" s="45">
        <f>IF(COUNT('2. Collected Data'!AT129,'2. Collected Data'!AT229,'2. Collected Data'!AT329,'2. Collected Data'!AT429,'2. Collected Data'!AT529)&lt;=1,"",AVERAGE('2. Collected Data'!AT129,'2. Collected Data'!AT229,'2. Collected Data'!AT329,'2. Collected Data'!AT429,'2. Collected Data'!AT529))</f>
        <v>19400</v>
      </c>
      <c r="AU29" s="45">
        <f>IF(COUNT('2. Collected Data'!AU129,'2. Collected Data'!AU229,'2. Collected Data'!AU329,'2. Collected Data'!AU429,'2. Collected Data'!AU529)&lt;=1,"",AVERAGE('2. Collected Data'!AU129,'2. Collected Data'!AU229,'2. Collected Data'!AU329,'2. Collected Data'!AU429,'2. Collected Data'!AU529))</f>
        <v>0</v>
      </c>
      <c r="AV29" s="88"/>
      <c r="AW29" s="184">
        <f>IF(COUNT('2. Collected Data'!AW129,'2. Collected Data'!AW229,'2. Collected Data'!AW329,'2. Collected Data'!AW429,'2. Collected Data'!AW529)&lt;=1,"",AVERAGE('2. Collected Data'!AW129,'2. Collected Data'!AW229,'2. Collected Data'!AW329,'2. Collected Data'!AW429,'2. Collected Data'!AW529))</f>
        <v>0.99600000000000011</v>
      </c>
      <c r="AX29" s="184">
        <f>IF(COUNT('2. Collected Data'!AX129,'2. Collected Data'!AX229,'2. Collected Data'!AX329,'2. Collected Data'!AX429,'2. Collected Data'!AX529)&lt;=1,"",AVERAGE('2. Collected Data'!AX129,'2. Collected Data'!AX229,'2. Collected Data'!AX329,'2. Collected Data'!AX429,'2. Collected Data'!AX529))</f>
        <v>4.0000000000000001E-3</v>
      </c>
      <c r="AY29" s="50"/>
      <c r="AZ29" s="91"/>
      <c r="BA29" s="88"/>
      <c r="BB29" s="78">
        <f>IF(COUNT('2. Collected Data'!BB129,'2. Collected Data'!BB229,'2. Collected Data'!BB329,'2. Collected Data'!BB429,'2. Collected Data'!BB529)&lt;=1,"",AVERAGE('2. Collected Data'!BB129,'2. Collected Data'!BB229,'2. Collected Data'!BB329,'2. Collected Data'!BB429,'2. Collected Data'!BB529))</f>
        <v>47.510000000000005</v>
      </c>
      <c r="BC29" s="75">
        <f>IF(COUNT('2. Collected Data'!BC129,'2. Collected Data'!BC229,'2. Collected Data'!BC329,'2. Collected Data'!BC429,'2. Collected Data'!BC529)&lt;=1,"",AVERAGE('2. Collected Data'!BC129,'2. Collected Data'!BC229,'2. Collected Data'!BC329,'2. Collected Data'!BC429,'2. Collected Data'!BC529))</f>
        <v>6263659.5999999996</v>
      </c>
      <c r="BD29" s="75">
        <f>IF(COUNT('2. Collected Data'!BD129,'2. Collected Data'!BD229,'2. Collected Data'!BD329,'2. Collected Data'!BD429,'2. Collected Data'!BD529)&lt;=1,"",AVERAGE('2. Collected Data'!BD129,'2. Collected Data'!BD229,'2. Collected Data'!BD329,'2. Collected Data'!BD429,'2. Collected Data'!BD529))</f>
        <v>5526803.5999999996</v>
      </c>
      <c r="BE29" s="75">
        <f>IF(COUNT('2. Collected Data'!BE129,'2. Collected Data'!BE229,'2. Collected Data'!BE329,'2. Collected Data'!BE429,'2. Collected Data'!BE529)&lt;=1,"",AVERAGE('2. Collected Data'!BE129,'2. Collected Data'!BE229,'2. Collected Data'!BE329,'2. Collected Data'!BE429,'2. Collected Data'!BE529))</f>
        <v>4590580.2</v>
      </c>
      <c r="BF29" s="75">
        <f>IF(COUNT('2. Collected Data'!BF129,'2. Collected Data'!BF229,'2. Collected Data'!BF329,'2. Collected Data'!BF429,'2. Collected Data'!BF529)&lt;=1,"",AVERAGE('2. Collected Data'!BF129,'2. Collected Data'!BF229,'2. Collected Data'!BF329,'2. Collected Data'!BF429,'2. Collected Data'!BF529))</f>
        <v>16374262.6</v>
      </c>
      <c r="BG29" s="50"/>
      <c r="BH29" s="78">
        <f>IF(COUNT('2. Collected Data'!BH129,'2. Collected Data'!BH229,'2. Collected Data'!BH329,'2. Collected Data'!BH429,'2. Collected Data'!BH529)&lt;=1,"",AVERAGE('2. Collected Data'!BH129,'2. Collected Data'!BH229,'2. Collected Data'!BH329,'2. Collected Data'!BH429,'2. Collected Data'!BH529))</f>
        <v>47.95333333333334</v>
      </c>
      <c r="BI29" s="130"/>
      <c r="BJ29" s="50"/>
    </row>
    <row r="30" spans="1:62" s="176" customFormat="1" ht="11.25" customHeight="1" x14ac:dyDescent="0.15">
      <c r="A30" s="89" t="s">
        <v>352</v>
      </c>
      <c r="B30" s="172"/>
      <c r="C30" s="346"/>
      <c r="D30" s="346"/>
      <c r="E30" s="346"/>
      <c r="F30" s="346"/>
      <c r="G30" s="45">
        <f>IF(COUNT('2. Collected Data'!G30,'2. Collected Data'!G130,'2. Collected Data'!G230,'2. Collected Data'!G330,'2. Collected Data'!G430)&lt;=1,"",AVERAGE('2. Collected Data'!G30,'2. Collected Data'!G130,'2. Collected Data'!G230,'2. Collected Data'!G330,'2. Collected Data'!G430))</f>
        <v>62166.666666666664</v>
      </c>
      <c r="H30" s="45">
        <f>IF(COUNT('2. Collected Data'!H30,'2. Collected Data'!H130,'2. Collected Data'!H230,'2. Collected Data'!H330,'2. Collected Data'!H430)&lt;=1,"",AVERAGE('2. Collected Data'!H30,'2. Collected Data'!H130,'2. Collected Data'!H230,'2. Collected Data'!H330,'2. Collected Data'!H430))</f>
        <v>30833.333333333332</v>
      </c>
      <c r="I30" s="45">
        <f>IF(COUNT('2. Collected Data'!I30,'2. Collected Data'!I130,'2. Collected Data'!I230,'2. Collected Data'!I330,'2. Collected Data'!I430)&lt;=1,"",AVERAGE('2. Collected Data'!I30,'2. Collected Data'!I130,'2. Collected Data'!I230,'2. Collected Data'!I330,'2. Collected Data'!I430))</f>
        <v>981.66666666666663</v>
      </c>
      <c r="J30" s="45">
        <f>IF(COUNT('2. Collected Data'!J30,'2. Collected Data'!J130,'2. Collected Data'!J230,'2. Collected Data'!J330,'2. Collected Data'!J430)&lt;=1,"",AVERAGE('2. Collected Data'!J30,'2. Collected Data'!J130,'2. Collected Data'!J230,'2. Collected Data'!J330,'2. Collected Data'!J430))</f>
        <v>21.666666666666668</v>
      </c>
      <c r="K30" s="45">
        <f>IF(COUNT('2. Collected Data'!K30,'2. Collected Data'!K130,'2. Collected Data'!K230,'2. Collected Data'!K330,'2. Collected Data'!K430)&lt;=1,"",AVERAGE('2. Collected Data'!K30,'2. Collected Data'!K130,'2. Collected Data'!K230,'2. Collected Data'!K330,'2. Collected Data'!K430))</f>
        <v>0</v>
      </c>
      <c r="L30" s="45">
        <f>IF(COUNT('2. Collected Data'!L30,'2. Collected Data'!L130,'2. Collected Data'!L230,'2. Collected Data'!L330,'2. Collected Data'!L430)&lt;=1,"",AVERAGE('2. Collected Data'!L30,'2. Collected Data'!L130,'2. Collected Data'!L230,'2. Collected Data'!L330,'2. Collected Data'!L430))</f>
        <v>2</v>
      </c>
      <c r="M30" s="45">
        <f>IF(COUNT('2. Collected Data'!M30,'2. Collected Data'!M130,'2. Collected Data'!M230,'2. Collected Data'!M330,'2. Collected Data'!M430)&lt;=1,"",AVERAGE('2. Collected Data'!M30,'2. Collected Data'!M130,'2. Collected Data'!M230,'2. Collected Data'!M330,'2. Collected Data'!M430))</f>
        <v>0</v>
      </c>
      <c r="N30" s="45">
        <f>IF(COUNT('2. Collected Data'!N30,'2. Collected Data'!N130,'2. Collected Data'!N230,'2. Collected Data'!N330,'2. Collected Data'!N430)&lt;=1,"",AVERAGE('2. Collected Data'!N30,'2. Collected Data'!N130,'2. Collected Data'!N230,'2. Collected Data'!N330,'2. Collected Data'!N430))</f>
        <v>2</v>
      </c>
      <c r="O30" s="45">
        <f>IF(COUNT('2. Collected Data'!O30,'2. Collected Data'!O130,'2. Collected Data'!O230,'2. Collected Data'!O330,'2. Collected Data'!O430)&lt;=1,"",AVERAGE('2. Collected Data'!O30,'2. Collected Data'!O130,'2. Collected Data'!O230,'2. Collected Data'!O330,'2. Collected Data'!O430))</f>
        <v>982.33333333333337</v>
      </c>
      <c r="P30" s="45">
        <f>IF(COUNT('2. Collected Data'!P30,'2. Collected Data'!P130,'2. Collected Data'!P230,'2. Collected Data'!P330,'2. Collected Data'!P430)&lt;=1,"",AVERAGE('2. Collected Data'!P30,'2. Collected Data'!P130,'2. Collected Data'!P230,'2. Collected Data'!P330,'2. Collected Data'!P430))</f>
        <v>0</v>
      </c>
      <c r="Q30" s="45">
        <f>IF(COUNT('2. Collected Data'!Q30,'2. Collected Data'!Q130,'2. Collected Data'!Q230,'2. Collected Data'!Q330,'2. Collected Data'!Q430)&lt;=1,"",AVERAGE('2. Collected Data'!Q30,'2. Collected Data'!Q130,'2. Collected Data'!Q230,'2. Collected Data'!Q330,'2. Collected Data'!Q430))</f>
        <v>436.66666666666669</v>
      </c>
      <c r="R30" s="45">
        <f>IF(COUNT('2. Collected Data'!R30,'2. Collected Data'!R130,'2. Collected Data'!R230,'2. Collected Data'!R330,'2. Collected Data'!R430)&lt;=1,"",AVERAGE('2. Collected Data'!R30,'2. Collected Data'!R130,'2. Collected Data'!R230,'2. Collected Data'!R330,'2. Collected Data'!R430))</f>
        <v>12</v>
      </c>
      <c r="S30" s="45">
        <f>IF(COUNT('2. Collected Data'!S30,'2. Collected Data'!S130,'2. Collected Data'!S230,'2. Collected Data'!S330,'2. Collected Data'!S430)&lt;=1,"",AVERAGE('2. Collected Data'!S30,'2. Collected Data'!S130,'2. Collected Data'!S230,'2. Collected Data'!S330,'2. Collected Data'!S430))</f>
        <v>0</v>
      </c>
      <c r="T30" s="45">
        <f>IF(COUNT('2. Collected Data'!T30,'2. Collected Data'!T130,'2. Collected Data'!T230,'2. Collected Data'!T330,'2. Collected Data'!T430)&lt;=1,"",AVERAGE('2. Collected Data'!T30,'2. Collected Data'!T130,'2. Collected Data'!T230,'2. Collected Data'!T330,'2. Collected Data'!T430))</f>
        <v>0</v>
      </c>
      <c r="U30" s="45">
        <f>IF(COUNT('2. Collected Data'!U30,'2. Collected Data'!U130,'2. Collected Data'!U230,'2. Collected Data'!U330,'2. Collected Data'!U430)&lt;=1,"",AVERAGE('2. Collected Data'!U30,'2. Collected Data'!U130,'2. Collected Data'!U230,'2. Collected Data'!U330,'2. Collected Data'!U430))</f>
        <v>0</v>
      </c>
      <c r="V30" s="45">
        <f>IF(COUNT('2. Collected Data'!V30,'2. Collected Data'!V130,'2. Collected Data'!V230,'2. Collected Data'!V330,'2. Collected Data'!V430)&lt;=1,"",AVERAGE('2. Collected Data'!V30,'2. Collected Data'!V130,'2. Collected Data'!V230,'2. Collected Data'!V330,'2. Collected Data'!V430))</f>
        <v>0</v>
      </c>
      <c r="W30" s="45">
        <f>IF(COUNT('2. Collected Data'!W30,'2. Collected Data'!W130,'2. Collected Data'!W230,'2. Collected Data'!W330,'2. Collected Data'!W430)&lt;=1,"",AVERAGE('2. Collected Data'!W30,'2. Collected Data'!W130,'2. Collected Data'!W230,'2. Collected Data'!W330,'2. Collected Data'!W430))</f>
        <v>436.66666666666669</v>
      </c>
      <c r="X30" s="45">
        <f>IF(COUNT('2. Collected Data'!X30,'2. Collected Data'!X130,'2. Collected Data'!X230,'2. Collected Data'!X330,'2. Collected Data'!X430)&lt;=1,"",AVERAGE('2. Collected Data'!X30,'2. Collected Data'!X130,'2. Collected Data'!X230,'2. Collected Data'!X330,'2. Collected Data'!X430))</f>
        <v>0</v>
      </c>
      <c r="Y30" s="45">
        <f>IF(COUNT('2. Collected Data'!Y30,'2. Collected Data'!Y130,'2. Collected Data'!Y230,'2. Collected Data'!Y330,'2. Collected Data'!Y430)&lt;=1,"",AVERAGE('2. Collected Data'!Y30,'2. Collected Data'!Y130,'2. Collected Data'!Y230,'2. Collected Data'!Y330,'2. Collected Data'!Y430))</f>
        <v>2008.3333333333333</v>
      </c>
      <c r="Z30" s="45">
        <f>IF(COUNT('2. Collected Data'!Z30,'2. Collected Data'!Z130,'2. Collected Data'!Z230,'2. Collected Data'!Z330,'2. Collected Data'!Z430)&lt;=1,"",AVERAGE('2. Collected Data'!Z30,'2. Collected Data'!Z130,'2. Collected Data'!Z230,'2. Collected Data'!Z330,'2. Collected Data'!Z430))</f>
        <v>386.66666666666669</v>
      </c>
      <c r="AA30" s="184">
        <f>IF(COUNT('2. Collected Data'!AA30,'2. Collected Data'!AA130,'2. Collected Data'!AA230,'2. Collected Data'!AA330,'2. Collected Data'!AA430)&lt;=1,"",AVERAGE('2. Collected Data'!AA30,'2. Collected Data'!AA130,'2. Collected Data'!AA230,'2. Collected Data'!AA330,'2. Collected Data'!AA430))</f>
        <v>0.95333333333333348</v>
      </c>
      <c r="AB30" s="184">
        <f>IF(COUNT('2. Collected Data'!AB30,'2. Collected Data'!AB130,'2. Collected Data'!AB230,'2. Collected Data'!AB330,'2. Collected Data'!AB430)&lt;=1,"",AVERAGE('2. Collected Data'!AB30,'2. Collected Data'!AB130,'2. Collected Data'!AB230,'2. Collected Data'!AB330,'2. Collected Data'!AB430))</f>
        <v>3.3333333333333333E-2</v>
      </c>
      <c r="AC30" s="184">
        <f>IF(COUNT('2. Collected Data'!AC30,'2. Collected Data'!AC130,'2. Collected Data'!AC230,'2. Collected Data'!AC330,'2. Collected Data'!AC430)&lt;=1,"",AVERAGE('2. Collected Data'!AC30,'2. Collected Data'!AC130,'2. Collected Data'!AC230,'2. Collected Data'!AC330,'2. Collected Data'!AC430))</f>
        <v>1.3333333333333334E-2</v>
      </c>
      <c r="AD30" s="45">
        <f>IF(COUNT('2. Collected Data'!AD30,'2. Collected Data'!AD130,'2. Collected Data'!AD230,'2. Collected Data'!AD330,'2. Collected Data'!AD430)&lt;=1,"",AVERAGE('2. Collected Data'!AD30,'2. Collected Data'!AD130,'2. Collected Data'!AD230,'2. Collected Data'!AD330,'2. Collected Data'!AD430))</f>
        <v>130</v>
      </c>
      <c r="AE30" s="45">
        <f>IF(COUNT('2. Collected Data'!AE30,'2. Collected Data'!AE130,'2. Collected Data'!AE230,'2. Collected Data'!AE330,'2. Collected Data'!AE430)&lt;=1,"",AVERAGE('2. Collected Data'!AE30,'2. Collected Data'!AE130,'2. Collected Data'!AE230,'2. Collected Data'!AE330,'2. Collected Data'!AE430))</f>
        <v>333000</v>
      </c>
      <c r="AF30" s="45">
        <f>IF(COUNT('2. Collected Data'!AF30,'2. Collected Data'!AF130,'2. Collected Data'!AF230,'2. Collected Data'!AF330,'2. Collected Data'!AF430)&lt;=1,"",AVERAGE('2. Collected Data'!AF30,'2. Collected Data'!AF130,'2. Collected Data'!AF230,'2. Collected Data'!AF330,'2. Collected Data'!AF430))</f>
        <v>124.33333333333333</v>
      </c>
      <c r="AG30" s="45">
        <f>IF(COUNT('2. Collected Data'!AG30,'2. Collected Data'!AG130,'2. Collected Data'!AG230,'2. Collected Data'!AG330,'2. Collected Data'!AG430)&lt;=1,"",AVERAGE('2. Collected Data'!AG30,'2. Collected Data'!AG130,'2. Collected Data'!AG230,'2. Collected Data'!AG330,'2. Collected Data'!AG430))</f>
        <v>2000000</v>
      </c>
      <c r="AH30" s="88"/>
      <c r="AI30" s="45">
        <f>IF(COUNT('2. Collected Data'!AI130,'2. Collected Data'!AI230,'2. Collected Data'!AI330,'2. Collected Data'!AI430,'2. Collected Data'!AI530)&lt;=1,"",AVERAGE('2. Collected Data'!AI130,'2. Collected Data'!AI230,'2. Collected Data'!AI330,'2. Collected Data'!AI430,'2. Collected Data'!AI530))</f>
        <v>186046.66666666666</v>
      </c>
      <c r="AJ30" s="45">
        <f>IF(COUNT('2. Collected Data'!AJ130,'2. Collected Data'!AJ230,'2. Collected Data'!AJ330,'2. Collected Data'!AJ430,'2. Collected Data'!AJ530)&lt;=1,"",AVERAGE('2. Collected Data'!AJ130,'2. Collected Data'!AJ230,'2. Collected Data'!AJ330,'2. Collected Data'!AJ430,'2. Collected Data'!AJ530))</f>
        <v>0</v>
      </c>
      <c r="AK30" s="45">
        <f>IF(COUNT('2. Collected Data'!AK130,'2. Collected Data'!AK230,'2. Collected Data'!AK330,'2. Collected Data'!AK430,'2. Collected Data'!AK530)&lt;=1,"",AVERAGE('2. Collected Data'!AK130,'2. Collected Data'!AK230,'2. Collected Data'!AK330,'2. Collected Data'!AK430,'2. Collected Data'!AK530))</f>
        <v>0</v>
      </c>
      <c r="AL30" s="45">
        <f>IF(COUNT('2. Collected Data'!AL130,'2. Collected Data'!AL230,'2. Collected Data'!AL330,'2. Collected Data'!AL430,'2. Collected Data'!AL530)&lt;=1,"",AVERAGE('2. Collected Data'!AL130,'2. Collected Data'!AL230,'2. Collected Data'!AL330,'2. Collected Data'!AL430,'2. Collected Data'!AL530))</f>
        <v>0</v>
      </c>
      <c r="AM30" s="45">
        <f>IF(COUNT('2. Collected Data'!AM130,'2. Collected Data'!AM230,'2. Collected Data'!AM330,'2. Collected Data'!AM430,'2. Collected Data'!AM530)&lt;=1,"",AVERAGE('2. Collected Data'!AM130,'2. Collected Data'!AM230,'2. Collected Data'!AM330,'2. Collected Data'!AM430,'2. Collected Data'!AM530))</f>
        <v>0</v>
      </c>
      <c r="AN30" s="122"/>
      <c r="AO30" s="45">
        <f>IF(COUNT('2. Collected Data'!AO130,'2. Collected Data'!AO230,'2. Collected Data'!AO330,'2. Collected Data'!AO430,'2. Collected Data'!AO530)&lt;=1,"",AVERAGE('2. Collected Data'!AO130,'2. Collected Data'!AO230,'2. Collected Data'!AO330,'2. Collected Data'!AO430,'2. Collected Data'!AO530))</f>
        <v>881251.66666666663</v>
      </c>
      <c r="AP30" s="45">
        <f>IF(COUNT('2. Collected Data'!AP130,'2. Collected Data'!AP230,'2. Collected Data'!AP330,'2. Collected Data'!AP430,'2. Collected Data'!AP530)&lt;=1,"",AVERAGE('2. Collected Data'!AP130,'2. Collected Data'!AP230,'2. Collected Data'!AP330,'2. Collected Data'!AP430,'2. Collected Data'!AP530))</f>
        <v>647946.66666666663</v>
      </c>
      <c r="AQ30" s="45">
        <f>IF(COUNT('2. Collected Data'!AQ130,'2. Collected Data'!AQ230,'2. Collected Data'!AQ330,'2. Collected Data'!AQ430,'2. Collected Data'!AQ530)&lt;=1,"",AVERAGE('2. Collected Data'!AQ130,'2. Collected Data'!AQ230,'2. Collected Data'!AQ330,'2. Collected Data'!AQ430,'2. Collected Data'!AQ530))</f>
        <v>166.66666666666666</v>
      </c>
      <c r="AR30" s="45">
        <f>IF(COUNT('2. Collected Data'!AR130,'2. Collected Data'!AR230,'2. Collected Data'!AR330,'2. Collected Data'!AR430,'2. Collected Data'!AR530)&lt;=1,"",AVERAGE('2. Collected Data'!AR130,'2. Collected Data'!AR230,'2. Collected Data'!AR330,'2. Collected Data'!AR430,'2. Collected Data'!AR530))</f>
        <v>0</v>
      </c>
      <c r="AS30" s="45">
        <f>IF(COUNT('2. Collected Data'!AS130,'2. Collected Data'!AS230,'2. Collected Data'!AS330,'2. Collected Data'!AS430,'2. Collected Data'!AS530)&lt;=1,"",AVERAGE('2. Collected Data'!AS130,'2. Collected Data'!AS230,'2. Collected Data'!AS330,'2. Collected Data'!AS430,'2. Collected Data'!AS530))</f>
        <v>166.66666666666666</v>
      </c>
      <c r="AT30" s="45">
        <f>IF(COUNT('2. Collected Data'!AT130,'2. Collected Data'!AT230,'2. Collected Data'!AT330,'2. Collected Data'!AT430,'2. Collected Data'!AT530)&lt;=1,"",AVERAGE('2. Collected Data'!AT130,'2. Collected Data'!AT230,'2. Collected Data'!AT330,'2. Collected Data'!AT430,'2. Collected Data'!AT530))</f>
        <v>0</v>
      </c>
      <c r="AU30" s="45">
        <f>IF(COUNT('2. Collected Data'!AU130,'2. Collected Data'!AU230,'2. Collected Data'!AU330,'2. Collected Data'!AU430,'2. Collected Data'!AU530)&lt;=1,"",AVERAGE('2. Collected Data'!AU130,'2. Collected Data'!AU230,'2. Collected Data'!AU330,'2. Collected Data'!AU430,'2. Collected Data'!AU530))</f>
        <v>0</v>
      </c>
      <c r="AV30" s="88"/>
      <c r="AW30" s="184">
        <f>IF(COUNT('2. Collected Data'!AW130,'2. Collected Data'!AW230,'2. Collected Data'!AW330,'2. Collected Data'!AW430,'2. Collected Data'!AW530)&lt;=1,"",AVERAGE('2. Collected Data'!AW130,'2. Collected Data'!AW230,'2. Collected Data'!AW330,'2. Collected Data'!AW430,'2. Collected Data'!AW530))</f>
        <v>0.46666666666666662</v>
      </c>
      <c r="AX30" s="184">
        <f>IF(COUNT('2. Collected Data'!AX130,'2. Collected Data'!AX230,'2. Collected Data'!AX330,'2. Collected Data'!AX430,'2. Collected Data'!AX530)&lt;=1,"",AVERAGE('2. Collected Data'!AX130,'2. Collected Data'!AX230,'2. Collected Data'!AX330,'2. Collected Data'!AX430,'2. Collected Data'!AX530))</f>
        <v>0.53333333333333333</v>
      </c>
      <c r="AY30" s="50"/>
      <c r="AZ30" s="91"/>
      <c r="BA30" s="88"/>
      <c r="BB30" s="78">
        <f>IF(COUNT('2. Collected Data'!BB130,'2. Collected Data'!BB230,'2. Collected Data'!BB330,'2. Collected Data'!BB430,'2. Collected Data'!BB530)&lt;=1,"",AVERAGE('2. Collected Data'!BB130,'2. Collected Data'!BB230,'2. Collected Data'!BB330,'2. Collected Data'!BB430,'2. Collected Data'!BB530))</f>
        <v>75.666666666666671</v>
      </c>
      <c r="BC30" s="75">
        <f>IF(COUNT('2. Collected Data'!BC130,'2. Collected Data'!BC230,'2. Collected Data'!BC330,'2. Collected Data'!BC430,'2. Collected Data'!BC530)&lt;=1,"",AVERAGE('2. Collected Data'!BC130,'2. Collected Data'!BC230,'2. Collected Data'!BC330,'2. Collected Data'!BC430,'2. Collected Data'!BC530))</f>
        <v>11864753.333333334</v>
      </c>
      <c r="BD30" s="75">
        <f>IF(COUNT('2. Collected Data'!BD130,'2. Collected Data'!BD230,'2. Collected Data'!BD330,'2. Collected Data'!BD430,'2. Collected Data'!BD530)&lt;=1,"",AVERAGE('2. Collected Data'!BD130,'2. Collected Data'!BD230,'2. Collected Data'!BD330,'2. Collected Data'!BD430,'2. Collected Data'!BD530))</f>
        <v>18610510</v>
      </c>
      <c r="BE30" s="75">
        <f>IF(COUNT('2. Collected Data'!BE130,'2. Collected Data'!BE230,'2. Collected Data'!BE330,'2. Collected Data'!BE430,'2. Collected Data'!BE530)&lt;=1,"",AVERAGE('2. Collected Data'!BE130,'2. Collected Data'!BE230,'2. Collected Data'!BE330,'2. Collected Data'!BE430,'2. Collected Data'!BE530))</f>
        <v>15720630</v>
      </c>
      <c r="BF30" s="75">
        <f>IF(COUNT('2. Collected Data'!BF130,'2. Collected Data'!BF230,'2. Collected Data'!BF330,'2. Collected Data'!BF430,'2. Collected Data'!BF530)&lt;=1,"",AVERAGE('2. Collected Data'!BF130,'2. Collected Data'!BF230,'2. Collected Data'!BF330,'2. Collected Data'!BF430,'2. Collected Data'!BF530))</f>
        <v>46566153.333333336</v>
      </c>
      <c r="BG30" s="50"/>
      <c r="BH30" s="78">
        <f>IF(COUNT('2. Collected Data'!BH130,'2. Collected Data'!BH230,'2. Collected Data'!BH330,'2. Collected Data'!BH430,'2. Collected Data'!BH530)&lt;=1,"",AVERAGE('2. Collected Data'!BH130,'2. Collected Data'!BH230,'2. Collected Data'!BH330,'2. Collected Data'!BH430,'2. Collected Data'!BH530))</f>
        <v>76</v>
      </c>
      <c r="BI30" s="130"/>
      <c r="BJ30" s="50"/>
    </row>
    <row r="31" spans="1:62" s="51" customFormat="1" ht="11.25" customHeight="1" x14ac:dyDescent="0.15">
      <c r="A31" s="89" t="s">
        <v>53</v>
      </c>
      <c r="B31" s="172"/>
      <c r="C31" s="346"/>
      <c r="D31" s="346"/>
      <c r="E31" s="346"/>
      <c r="F31" s="346"/>
      <c r="G31" s="45" t="str">
        <f>IF(COUNT('2. Collected Data'!G31,'2. Collected Data'!G131,'2. Collected Data'!G231,'2. Collected Data'!G331,'2. Collected Data'!G431)&lt;=1,"",AVERAGE('2. Collected Data'!G31,'2. Collected Data'!G131,'2. Collected Data'!G231,'2. Collected Data'!G331,'2. Collected Data'!G431))</f>
        <v/>
      </c>
      <c r="H31" s="45" t="str">
        <f>IF(COUNT('2. Collected Data'!H31,'2. Collected Data'!H131,'2. Collected Data'!H231,'2. Collected Data'!H331,'2. Collected Data'!H431)&lt;=1,"",AVERAGE('2. Collected Data'!H31,'2. Collected Data'!H131,'2. Collected Data'!H231,'2. Collected Data'!H331,'2. Collected Data'!H431))</f>
        <v/>
      </c>
      <c r="I31" s="45" t="str">
        <f>IF(COUNT('2. Collected Data'!I31,'2. Collected Data'!I131,'2. Collected Data'!I231,'2. Collected Data'!I331,'2. Collected Data'!I431)&lt;=1,"",AVERAGE('2. Collected Data'!I31,'2. Collected Data'!I131,'2. Collected Data'!I231,'2. Collected Data'!I331,'2. Collected Data'!I431))</f>
        <v/>
      </c>
      <c r="J31" s="45" t="str">
        <f>IF(COUNT('2. Collected Data'!J31,'2. Collected Data'!J131,'2. Collected Data'!J231,'2. Collected Data'!J331,'2. Collected Data'!J431)&lt;=1,"",AVERAGE('2. Collected Data'!J31,'2. Collected Data'!J131,'2. Collected Data'!J231,'2. Collected Data'!J331,'2. Collected Data'!J431))</f>
        <v/>
      </c>
      <c r="K31" s="45" t="str">
        <f>IF(COUNT('2. Collected Data'!K31,'2. Collected Data'!K131,'2. Collected Data'!K231,'2. Collected Data'!K331,'2. Collected Data'!K431)&lt;=1,"",AVERAGE('2. Collected Data'!K31,'2. Collected Data'!K131,'2. Collected Data'!K231,'2. Collected Data'!K331,'2. Collected Data'!K431))</f>
        <v/>
      </c>
      <c r="L31" s="45" t="str">
        <f>IF(COUNT('2. Collected Data'!L31,'2. Collected Data'!L131,'2. Collected Data'!L231,'2. Collected Data'!L331,'2. Collected Data'!L431)&lt;=1,"",AVERAGE('2. Collected Data'!L31,'2. Collected Data'!L131,'2. Collected Data'!L231,'2. Collected Data'!L331,'2. Collected Data'!L431))</f>
        <v/>
      </c>
      <c r="M31" s="45" t="str">
        <f>IF(COUNT('2. Collected Data'!M31,'2. Collected Data'!M131,'2. Collected Data'!M231,'2. Collected Data'!M331,'2. Collected Data'!M431)&lt;=1,"",AVERAGE('2. Collected Data'!M31,'2. Collected Data'!M131,'2. Collected Data'!M231,'2. Collected Data'!M331,'2. Collected Data'!M431))</f>
        <v/>
      </c>
      <c r="N31" s="45" t="str">
        <f>IF(COUNT('2. Collected Data'!N31,'2. Collected Data'!N131,'2. Collected Data'!N231,'2. Collected Data'!N331,'2. Collected Data'!N431)&lt;=1,"",AVERAGE('2. Collected Data'!N31,'2. Collected Data'!N131,'2. Collected Data'!N231,'2. Collected Data'!N331,'2. Collected Data'!N431))</f>
        <v/>
      </c>
      <c r="O31" s="45" t="str">
        <f>IF(COUNT('2. Collected Data'!O31,'2. Collected Data'!O131,'2. Collected Data'!O231,'2. Collected Data'!O331,'2. Collected Data'!O431)&lt;=1,"",AVERAGE('2. Collected Data'!O31,'2. Collected Data'!O131,'2. Collected Data'!O231,'2. Collected Data'!O331,'2. Collected Data'!O431))</f>
        <v/>
      </c>
      <c r="P31" s="45" t="str">
        <f>IF(COUNT('2. Collected Data'!P31,'2. Collected Data'!P131,'2. Collected Data'!P231,'2. Collected Data'!P331,'2. Collected Data'!P431)&lt;=1,"",AVERAGE('2. Collected Data'!P31,'2. Collected Data'!P131,'2. Collected Data'!P231,'2. Collected Data'!P331,'2. Collected Data'!P431))</f>
        <v/>
      </c>
      <c r="Q31" s="45" t="str">
        <f>IF(COUNT('2. Collected Data'!Q31,'2. Collected Data'!Q131,'2. Collected Data'!Q231,'2. Collected Data'!Q331,'2. Collected Data'!Q431)&lt;=1,"",AVERAGE('2. Collected Data'!Q31,'2. Collected Data'!Q131,'2. Collected Data'!Q231,'2. Collected Data'!Q331,'2. Collected Data'!Q431))</f>
        <v/>
      </c>
      <c r="R31" s="45" t="str">
        <f>IF(COUNT('2. Collected Data'!R31,'2. Collected Data'!R131,'2. Collected Data'!R231,'2. Collected Data'!R331,'2. Collected Data'!R431)&lt;=1,"",AVERAGE('2. Collected Data'!R31,'2. Collected Data'!R131,'2. Collected Data'!R231,'2. Collected Data'!R331,'2. Collected Data'!R431))</f>
        <v/>
      </c>
      <c r="S31" s="45" t="str">
        <f>IF(COUNT('2. Collected Data'!S31,'2. Collected Data'!S131,'2. Collected Data'!S231,'2. Collected Data'!S331,'2. Collected Data'!S431)&lt;=1,"",AVERAGE('2. Collected Data'!S31,'2. Collected Data'!S131,'2. Collected Data'!S231,'2. Collected Data'!S331,'2. Collected Data'!S431))</f>
        <v/>
      </c>
      <c r="T31" s="45" t="str">
        <f>IF(COUNT('2. Collected Data'!T31,'2. Collected Data'!T131,'2. Collected Data'!T231,'2. Collected Data'!T331,'2. Collected Data'!T431)&lt;=1,"",AVERAGE('2. Collected Data'!T31,'2. Collected Data'!T131,'2. Collected Data'!T231,'2. Collected Data'!T331,'2. Collected Data'!T431))</f>
        <v/>
      </c>
      <c r="U31" s="45" t="str">
        <f>IF(COUNT('2. Collected Data'!U31,'2. Collected Data'!U131,'2. Collected Data'!U231,'2. Collected Data'!U331,'2. Collected Data'!U431)&lt;=1,"",AVERAGE('2. Collected Data'!U31,'2. Collected Data'!U131,'2. Collected Data'!U231,'2. Collected Data'!U331,'2. Collected Data'!U431))</f>
        <v/>
      </c>
      <c r="V31" s="45" t="str">
        <f>IF(COUNT('2. Collected Data'!V31,'2. Collected Data'!V131,'2. Collected Data'!V231,'2. Collected Data'!V331,'2. Collected Data'!V431)&lt;=1,"",AVERAGE('2. Collected Data'!V31,'2. Collected Data'!V131,'2. Collected Data'!V231,'2. Collected Data'!V331,'2. Collected Data'!V431))</f>
        <v/>
      </c>
      <c r="W31" s="45" t="str">
        <f>IF(COUNT('2. Collected Data'!W31,'2. Collected Data'!W131,'2. Collected Data'!W231,'2. Collected Data'!W331,'2. Collected Data'!W431)&lt;=1,"",AVERAGE('2. Collected Data'!W31,'2. Collected Data'!W131,'2. Collected Data'!W231,'2. Collected Data'!W331,'2. Collected Data'!W431))</f>
        <v/>
      </c>
      <c r="X31" s="45" t="str">
        <f>IF(COUNT('2. Collected Data'!X31,'2. Collected Data'!X131,'2. Collected Data'!X231,'2. Collected Data'!X331,'2. Collected Data'!X431)&lt;=1,"",AVERAGE('2. Collected Data'!X31,'2. Collected Data'!X131,'2. Collected Data'!X231,'2. Collected Data'!X331,'2. Collected Data'!X431))</f>
        <v/>
      </c>
      <c r="Y31" s="45" t="str">
        <f>IF(COUNT('2. Collected Data'!Y31,'2. Collected Data'!Y131,'2. Collected Data'!Y231,'2. Collected Data'!Y331,'2. Collected Data'!Y431)&lt;=1,"",AVERAGE('2. Collected Data'!Y31,'2. Collected Data'!Y131,'2. Collected Data'!Y231,'2. Collected Data'!Y331,'2. Collected Data'!Y431))</f>
        <v/>
      </c>
      <c r="Z31" s="45" t="str">
        <f>IF(COUNT('2. Collected Data'!Z31,'2. Collected Data'!Z131,'2. Collected Data'!Z231,'2. Collected Data'!Z331,'2. Collected Data'!Z431)&lt;=1,"",AVERAGE('2. Collected Data'!Z31,'2. Collected Data'!Z131,'2. Collected Data'!Z231,'2. Collected Data'!Z331,'2. Collected Data'!Z431))</f>
        <v/>
      </c>
      <c r="AA31" s="184" t="str">
        <f>IF(COUNT('2. Collected Data'!AA31,'2. Collected Data'!AA131,'2. Collected Data'!AA231,'2. Collected Data'!AA331,'2. Collected Data'!AA431)&lt;=1,"",AVERAGE('2. Collected Data'!AA31,'2. Collected Data'!AA131,'2. Collected Data'!AA231,'2. Collected Data'!AA331,'2. Collected Data'!AA431))</f>
        <v/>
      </c>
      <c r="AB31" s="184" t="str">
        <f>IF(COUNT('2. Collected Data'!AB31,'2. Collected Data'!AB131,'2. Collected Data'!AB231,'2. Collected Data'!AB331,'2. Collected Data'!AB431)&lt;=1,"",AVERAGE('2. Collected Data'!AB31,'2. Collected Data'!AB131,'2. Collected Data'!AB231,'2. Collected Data'!AB331,'2. Collected Data'!AB431))</f>
        <v/>
      </c>
      <c r="AC31" s="184" t="str">
        <f>IF(COUNT('2. Collected Data'!AC31,'2. Collected Data'!AC131,'2. Collected Data'!AC231,'2. Collected Data'!AC331,'2. Collected Data'!AC431)&lt;=1,"",AVERAGE('2. Collected Data'!AC31,'2. Collected Data'!AC131,'2. Collected Data'!AC231,'2. Collected Data'!AC331,'2. Collected Data'!AC431))</f>
        <v/>
      </c>
      <c r="AD31" s="45" t="str">
        <f>IF(COUNT('2. Collected Data'!AD31,'2. Collected Data'!AD131,'2. Collected Data'!AD231,'2. Collected Data'!AD331,'2. Collected Data'!AD431)&lt;=1,"",AVERAGE('2. Collected Data'!AD31,'2. Collected Data'!AD131,'2. Collected Data'!AD231,'2. Collected Data'!AD331,'2. Collected Data'!AD431))</f>
        <v/>
      </c>
      <c r="AE31" s="45" t="str">
        <f>IF(COUNT('2. Collected Data'!AE31,'2. Collected Data'!AE131,'2. Collected Data'!AE231,'2. Collected Data'!AE331,'2. Collected Data'!AE431)&lt;=1,"",AVERAGE('2. Collected Data'!AE31,'2. Collected Data'!AE131,'2. Collected Data'!AE231,'2. Collected Data'!AE331,'2. Collected Data'!AE431))</f>
        <v/>
      </c>
      <c r="AF31" s="45" t="str">
        <f>IF(COUNT('2. Collected Data'!AF31,'2. Collected Data'!AF131,'2. Collected Data'!AF231,'2. Collected Data'!AF331,'2. Collected Data'!AF431)&lt;=1,"",AVERAGE('2. Collected Data'!AF31,'2. Collected Data'!AF131,'2. Collected Data'!AF231,'2. Collected Data'!AF331,'2. Collected Data'!AF431))</f>
        <v/>
      </c>
      <c r="AG31" s="45" t="str">
        <f>IF(COUNT('2. Collected Data'!AG31,'2. Collected Data'!AG131,'2. Collected Data'!AG231,'2. Collected Data'!AG331,'2. Collected Data'!AG431)&lt;=1,"",AVERAGE('2. Collected Data'!AG31,'2. Collected Data'!AG131,'2. Collected Data'!AG231,'2. Collected Data'!AG331,'2. Collected Data'!AG431))</f>
        <v/>
      </c>
      <c r="AH31" s="88"/>
      <c r="AI31" s="45" t="str">
        <f>IF(COUNT('2. Collected Data'!AI131,'2. Collected Data'!AI231,'2. Collected Data'!AI331,'2. Collected Data'!AI431,'2. Collected Data'!AI531)&lt;=1,"",AVERAGE('2. Collected Data'!AI131,'2. Collected Data'!AI231,'2. Collected Data'!AI331,'2. Collected Data'!AI431,'2. Collected Data'!AI531))</f>
        <v/>
      </c>
      <c r="AJ31" s="45" t="str">
        <f>IF(COUNT('2. Collected Data'!AJ131,'2. Collected Data'!AJ231,'2. Collected Data'!AJ331,'2. Collected Data'!AJ431,'2. Collected Data'!AJ531)&lt;=1,"",AVERAGE('2. Collected Data'!AJ131,'2. Collected Data'!AJ231,'2. Collected Data'!AJ331,'2. Collected Data'!AJ431,'2. Collected Data'!AJ531))</f>
        <v/>
      </c>
      <c r="AK31" s="45" t="str">
        <f>IF(COUNT('2. Collected Data'!AK131,'2. Collected Data'!AK231,'2. Collected Data'!AK331,'2. Collected Data'!AK431,'2. Collected Data'!AK531)&lt;=1,"",AVERAGE('2. Collected Data'!AK131,'2. Collected Data'!AK231,'2. Collected Data'!AK331,'2. Collected Data'!AK431,'2. Collected Data'!AK531))</f>
        <v/>
      </c>
      <c r="AL31" s="45" t="str">
        <f>IF(COUNT('2. Collected Data'!AL131,'2. Collected Data'!AL231,'2. Collected Data'!AL331,'2. Collected Data'!AL431,'2. Collected Data'!AL531)&lt;=1,"",AVERAGE('2. Collected Data'!AL131,'2. Collected Data'!AL231,'2. Collected Data'!AL331,'2. Collected Data'!AL431,'2. Collected Data'!AL531))</f>
        <v/>
      </c>
      <c r="AM31" s="45" t="str">
        <f>IF(COUNT('2. Collected Data'!AM131,'2. Collected Data'!AM231,'2. Collected Data'!AM331,'2. Collected Data'!AM431,'2. Collected Data'!AM531)&lt;=1,"",AVERAGE('2. Collected Data'!AM131,'2. Collected Data'!AM231,'2. Collected Data'!AM331,'2. Collected Data'!AM431,'2. Collected Data'!AM531))</f>
        <v/>
      </c>
      <c r="AN31" s="122"/>
      <c r="AO31" s="45" t="str">
        <f>IF(COUNT('2. Collected Data'!AO131,'2. Collected Data'!AO231,'2. Collected Data'!AO331,'2. Collected Data'!AO431,'2. Collected Data'!AO531)&lt;=1,"",AVERAGE('2. Collected Data'!AO131,'2. Collected Data'!AO231,'2. Collected Data'!AO331,'2. Collected Data'!AO431,'2. Collected Data'!AO531))</f>
        <v/>
      </c>
      <c r="AP31" s="45" t="str">
        <f>IF(COUNT('2. Collected Data'!AP131,'2. Collected Data'!AP231,'2. Collected Data'!AP331,'2. Collected Data'!AP431,'2. Collected Data'!AP531)&lt;=1,"",AVERAGE('2. Collected Data'!AP131,'2. Collected Data'!AP231,'2. Collected Data'!AP331,'2. Collected Data'!AP431,'2. Collected Data'!AP531))</f>
        <v/>
      </c>
      <c r="AQ31" s="45" t="str">
        <f>IF(COUNT('2. Collected Data'!AQ131,'2. Collected Data'!AQ231,'2. Collected Data'!AQ331,'2. Collected Data'!AQ431,'2. Collected Data'!AQ531)&lt;=1,"",AVERAGE('2. Collected Data'!AQ131,'2. Collected Data'!AQ231,'2. Collected Data'!AQ331,'2. Collected Data'!AQ431,'2. Collected Data'!AQ531))</f>
        <v/>
      </c>
      <c r="AR31" s="45" t="str">
        <f>IF(COUNT('2. Collected Data'!AR131,'2. Collected Data'!AR231,'2. Collected Data'!AR331,'2. Collected Data'!AR431,'2. Collected Data'!AR531)&lt;=1,"",AVERAGE('2. Collected Data'!AR131,'2. Collected Data'!AR231,'2. Collected Data'!AR331,'2. Collected Data'!AR431,'2. Collected Data'!AR531))</f>
        <v/>
      </c>
      <c r="AS31" s="45" t="str">
        <f>IF(COUNT('2. Collected Data'!AS131,'2. Collected Data'!AS231,'2. Collected Data'!AS331,'2. Collected Data'!AS431,'2. Collected Data'!AS531)&lt;=1,"",AVERAGE('2. Collected Data'!AS131,'2. Collected Data'!AS231,'2. Collected Data'!AS331,'2. Collected Data'!AS431,'2. Collected Data'!AS531))</f>
        <v/>
      </c>
      <c r="AT31" s="45" t="str">
        <f>IF(COUNT('2. Collected Data'!AT131,'2. Collected Data'!AT231,'2. Collected Data'!AT331,'2. Collected Data'!AT431,'2. Collected Data'!AT531)&lt;=1,"",AVERAGE('2. Collected Data'!AT131,'2. Collected Data'!AT231,'2. Collected Data'!AT331,'2. Collected Data'!AT431,'2. Collected Data'!AT531))</f>
        <v/>
      </c>
      <c r="AU31" s="45" t="str">
        <f>IF(COUNT('2. Collected Data'!AU131,'2. Collected Data'!AU231,'2. Collected Data'!AU331,'2. Collected Data'!AU431,'2. Collected Data'!AU531)&lt;=1,"",AVERAGE('2. Collected Data'!AU131,'2. Collected Data'!AU231,'2. Collected Data'!AU331,'2. Collected Data'!AU431,'2. Collected Data'!AU531))</f>
        <v/>
      </c>
      <c r="AV31" s="88"/>
      <c r="AW31" s="184" t="str">
        <f>IF(COUNT('2. Collected Data'!AW131,'2. Collected Data'!AW231,'2. Collected Data'!AW331,'2. Collected Data'!AW431,'2. Collected Data'!AW531)&lt;=1,"",AVERAGE('2. Collected Data'!AW131,'2. Collected Data'!AW231,'2. Collected Data'!AW331,'2. Collected Data'!AW431,'2. Collected Data'!AW531))</f>
        <v/>
      </c>
      <c r="AX31" s="184" t="str">
        <f>IF(COUNT('2. Collected Data'!AX131,'2. Collected Data'!AX231,'2. Collected Data'!AX331,'2. Collected Data'!AX431,'2. Collected Data'!AX531)&lt;=1,"",AVERAGE('2. Collected Data'!AX131,'2. Collected Data'!AX231,'2. Collected Data'!AX331,'2. Collected Data'!AX431,'2. Collected Data'!AX531))</f>
        <v/>
      </c>
      <c r="AY31" s="50"/>
      <c r="AZ31" s="91"/>
      <c r="BA31" s="88"/>
      <c r="BB31" s="78" t="str">
        <f>IF(COUNT('2. Collected Data'!BB131,'2. Collected Data'!BB231,'2. Collected Data'!BB331,'2. Collected Data'!BB431,'2. Collected Data'!BB531)&lt;=1,"",AVERAGE('2. Collected Data'!BB131,'2. Collected Data'!BB231,'2. Collected Data'!BB331,'2. Collected Data'!BB431,'2. Collected Data'!BB531))</f>
        <v/>
      </c>
      <c r="BC31" s="75" t="str">
        <f>IF(COUNT('2. Collected Data'!BC131,'2. Collected Data'!BC231,'2. Collected Data'!BC331,'2. Collected Data'!BC431,'2. Collected Data'!BC531)&lt;=1,"",AVERAGE('2. Collected Data'!BC131,'2. Collected Data'!BC231,'2. Collected Data'!BC331,'2. Collected Data'!BC431,'2. Collected Data'!BC531))</f>
        <v/>
      </c>
      <c r="BD31" s="75" t="str">
        <f>IF(COUNT('2. Collected Data'!BD131,'2. Collected Data'!BD231,'2. Collected Data'!BD331,'2. Collected Data'!BD431,'2. Collected Data'!BD531)&lt;=1,"",AVERAGE('2. Collected Data'!BD131,'2. Collected Data'!BD231,'2. Collected Data'!BD331,'2. Collected Data'!BD431,'2. Collected Data'!BD531))</f>
        <v/>
      </c>
      <c r="BE31" s="75" t="str">
        <f>IF(COUNT('2. Collected Data'!BE131,'2. Collected Data'!BE231,'2. Collected Data'!BE331,'2. Collected Data'!BE431,'2. Collected Data'!BE531)&lt;=1,"",AVERAGE('2. Collected Data'!BE131,'2. Collected Data'!BE231,'2. Collected Data'!BE331,'2. Collected Data'!BE431,'2. Collected Data'!BE531))</f>
        <v/>
      </c>
      <c r="BF31" s="75" t="str">
        <f>IF(COUNT('2. Collected Data'!BF131,'2. Collected Data'!BF231,'2. Collected Data'!BF331,'2. Collected Data'!BF431,'2. Collected Data'!BF531)&lt;=1,"",AVERAGE('2. Collected Data'!BF131,'2. Collected Data'!BF231,'2. Collected Data'!BF331,'2. Collected Data'!BF431,'2. Collected Data'!BF531))</f>
        <v/>
      </c>
      <c r="BG31" s="50"/>
      <c r="BH31" s="78" t="str">
        <f>IF(COUNT('2. Collected Data'!BH131,'2. Collected Data'!BH231,'2. Collected Data'!BH331,'2. Collected Data'!BH431,'2. Collected Data'!BH531)&lt;=1,"",AVERAGE('2. Collected Data'!BH131,'2. Collected Data'!BH231,'2. Collected Data'!BH331,'2. Collected Data'!BH431,'2. Collected Data'!BH531))</f>
        <v/>
      </c>
      <c r="BI31" s="130"/>
      <c r="BJ31" s="50"/>
    </row>
    <row r="32" spans="1:62" s="176" customFormat="1" ht="11.25" customHeight="1" x14ac:dyDescent="0.15">
      <c r="A32" s="89" t="s">
        <v>137</v>
      </c>
      <c r="B32" s="172"/>
      <c r="C32" s="346"/>
      <c r="D32" s="346"/>
      <c r="E32" s="346"/>
      <c r="F32" s="346"/>
      <c r="G32" s="45">
        <f>IF(COUNT('2. Collected Data'!G32,'2. Collected Data'!G132,'2. Collected Data'!G232,'2. Collected Data'!G332,'2. Collected Data'!G432)&lt;=1,"",AVERAGE('2. Collected Data'!G32,'2. Collected Data'!G132,'2. Collected Data'!G232,'2. Collected Data'!G332,'2. Collected Data'!G432))</f>
        <v>8271.6</v>
      </c>
      <c r="H32" s="45">
        <f>IF(COUNT('2. Collected Data'!H32,'2. Collected Data'!H132,'2. Collected Data'!H232,'2. Collected Data'!H332,'2. Collected Data'!H432)&lt;=1,"",AVERAGE('2. Collected Data'!H32,'2. Collected Data'!H132,'2. Collected Data'!H232,'2. Collected Data'!H332,'2. Collected Data'!H432))</f>
        <v>4089.2</v>
      </c>
      <c r="I32" s="45">
        <f>IF(COUNT('2. Collected Data'!I32,'2. Collected Data'!I132,'2. Collected Data'!I232,'2. Collected Data'!I332,'2. Collected Data'!I432)&lt;=1,"",AVERAGE('2. Collected Data'!I32,'2. Collected Data'!I132,'2. Collected Data'!I232,'2. Collected Data'!I332,'2. Collected Data'!I432))</f>
        <v>401.4</v>
      </c>
      <c r="J32" s="45">
        <f>IF(COUNT('2. Collected Data'!J32,'2. Collected Data'!J132,'2. Collected Data'!J232,'2. Collected Data'!J332,'2. Collected Data'!J432)&lt;=1,"",AVERAGE('2. Collected Data'!J32,'2. Collected Data'!J132,'2. Collected Data'!J232,'2. Collected Data'!J332,'2. Collected Data'!J432))</f>
        <v>22.6</v>
      </c>
      <c r="K32" s="45">
        <f>IF(COUNT('2. Collected Data'!K32,'2. Collected Data'!K132,'2. Collected Data'!K232,'2. Collected Data'!K332,'2. Collected Data'!K432)&lt;=1,"",AVERAGE('2. Collected Data'!K32,'2. Collected Data'!K132,'2. Collected Data'!K232,'2. Collected Data'!K332,'2. Collected Data'!K432))</f>
        <v>10.6</v>
      </c>
      <c r="L32" s="45">
        <f>IF(COUNT('2. Collected Data'!L32,'2. Collected Data'!L132,'2. Collected Data'!L232,'2. Collected Data'!L332,'2. Collected Data'!L432)&lt;=1,"",AVERAGE('2. Collected Data'!L32,'2. Collected Data'!L132,'2. Collected Data'!L232,'2. Collected Data'!L332,'2. Collected Data'!L432))</f>
        <v>1.4</v>
      </c>
      <c r="M32" s="45">
        <f>IF(COUNT('2. Collected Data'!M32,'2. Collected Data'!M132,'2. Collected Data'!M232,'2. Collected Data'!M332,'2. Collected Data'!M432)&lt;=1,"",AVERAGE('2. Collected Data'!M32,'2. Collected Data'!M132,'2. Collected Data'!M232,'2. Collected Data'!M332,'2. Collected Data'!M432))</f>
        <v>431.4</v>
      </c>
      <c r="N32" s="45">
        <f>IF(COUNT('2. Collected Data'!N32,'2. Collected Data'!N132,'2. Collected Data'!N232,'2. Collected Data'!N332,'2. Collected Data'!N432)&lt;=1,"",AVERAGE('2. Collected Data'!N32,'2. Collected Data'!N132,'2. Collected Data'!N232,'2. Collected Data'!N332,'2. Collected Data'!N432))</f>
        <v>144.19999999999999</v>
      </c>
      <c r="O32" s="45">
        <f>IF(COUNT('2. Collected Data'!O32,'2. Collected Data'!O132,'2. Collected Data'!O232,'2. Collected Data'!O332,'2. Collected Data'!O432)&lt;=1,"",AVERAGE('2. Collected Data'!O32,'2. Collected Data'!O132,'2. Collected Data'!O232,'2. Collected Data'!O332,'2. Collected Data'!O432))</f>
        <v>400.2</v>
      </c>
      <c r="P32" s="45">
        <f>IF(COUNT('2. Collected Data'!P32,'2. Collected Data'!P132,'2. Collected Data'!P232,'2. Collected Data'!P332,'2. Collected Data'!P432)&lt;=1,"",AVERAGE('2. Collected Data'!P32,'2. Collected Data'!P132,'2. Collected Data'!P232,'2. Collected Data'!P332,'2. Collected Data'!P432))</f>
        <v>10.8</v>
      </c>
      <c r="Q32" s="45">
        <f>IF(COUNT('2. Collected Data'!Q32,'2. Collected Data'!Q132,'2. Collected Data'!Q232,'2. Collected Data'!Q332,'2. Collected Data'!Q432)&lt;=1,"",AVERAGE('2. Collected Data'!Q32,'2. Collected Data'!Q132,'2. Collected Data'!Q232,'2. Collected Data'!Q332,'2. Collected Data'!Q432))</f>
        <v>22</v>
      </c>
      <c r="R32" s="45">
        <f>IF(COUNT('2. Collected Data'!R32,'2. Collected Data'!R132,'2. Collected Data'!R232,'2. Collected Data'!R332,'2. Collected Data'!R432)&lt;=1,"",AVERAGE('2. Collected Data'!R32,'2. Collected Data'!R132,'2. Collected Data'!R232,'2. Collected Data'!R332,'2. Collected Data'!R432))</f>
        <v>0</v>
      </c>
      <c r="S32" s="45">
        <f>IF(COUNT('2. Collected Data'!S32,'2. Collected Data'!S132,'2. Collected Data'!S232,'2. Collected Data'!S332,'2. Collected Data'!S432)&lt;=1,"",AVERAGE('2. Collected Data'!S32,'2. Collected Data'!S132,'2. Collected Data'!S232,'2. Collected Data'!S332,'2. Collected Data'!S432))</f>
        <v>0</v>
      </c>
      <c r="T32" s="45">
        <f>IF(COUNT('2. Collected Data'!T32,'2. Collected Data'!T132,'2. Collected Data'!T232,'2. Collected Data'!T332,'2. Collected Data'!T432)&lt;=1,"",AVERAGE('2. Collected Data'!T32,'2. Collected Data'!T132,'2. Collected Data'!T232,'2. Collected Data'!T332,'2. Collected Data'!T432))</f>
        <v>0</v>
      </c>
      <c r="U32" s="45">
        <f>IF(COUNT('2. Collected Data'!U32,'2. Collected Data'!U132,'2. Collected Data'!U232,'2. Collected Data'!U332,'2. Collected Data'!U432)&lt;=1,"",AVERAGE('2. Collected Data'!U32,'2. Collected Data'!U132,'2. Collected Data'!U232,'2. Collected Data'!U332,'2. Collected Data'!U432))</f>
        <v>17.8</v>
      </c>
      <c r="V32" s="45">
        <f>IF(COUNT('2. Collected Data'!V32,'2. Collected Data'!V132,'2. Collected Data'!V232,'2. Collected Data'!V332,'2. Collected Data'!V432)&lt;=1,"",AVERAGE('2. Collected Data'!V32,'2. Collected Data'!V132,'2. Collected Data'!V232,'2. Collected Data'!V332,'2. Collected Data'!V432))</f>
        <v>0</v>
      </c>
      <c r="W32" s="45">
        <f>IF(COUNT('2. Collected Data'!W32,'2. Collected Data'!W132,'2. Collected Data'!W232,'2. Collected Data'!W332,'2. Collected Data'!W432)&lt;=1,"",AVERAGE('2. Collected Data'!W32,'2. Collected Data'!W132,'2. Collected Data'!W232,'2. Collected Data'!W332,'2. Collected Data'!W432))</f>
        <v>11.666666666666666</v>
      </c>
      <c r="X32" s="45">
        <f>IF(COUNT('2. Collected Data'!X32,'2. Collected Data'!X132,'2. Collected Data'!X232,'2. Collected Data'!X332,'2. Collected Data'!X432)&lt;=1,"",AVERAGE('2. Collected Data'!X32,'2. Collected Data'!X132,'2. Collected Data'!X232,'2. Collected Data'!X332,'2. Collected Data'!X432))</f>
        <v>0</v>
      </c>
      <c r="Y32" s="45">
        <f>IF(COUNT('2. Collected Data'!Y32,'2. Collected Data'!Y132,'2. Collected Data'!Y232,'2. Collected Data'!Y332,'2. Collected Data'!Y432)&lt;=1,"",AVERAGE('2. Collected Data'!Y32,'2. Collected Data'!Y132,'2. Collected Data'!Y232,'2. Collected Data'!Y332,'2. Collected Data'!Y432))</f>
        <v>970</v>
      </c>
      <c r="Z32" s="45">
        <f>IF(COUNT('2. Collected Data'!Z32,'2. Collected Data'!Z132,'2. Collected Data'!Z232,'2. Collected Data'!Z332,'2. Collected Data'!Z432)&lt;=1,"",AVERAGE('2. Collected Data'!Z32,'2. Collected Data'!Z132,'2. Collected Data'!Z232,'2. Collected Data'!Z332,'2. Collected Data'!Z432))</f>
        <v>0.4</v>
      </c>
      <c r="AA32" s="184">
        <f>IF(COUNT('2. Collected Data'!AA32,'2. Collected Data'!AA132,'2. Collected Data'!AA232,'2. Collected Data'!AA332,'2. Collected Data'!AA432)&lt;=1,"",AVERAGE('2. Collected Data'!AA32,'2. Collected Data'!AA132,'2. Collected Data'!AA232,'2. Collected Data'!AA332,'2. Collected Data'!AA432))</f>
        <v>0.93399999999999994</v>
      </c>
      <c r="AB32" s="184">
        <f>IF(COUNT('2. Collected Data'!AB32,'2. Collected Data'!AB132,'2. Collected Data'!AB232,'2. Collected Data'!AB332,'2. Collected Data'!AB432)&lt;=1,"",AVERAGE('2. Collected Data'!AB32,'2. Collected Data'!AB132,'2. Collected Data'!AB232,'2. Collected Data'!AB332,'2. Collected Data'!AB432))</f>
        <v>4.2000000000000003E-2</v>
      </c>
      <c r="AC32" s="184">
        <f>IF(COUNT('2. Collected Data'!AC32,'2. Collected Data'!AC132,'2. Collected Data'!AC232,'2. Collected Data'!AC332,'2. Collected Data'!AC432)&lt;=1,"",AVERAGE('2. Collected Data'!AC32,'2. Collected Data'!AC132,'2. Collected Data'!AC232,'2. Collected Data'!AC332,'2. Collected Data'!AC432))</f>
        <v>2.4E-2</v>
      </c>
      <c r="AD32" s="45">
        <f>IF(COUNT('2. Collected Data'!AD32,'2. Collected Data'!AD132,'2. Collected Data'!AD232,'2. Collected Data'!AD332,'2. Collected Data'!AD432)&lt;=1,"",AVERAGE('2. Collected Data'!AD32,'2. Collected Data'!AD132,'2. Collected Data'!AD232,'2. Collected Data'!AD332,'2. Collected Data'!AD432))</f>
        <v>100</v>
      </c>
      <c r="AE32" s="45">
        <f>IF(COUNT('2. Collected Data'!AE32,'2. Collected Data'!AE132,'2. Collected Data'!AE232,'2. Collected Data'!AE332,'2. Collected Data'!AE432)&lt;=1,"",AVERAGE('2. Collected Data'!AE32,'2. Collected Data'!AE132,'2. Collected Data'!AE232,'2. Collected Data'!AE332,'2. Collected Data'!AE432))</f>
        <v>89000</v>
      </c>
      <c r="AF32" s="45">
        <f>IF(COUNT('2. Collected Data'!AF32,'2. Collected Data'!AF132,'2. Collected Data'!AF232,'2. Collected Data'!AF332,'2. Collected Data'!AF432)&lt;=1,"",AVERAGE('2. Collected Data'!AF32,'2. Collected Data'!AF132,'2. Collected Data'!AF232,'2. Collected Data'!AF332,'2. Collected Data'!AF432))</f>
        <v>100</v>
      </c>
      <c r="AG32" s="45">
        <f>IF(COUNT('2. Collected Data'!AG32,'2. Collected Data'!AG132,'2. Collected Data'!AG232,'2. Collected Data'!AG332,'2. Collected Data'!AG432)&lt;=1,"",AVERAGE('2. Collected Data'!AG32,'2. Collected Data'!AG132,'2. Collected Data'!AG232,'2. Collected Data'!AG332,'2. Collected Data'!AG432))</f>
        <v>831000</v>
      </c>
      <c r="AH32" s="88"/>
      <c r="AI32" s="45">
        <f>IF(COUNT('2. Collected Data'!AI132,'2. Collected Data'!AI232,'2. Collected Data'!AI332,'2. Collected Data'!AI432,'2. Collected Data'!AI532)&lt;=1,"",AVERAGE('2. Collected Data'!AI132,'2. Collected Data'!AI232,'2. Collected Data'!AI332,'2. Collected Data'!AI432,'2. Collected Data'!AI532))</f>
        <v>142137.60000000001</v>
      </c>
      <c r="AJ32" s="45">
        <f>IF(COUNT('2. Collected Data'!AJ132,'2. Collected Data'!AJ232,'2. Collected Data'!AJ332,'2. Collected Data'!AJ432,'2. Collected Data'!AJ532)&lt;=1,"",AVERAGE('2. Collected Data'!AJ132,'2. Collected Data'!AJ232,'2. Collected Data'!AJ332,'2. Collected Data'!AJ432,'2. Collected Data'!AJ532))</f>
        <v>16.399999999999999</v>
      </c>
      <c r="AK32" s="45">
        <f>IF(COUNT('2. Collected Data'!AK132,'2. Collected Data'!AK232,'2. Collected Data'!AK332,'2. Collected Data'!AK432,'2. Collected Data'!AK532)&lt;=1,"",AVERAGE('2. Collected Data'!AK132,'2. Collected Data'!AK232,'2. Collected Data'!AK332,'2. Collected Data'!AK432,'2. Collected Data'!AK532))</f>
        <v>0</v>
      </c>
      <c r="AL32" s="45">
        <f>IF(COUNT('2. Collected Data'!AL132,'2. Collected Data'!AL232,'2. Collected Data'!AL332,'2. Collected Data'!AL432,'2. Collected Data'!AL532)&lt;=1,"",AVERAGE('2. Collected Data'!AL132,'2. Collected Data'!AL232,'2. Collected Data'!AL332,'2. Collected Data'!AL432,'2. Collected Data'!AL532))</f>
        <v>15225.6</v>
      </c>
      <c r="AM32" s="45" t="str">
        <f>IF(COUNT('2. Collected Data'!AM132,'2. Collected Data'!AM232,'2. Collected Data'!AM332,'2. Collected Data'!AM432,'2. Collected Data'!AM532)&lt;=1,"",AVERAGE('2. Collected Data'!AM132,'2. Collected Data'!AM232,'2. Collected Data'!AM332,'2. Collected Data'!AM432,'2. Collected Data'!AM532))</f>
        <v/>
      </c>
      <c r="AN32" s="122"/>
      <c r="AO32" s="45">
        <f>IF(COUNT('2. Collected Data'!AO132,'2. Collected Data'!AO232,'2. Collected Data'!AO332,'2. Collected Data'!AO432,'2. Collected Data'!AO532)&lt;=1,"",AVERAGE('2. Collected Data'!AO132,'2. Collected Data'!AO232,'2. Collected Data'!AO332,'2. Collected Data'!AO432,'2. Collected Data'!AO532))</f>
        <v>548378.19999999995</v>
      </c>
      <c r="AP32" s="45" t="str">
        <f>IF(COUNT('2. Collected Data'!AP132,'2. Collected Data'!AP232,'2. Collected Data'!AP332,'2. Collected Data'!AP432,'2. Collected Data'!AP532)&lt;=1,"",AVERAGE('2. Collected Data'!AP132,'2. Collected Data'!AP232,'2. Collected Data'!AP332,'2. Collected Data'!AP432,'2. Collected Data'!AP532))</f>
        <v/>
      </c>
      <c r="AQ32" s="45">
        <f>IF(COUNT('2. Collected Data'!AQ132,'2. Collected Data'!AQ232,'2. Collected Data'!AQ332,'2. Collected Data'!AQ432,'2. Collected Data'!AQ532)&lt;=1,"",AVERAGE('2. Collected Data'!AQ132,'2. Collected Data'!AQ232,'2. Collected Data'!AQ332,'2. Collected Data'!AQ432,'2. Collected Data'!AQ532))</f>
        <v>592094</v>
      </c>
      <c r="AR32" s="45" t="str">
        <f>IF(COUNT('2. Collected Data'!AR132,'2. Collected Data'!AR232,'2. Collected Data'!AR332,'2. Collected Data'!AR432,'2. Collected Data'!AR532)&lt;=1,"",AVERAGE('2. Collected Data'!AR132,'2. Collected Data'!AR232,'2. Collected Data'!AR332,'2. Collected Data'!AR432,'2. Collected Data'!AR532))</f>
        <v/>
      </c>
      <c r="AS32" s="45" t="str">
        <f>IF(COUNT('2. Collected Data'!AS132,'2. Collected Data'!AS232,'2. Collected Data'!AS332,'2. Collected Data'!AS432,'2. Collected Data'!AS532)&lt;=1,"",AVERAGE('2. Collected Data'!AS132,'2. Collected Data'!AS232,'2. Collected Data'!AS332,'2. Collected Data'!AS432,'2. Collected Data'!AS532))</f>
        <v/>
      </c>
      <c r="AT32" s="45" t="str">
        <f>IF(COUNT('2. Collected Data'!AT132,'2. Collected Data'!AT232,'2. Collected Data'!AT332,'2. Collected Data'!AT432,'2. Collected Data'!AT532)&lt;=1,"",AVERAGE('2. Collected Data'!AT132,'2. Collected Data'!AT232,'2. Collected Data'!AT332,'2. Collected Data'!AT432,'2. Collected Data'!AT532))</f>
        <v/>
      </c>
      <c r="AU32" s="45" t="str">
        <f>IF(COUNT('2. Collected Data'!AU132,'2. Collected Data'!AU232,'2. Collected Data'!AU332,'2. Collected Data'!AU432,'2. Collected Data'!AU532)&lt;=1,"",AVERAGE('2. Collected Data'!AU132,'2. Collected Data'!AU232,'2. Collected Data'!AU332,'2. Collected Data'!AU432,'2. Collected Data'!AU532))</f>
        <v/>
      </c>
      <c r="AV32" s="88"/>
      <c r="AW32" s="184">
        <f>IF(COUNT('2. Collected Data'!AW132,'2. Collected Data'!AW232,'2. Collected Data'!AW332,'2. Collected Data'!AW432,'2. Collected Data'!AW532)&lt;=1,"",AVERAGE('2. Collected Data'!AW132,'2. Collected Data'!AW232,'2. Collected Data'!AW332,'2. Collected Data'!AW432,'2. Collected Data'!AW532))</f>
        <v>0.77400000000000002</v>
      </c>
      <c r="AX32" s="184">
        <f>IF(COUNT('2. Collected Data'!AX132,'2. Collected Data'!AX232,'2. Collected Data'!AX332,'2. Collected Data'!AX432,'2. Collected Data'!AX532)&lt;=1,"",AVERAGE('2. Collected Data'!AX132,'2. Collected Data'!AX232,'2. Collected Data'!AX332,'2. Collected Data'!AX432,'2. Collected Data'!AX532))</f>
        <v>0.22599999999999998</v>
      </c>
      <c r="AY32" s="50"/>
      <c r="AZ32" s="91"/>
      <c r="BA32" s="88"/>
      <c r="BB32" s="78">
        <f>IF(COUNT('2. Collected Data'!BB132,'2. Collected Data'!BB232,'2. Collected Data'!BB332,'2. Collected Data'!BB432,'2. Collected Data'!BB532)&lt;=1,"",AVERAGE('2. Collected Data'!BB132,'2. Collected Data'!BB232,'2. Collected Data'!BB332,'2. Collected Data'!BB432,'2. Collected Data'!BB532))</f>
        <v>66.50800000000001</v>
      </c>
      <c r="BC32" s="75">
        <f>IF(COUNT('2. Collected Data'!BC132,'2. Collected Data'!BC232,'2. Collected Data'!BC332,'2. Collected Data'!BC432,'2. Collected Data'!BC532)&lt;=1,"",AVERAGE('2. Collected Data'!BC132,'2. Collected Data'!BC232,'2. Collected Data'!BC332,'2. Collected Data'!BC432,'2. Collected Data'!BC532))</f>
        <v>11692903.4</v>
      </c>
      <c r="BD32" s="75">
        <f>IF(COUNT('2. Collected Data'!BD132,'2. Collected Data'!BD232,'2. Collected Data'!BD332,'2. Collected Data'!BD432,'2. Collected Data'!BD532)&lt;=1,"",AVERAGE('2. Collected Data'!BD132,'2. Collected Data'!BD232,'2. Collected Data'!BD332,'2. Collected Data'!BD432,'2. Collected Data'!BD532))</f>
        <v>11618159.199999999</v>
      </c>
      <c r="BE32" s="75">
        <f>IF(COUNT('2. Collected Data'!BE132,'2. Collected Data'!BE232,'2. Collected Data'!BE332,'2. Collected Data'!BE432,'2. Collected Data'!BE532)&lt;=1,"",AVERAGE('2. Collected Data'!BE132,'2. Collected Data'!BE232,'2. Collected Data'!BE332,'2. Collected Data'!BE432,'2. Collected Data'!BE532))</f>
        <v>10674882.6</v>
      </c>
      <c r="BF32" s="75">
        <f>IF(COUNT('2. Collected Data'!BF132,'2. Collected Data'!BF232,'2. Collected Data'!BF332,'2. Collected Data'!BF432,'2. Collected Data'!BF532)&lt;=1,"",AVERAGE('2. Collected Data'!BF132,'2. Collected Data'!BF232,'2. Collected Data'!BF332,'2. Collected Data'!BF432,'2. Collected Data'!BF532))</f>
        <v>36825045.399999999</v>
      </c>
      <c r="BG32" s="50"/>
      <c r="BH32" s="78">
        <f>IF(COUNT('2. Collected Data'!BH132,'2. Collected Data'!BH232,'2. Collected Data'!BH332,'2. Collected Data'!BH432,'2. Collected Data'!BH532)&lt;=1,"",AVERAGE('2. Collected Data'!BH132,'2. Collected Data'!BH232,'2. Collected Data'!BH332,'2. Collected Data'!BH432,'2. Collected Data'!BH532))</f>
        <v>65.962000000000003</v>
      </c>
      <c r="BI32" s="130"/>
      <c r="BJ32" s="50"/>
    </row>
    <row r="33" spans="1:62" s="51" customFormat="1" ht="11.25" customHeight="1" x14ac:dyDescent="0.15">
      <c r="A33" s="89" t="s">
        <v>353</v>
      </c>
      <c r="B33" s="172"/>
      <c r="C33" s="346"/>
      <c r="D33" s="346"/>
      <c r="E33" s="346"/>
      <c r="F33" s="346"/>
      <c r="G33" s="45">
        <f>IF(COUNT('2. Collected Data'!G33,'2. Collected Data'!G133,'2. Collected Data'!G233,'2. Collected Data'!G333,'2. Collected Data'!G433)&lt;=1,"",AVERAGE('2. Collected Data'!G33,'2. Collected Data'!G133,'2. Collected Data'!G233,'2. Collected Data'!G333,'2. Collected Data'!G433))</f>
        <v>17154.25</v>
      </c>
      <c r="H33" s="45">
        <f>IF(COUNT('2. Collected Data'!H33,'2. Collected Data'!H133,'2. Collected Data'!H233,'2. Collected Data'!H333,'2. Collected Data'!H433)&lt;=1,"",AVERAGE('2. Collected Data'!H33,'2. Collected Data'!H133,'2. Collected Data'!H233,'2. Collected Data'!H333,'2. Collected Data'!H433))</f>
        <v>5372.75</v>
      </c>
      <c r="I33" s="45">
        <f>IF(COUNT('2. Collected Data'!I33,'2. Collected Data'!I133,'2. Collected Data'!I233,'2. Collected Data'!I333,'2. Collected Data'!I433)&lt;=1,"",AVERAGE('2. Collected Data'!I33,'2. Collected Data'!I133,'2. Collected Data'!I233,'2. Collected Data'!I333,'2. Collected Data'!I433))</f>
        <v>649.75</v>
      </c>
      <c r="J33" s="45">
        <f>IF(COUNT('2. Collected Data'!J33,'2. Collected Data'!J133,'2. Collected Data'!J233,'2. Collected Data'!J333,'2. Collected Data'!J433)&lt;=1,"",AVERAGE('2. Collected Data'!J33,'2. Collected Data'!J133,'2. Collected Data'!J233,'2. Collected Data'!J333,'2. Collected Data'!J433))</f>
        <v>13.25</v>
      </c>
      <c r="K33" s="45">
        <f>IF(COUNT('2. Collected Data'!K33,'2. Collected Data'!K133,'2. Collected Data'!K233,'2. Collected Data'!K333,'2. Collected Data'!K433)&lt;=1,"",AVERAGE('2. Collected Data'!K33,'2. Collected Data'!K133,'2. Collected Data'!K233,'2. Collected Data'!K333,'2. Collected Data'!K433))</f>
        <v>8.75</v>
      </c>
      <c r="L33" s="45">
        <f>IF(COUNT('2. Collected Data'!L33,'2. Collected Data'!L133,'2. Collected Data'!L233,'2. Collected Data'!L333,'2. Collected Data'!L433)&lt;=1,"",AVERAGE('2. Collected Data'!L33,'2. Collected Data'!L133,'2. Collected Data'!L233,'2. Collected Data'!L333,'2. Collected Data'!L433))</f>
        <v>2.5</v>
      </c>
      <c r="M33" s="45">
        <f>IF(COUNT('2. Collected Data'!M33,'2. Collected Data'!M133,'2. Collected Data'!M233,'2. Collected Data'!M333,'2. Collected Data'!M433)&lt;=1,"",AVERAGE('2. Collected Data'!M33,'2. Collected Data'!M133,'2. Collected Data'!M233,'2. Collected Data'!M333,'2. Collected Data'!M433))</f>
        <v>315</v>
      </c>
      <c r="N33" s="45">
        <f>IF(COUNT('2. Collected Data'!N33,'2. Collected Data'!N133,'2. Collected Data'!N233,'2. Collected Data'!N333,'2. Collected Data'!N433)&lt;=1,"",AVERAGE('2. Collected Data'!N33,'2. Collected Data'!N133,'2. Collected Data'!N233,'2. Collected Data'!N333,'2. Collected Data'!N433))</f>
        <v>0</v>
      </c>
      <c r="O33" s="45">
        <f>IF(COUNT('2. Collected Data'!O33,'2. Collected Data'!O133,'2. Collected Data'!O233,'2. Collected Data'!O333,'2. Collected Data'!O433)&lt;=1,"",AVERAGE('2. Collected Data'!O33,'2. Collected Data'!O133,'2. Collected Data'!O233,'2. Collected Data'!O333,'2. Collected Data'!O433))</f>
        <v>466</v>
      </c>
      <c r="P33" s="45">
        <f>IF(COUNT('2. Collected Data'!P33,'2. Collected Data'!P133,'2. Collected Data'!P233,'2. Collected Data'!P333,'2. Collected Data'!P433)&lt;=1,"",AVERAGE('2. Collected Data'!P33,'2. Collected Data'!P133,'2. Collected Data'!P233,'2. Collected Data'!P333,'2. Collected Data'!P433))</f>
        <v>3.75</v>
      </c>
      <c r="Q33" s="45">
        <f>IF(COUNT('2. Collected Data'!Q33,'2. Collected Data'!Q133,'2. Collected Data'!Q233,'2. Collected Data'!Q333,'2. Collected Data'!Q433)&lt;=1,"",AVERAGE('2. Collected Data'!Q33,'2. Collected Data'!Q133,'2. Collected Data'!Q233,'2. Collected Data'!Q333,'2. Collected Data'!Q433))</f>
        <v>1950</v>
      </c>
      <c r="R33" s="45">
        <f>IF(COUNT('2. Collected Data'!R33,'2. Collected Data'!R133,'2. Collected Data'!R233,'2. Collected Data'!R333,'2. Collected Data'!R433)&lt;=1,"",AVERAGE('2. Collected Data'!R33,'2. Collected Data'!R133,'2. Collected Data'!R233,'2. Collected Data'!R333,'2. Collected Data'!R433))</f>
        <v>70</v>
      </c>
      <c r="S33" s="45">
        <f>IF(COUNT('2. Collected Data'!S33,'2. Collected Data'!S133,'2. Collected Data'!S233,'2. Collected Data'!S333,'2. Collected Data'!S433)&lt;=1,"",AVERAGE('2. Collected Data'!S33,'2. Collected Data'!S133,'2. Collected Data'!S233,'2. Collected Data'!S333,'2. Collected Data'!S433))</f>
        <v>21.25</v>
      </c>
      <c r="T33" s="45">
        <f>IF(COUNT('2. Collected Data'!T33,'2. Collected Data'!T133,'2. Collected Data'!T233,'2. Collected Data'!T333,'2. Collected Data'!T433)&lt;=1,"",AVERAGE('2. Collected Data'!T33,'2. Collected Data'!T133,'2. Collected Data'!T233,'2. Collected Data'!T333,'2. Collected Data'!T433))</f>
        <v>0</v>
      </c>
      <c r="U33" s="45">
        <f>IF(COUNT('2. Collected Data'!U33,'2. Collected Data'!U133,'2. Collected Data'!U233,'2. Collected Data'!U333,'2. Collected Data'!U433)&lt;=1,"",AVERAGE('2. Collected Data'!U33,'2. Collected Data'!U133,'2. Collected Data'!U233,'2. Collected Data'!U333,'2. Collected Data'!U433))</f>
        <v>0</v>
      </c>
      <c r="V33" s="45">
        <f>IF(COUNT('2. Collected Data'!V33,'2. Collected Data'!V133,'2. Collected Data'!V233,'2. Collected Data'!V333,'2. Collected Data'!V433)&lt;=1,"",AVERAGE('2. Collected Data'!V33,'2. Collected Data'!V133,'2. Collected Data'!V233,'2. Collected Data'!V333,'2. Collected Data'!V433))</f>
        <v>0</v>
      </c>
      <c r="W33" s="45">
        <f>IF(COUNT('2. Collected Data'!W33,'2. Collected Data'!W133,'2. Collected Data'!W233,'2. Collected Data'!W333,'2. Collected Data'!W433)&lt;=1,"",AVERAGE('2. Collected Data'!W33,'2. Collected Data'!W133,'2. Collected Data'!W233,'2. Collected Data'!W333,'2. Collected Data'!W433))</f>
        <v>20</v>
      </c>
      <c r="X33" s="45">
        <f>IF(COUNT('2. Collected Data'!X33,'2. Collected Data'!X133,'2. Collected Data'!X233,'2. Collected Data'!X333,'2. Collected Data'!X433)&lt;=1,"",AVERAGE('2. Collected Data'!X33,'2. Collected Data'!X133,'2. Collected Data'!X233,'2. Collected Data'!X333,'2. Collected Data'!X433))</f>
        <v>0</v>
      </c>
      <c r="Y33" s="45">
        <f>IF(COUNT('2. Collected Data'!Y33,'2. Collected Data'!Y133,'2. Collected Data'!Y233,'2. Collected Data'!Y333,'2. Collected Data'!Y433)&lt;=1,"",AVERAGE('2. Collected Data'!Y33,'2. Collected Data'!Y133,'2. Collected Data'!Y233,'2. Collected Data'!Y333,'2. Collected Data'!Y433))</f>
        <v>826</v>
      </c>
      <c r="Z33" s="45">
        <f>IF(COUNT('2. Collected Data'!Z33,'2. Collected Data'!Z133,'2. Collected Data'!Z233,'2. Collected Data'!Z333,'2. Collected Data'!Z433)&lt;=1,"",AVERAGE('2. Collected Data'!Z33,'2. Collected Data'!Z133,'2. Collected Data'!Z233,'2. Collected Data'!Z333,'2. Collected Data'!Z433))</f>
        <v>27.5</v>
      </c>
      <c r="AA33" s="184">
        <f>IF(COUNT('2. Collected Data'!AA33,'2. Collected Data'!AA133,'2. Collected Data'!AA233,'2. Collected Data'!AA333,'2. Collected Data'!AA433)&lt;=1,"",AVERAGE('2. Collected Data'!AA33,'2. Collected Data'!AA133,'2. Collected Data'!AA233,'2. Collected Data'!AA333,'2. Collected Data'!AA433))</f>
        <v>0.25</v>
      </c>
      <c r="AB33" s="184">
        <f>IF(COUNT('2. Collected Data'!AB33,'2. Collected Data'!AB133,'2. Collected Data'!AB233,'2. Collected Data'!AB333,'2. Collected Data'!AB433)&lt;=1,"",AVERAGE('2. Collected Data'!AB33,'2. Collected Data'!AB133,'2. Collected Data'!AB233,'2. Collected Data'!AB333,'2. Collected Data'!AB433))</f>
        <v>0.75</v>
      </c>
      <c r="AC33" s="184">
        <f>IF(COUNT('2. Collected Data'!AC33,'2. Collected Data'!AC133,'2. Collected Data'!AC233,'2. Collected Data'!AC333,'2. Collected Data'!AC433)&lt;=1,"",AVERAGE('2. Collected Data'!AC33,'2. Collected Data'!AC133,'2. Collected Data'!AC233,'2. Collected Data'!AC333,'2. Collected Data'!AC433))</f>
        <v>0</v>
      </c>
      <c r="AD33" s="45">
        <f>IF(COUNT('2. Collected Data'!AD33,'2. Collected Data'!AD133,'2. Collected Data'!AD233,'2. Collected Data'!AD333,'2. Collected Data'!AD433)&lt;=1,"",AVERAGE('2. Collected Data'!AD33,'2. Collected Data'!AD133,'2. Collected Data'!AD233,'2. Collected Data'!AD333,'2. Collected Data'!AD433))</f>
        <v>93.75</v>
      </c>
      <c r="AE33" s="45">
        <f>IF(COUNT('2. Collected Data'!AE33,'2. Collected Data'!AE133,'2. Collected Data'!AE233,'2. Collected Data'!AE333,'2. Collected Data'!AE433)&lt;=1,"",AVERAGE('2. Collected Data'!AE33,'2. Collected Data'!AE133,'2. Collected Data'!AE233,'2. Collected Data'!AE333,'2. Collected Data'!AE433))</f>
        <v>388500</v>
      </c>
      <c r="AF33" s="45">
        <f>IF(COUNT('2. Collected Data'!AF33,'2. Collected Data'!AF133,'2. Collected Data'!AF233,'2. Collected Data'!AF333,'2. Collected Data'!AF433)&lt;=1,"",AVERAGE('2. Collected Data'!AF33,'2. Collected Data'!AF133,'2. Collected Data'!AF233,'2. Collected Data'!AF333,'2. Collected Data'!AF433))</f>
        <v>108.5</v>
      </c>
      <c r="AG33" s="45">
        <f>IF(COUNT('2. Collected Data'!AG33,'2. Collected Data'!AG133,'2. Collected Data'!AG233,'2. Collected Data'!AG333,'2. Collected Data'!AG433)&lt;=1,"",AVERAGE('2. Collected Data'!AG33,'2. Collected Data'!AG133,'2. Collected Data'!AG233,'2. Collected Data'!AG333,'2. Collected Data'!AG433))</f>
        <v>1515000</v>
      </c>
      <c r="AH33" s="88"/>
      <c r="AI33" s="45">
        <f>IF(COUNT('2. Collected Data'!AI133,'2. Collected Data'!AI233,'2. Collected Data'!AI333,'2. Collected Data'!AI433,'2. Collected Data'!AI533)&lt;=1,"",AVERAGE('2. Collected Data'!AI133,'2. Collected Data'!AI233,'2. Collected Data'!AI333,'2. Collected Data'!AI433,'2. Collected Data'!AI533))</f>
        <v>160843.66666666666</v>
      </c>
      <c r="AJ33" s="45">
        <f>IF(COUNT('2. Collected Data'!AJ133,'2. Collected Data'!AJ233,'2. Collected Data'!AJ333,'2. Collected Data'!AJ433,'2. Collected Data'!AJ533)&lt;=1,"",AVERAGE('2. Collected Data'!AJ133,'2. Collected Data'!AJ233,'2. Collected Data'!AJ333,'2. Collected Data'!AJ433,'2. Collected Data'!AJ533))</f>
        <v>0</v>
      </c>
      <c r="AK33" s="45">
        <f>IF(COUNT('2. Collected Data'!AK133,'2. Collected Data'!AK233,'2. Collected Data'!AK333,'2. Collected Data'!AK433,'2. Collected Data'!AK533)&lt;=1,"",AVERAGE('2. Collected Data'!AK133,'2. Collected Data'!AK233,'2. Collected Data'!AK333,'2. Collected Data'!AK433,'2. Collected Data'!AK533))</f>
        <v>4785</v>
      </c>
      <c r="AL33" s="45">
        <f>IF(COUNT('2. Collected Data'!AL133,'2. Collected Data'!AL233,'2. Collected Data'!AL333,'2. Collected Data'!AL433,'2. Collected Data'!AL533)&lt;=1,"",AVERAGE('2. Collected Data'!AL133,'2. Collected Data'!AL233,'2. Collected Data'!AL333,'2. Collected Data'!AL433,'2. Collected Data'!AL533))</f>
        <v>17653.666666666668</v>
      </c>
      <c r="AM33" s="45">
        <f>IF(COUNT('2. Collected Data'!AM133,'2. Collected Data'!AM233,'2. Collected Data'!AM333,'2. Collected Data'!AM433,'2. Collected Data'!AM533)&lt;=1,"",AVERAGE('2. Collected Data'!AM133,'2. Collected Data'!AM233,'2. Collected Data'!AM333,'2. Collected Data'!AM433,'2. Collected Data'!AM533))</f>
        <v>0</v>
      </c>
      <c r="AN33" s="122"/>
      <c r="AO33" s="45">
        <f>IF(COUNT('2. Collected Data'!AO133,'2. Collected Data'!AO233,'2. Collected Data'!AO333,'2. Collected Data'!AO433,'2. Collected Data'!AO533)&lt;=1,"",AVERAGE('2. Collected Data'!AO133,'2. Collected Data'!AO233,'2. Collected Data'!AO333,'2. Collected Data'!AO433,'2. Collected Data'!AO533))</f>
        <v>2318979.6666666665</v>
      </c>
      <c r="AP33" s="45">
        <f>IF(COUNT('2. Collected Data'!AP133,'2. Collected Data'!AP233,'2. Collected Data'!AP333,'2. Collected Data'!AP433,'2. Collected Data'!AP533)&lt;=1,"",AVERAGE('2. Collected Data'!AP133,'2. Collected Data'!AP233,'2. Collected Data'!AP333,'2. Collected Data'!AP433,'2. Collected Data'!AP533))</f>
        <v>0</v>
      </c>
      <c r="AQ33" s="45">
        <f>IF(COUNT('2. Collected Data'!AQ133,'2. Collected Data'!AQ233,'2. Collected Data'!AQ333,'2. Collected Data'!AQ433,'2. Collected Data'!AQ533)&lt;=1,"",AVERAGE('2. Collected Data'!AQ133,'2. Collected Data'!AQ233,'2. Collected Data'!AQ333,'2. Collected Data'!AQ433,'2. Collected Data'!AQ533))</f>
        <v>3290</v>
      </c>
      <c r="AR33" s="45">
        <f>IF(COUNT('2. Collected Data'!AR133,'2. Collected Data'!AR233,'2. Collected Data'!AR333,'2. Collected Data'!AR433,'2. Collected Data'!AR533)&lt;=1,"",AVERAGE('2. Collected Data'!AR133,'2. Collected Data'!AR233,'2. Collected Data'!AR333,'2. Collected Data'!AR433,'2. Collected Data'!AR533))</f>
        <v>0</v>
      </c>
      <c r="AS33" s="45">
        <f>IF(COUNT('2. Collected Data'!AS133,'2. Collected Data'!AS233,'2. Collected Data'!AS333,'2. Collected Data'!AS433,'2. Collected Data'!AS533)&lt;=1,"",AVERAGE('2. Collected Data'!AS133,'2. Collected Data'!AS233,'2. Collected Data'!AS333,'2. Collected Data'!AS433,'2. Collected Data'!AS533))</f>
        <v>0</v>
      </c>
      <c r="AT33" s="45">
        <f>IF(COUNT('2. Collected Data'!AT133,'2. Collected Data'!AT233,'2. Collected Data'!AT333,'2. Collected Data'!AT433,'2. Collected Data'!AT533)&lt;=1,"",AVERAGE('2. Collected Data'!AT133,'2. Collected Data'!AT233,'2. Collected Data'!AT333,'2. Collected Data'!AT433,'2. Collected Data'!AT533))</f>
        <v>0</v>
      </c>
      <c r="AU33" s="45">
        <f>IF(COUNT('2. Collected Data'!AU133,'2. Collected Data'!AU233,'2. Collected Data'!AU333,'2. Collected Data'!AU433,'2. Collected Data'!AU533)&lt;=1,"",AVERAGE('2. Collected Data'!AU133,'2. Collected Data'!AU233,'2. Collected Data'!AU333,'2. Collected Data'!AU433,'2. Collected Data'!AU533))</f>
        <v>0</v>
      </c>
      <c r="AV33" s="88"/>
      <c r="AW33" s="184">
        <f>IF(COUNT('2. Collected Data'!AW133,'2. Collected Data'!AW233,'2. Collected Data'!AW333,'2. Collected Data'!AW433,'2. Collected Data'!AW533)&lt;=1,"",AVERAGE('2. Collected Data'!AW133,'2. Collected Data'!AW233,'2. Collected Data'!AW333,'2. Collected Data'!AW433,'2. Collected Data'!AW533))</f>
        <v>0.98999999999999988</v>
      </c>
      <c r="AX33" s="184">
        <f>IF(COUNT('2. Collected Data'!AX133,'2. Collected Data'!AX233,'2. Collected Data'!AX333,'2. Collected Data'!AX433,'2. Collected Data'!AX533)&lt;=1,"",AVERAGE('2. Collected Data'!AX133,'2. Collected Data'!AX233,'2. Collected Data'!AX333,'2. Collected Data'!AX433,'2. Collected Data'!AX533))</f>
        <v>0.01</v>
      </c>
      <c r="AY33" s="50"/>
      <c r="AZ33" s="91"/>
      <c r="BA33" s="88"/>
      <c r="BB33" s="78">
        <f>IF(COUNT('2. Collected Data'!BB133,'2. Collected Data'!BB233,'2. Collected Data'!BB333,'2. Collected Data'!BB433,'2. Collected Data'!BB533)&lt;=1,"",AVERAGE('2. Collected Data'!BB133,'2. Collected Data'!BB233,'2. Collected Data'!BB333,'2. Collected Data'!BB433,'2. Collected Data'!BB533))</f>
        <v>73.646666666666661</v>
      </c>
      <c r="BC33" s="75">
        <f>IF(COUNT('2. Collected Data'!BC133,'2. Collected Data'!BC233,'2. Collected Data'!BC333,'2. Collected Data'!BC433,'2. Collected Data'!BC533)&lt;=1,"",AVERAGE('2. Collected Data'!BC133,'2. Collected Data'!BC233,'2. Collected Data'!BC333,'2. Collected Data'!BC433,'2. Collected Data'!BC533))</f>
        <v>20712715.333333332</v>
      </c>
      <c r="BD33" s="75">
        <f>IF(COUNT('2. Collected Data'!BD133,'2. Collected Data'!BD233,'2. Collected Data'!BD333,'2. Collected Data'!BD433,'2. Collected Data'!BD533)&lt;=1,"",AVERAGE('2. Collected Data'!BD133,'2. Collected Data'!BD233,'2. Collected Data'!BD333,'2. Collected Data'!BD433,'2. Collected Data'!BD533))</f>
        <v>30024506</v>
      </c>
      <c r="BE33" s="75">
        <f>IF(COUNT('2. Collected Data'!BE133,'2. Collected Data'!BE233,'2. Collected Data'!BE333,'2. Collected Data'!BE433,'2. Collected Data'!BE533)&lt;=1,"",AVERAGE('2. Collected Data'!BE133,'2. Collected Data'!BE233,'2. Collected Data'!BE333,'2. Collected Data'!BE433,'2. Collected Data'!BE533))</f>
        <v>12014647</v>
      </c>
      <c r="BF33" s="75">
        <f>IF(COUNT('2. Collected Data'!BF133,'2. Collected Data'!BF233,'2. Collected Data'!BF333,'2. Collected Data'!BF433,'2. Collected Data'!BF533)&lt;=1,"",AVERAGE('2. Collected Data'!BF133,'2. Collected Data'!BF233,'2. Collected Data'!BF333,'2. Collected Data'!BF433,'2. Collected Data'!BF533))</f>
        <v>70474186.666666672</v>
      </c>
      <c r="BG33" s="50"/>
      <c r="BH33" s="78">
        <f>IF(COUNT('2. Collected Data'!BH133,'2. Collected Data'!BH233,'2. Collected Data'!BH333,'2. Collected Data'!BH433,'2. Collected Data'!BH533)&lt;=1,"",AVERAGE('2. Collected Data'!BH133,'2. Collected Data'!BH233,'2. Collected Data'!BH333,'2. Collected Data'!BH433,'2. Collected Data'!BH533))</f>
        <v>73.536666666666662</v>
      </c>
      <c r="BI33" s="130"/>
      <c r="BJ33" s="50"/>
    </row>
    <row r="34" spans="1:62" s="176" customFormat="1" ht="11.25" customHeight="1" x14ac:dyDescent="0.15">
      <c r="A34" s="89" t="s">
        <v>138</v>
      </c>
      <c r="B34" s="172"/>
      <c r="C34" s="346"/>
      <c r="D34" s="346"/>
      <c r="E34" s="346"/>
      <c r="F34" s="346"/>
      <c r="G34" s="45">
        <f>IF(COUNT('2. Collected Data'!G34,'2. Collected Data'!G134,'2. Collected Data'!G234,'2. Collected Data'!G334,'2. Collected Data'!G434)&lt;=1,"",AVERAGE('2. Collected Data'!G34,'2. Collected Data'!G134,'2. Collected Data'!G234,'2. Collected Data'!G334,'2. Collected Data'!G434))</f>
        <v>15661.6</v>
      </c>
      <c r="H34" s="45">
        <f>IF(COUNT('2. Collected Data'!H34,'2. Collected Data'!H134,'2. Collected Data'!H234,'2. Collected Data'!H334,'2. Collected Data'!H434)&lt;=1,"",AVERAGE('2. Collected Data'!H34,'2. Collected Data'!H134,'2. Collected Data'!H234,'2. Collected Data'!H334,'2. Collected Data'!H434))</f>
        <v>5375.6</v>
      </c>
      <c r="I34" s="45">
        <f>IF(COUNT('2. Collected Data'!I34,'2. Collected Data'!I134,'2. Collected Data'!I234,'2. Collected Data'!I334,'2. Collected Data'!I434)&lt;=1,"",AVERAGE('2. Collected Data'!I34,'2. Collected Data'!I134,'2. Collected Data'!I234,'2. Collected Data'!I334,'2. Collected Data'!I434))</f>
        <v>355.75</v>
      </c>
      <c r="J34" s="45">
        <f>IF(COUNT('2. Collected Data'!J34,'2. Collected Data'!J134,'2. Collected Data'!J234,'2. Collected Data'!J334,'2. Collected Data'!J434)&lt;=1,"",AVERAGE('2. Collected Data'!J34,'2. Collected Data'!J134,'2. Collected Data'!J234,'2. Collected Data'!J334,'2. Collected Data'!J434))</f>
        <v>2.3333333333333335</v>
      </c>
      <c r="K34" s="45">
        <f>IF(COUNT('2. Collected Data'!K34,'2. Collected Data'!K134,'2. Collected Data'!K234,'2. Collected Data'!K334,'2. Collected Data'!K434)&lt;=1,"",AVERAGE('2. Collected Data'!K34,'2. Collected Data'!K134,'2. Collected Data'!K234,'2. Collected Data'!K334,'2. Collected Data'!K434))</f>
        <v>21.333333333333332</v>
      </c>
      <c r="L34" s="45">
        <f>IF(COUNT('2. Collected Data'!L34,'2. Collected Data'!L134,'2. Collected Data'!L234,'2. Collected Data'!L334,'2. Collected Data'!L434)&lt;=1,"",AVERAGE('2. Collected Data'!L34,'2. Collected Data'!L134,'2. Collected Data'!L234,'2. Collected Data'!L334,'2. Collected Data'!L434))</f>
        <v>16.5</v>
      </c>
      <c r="M34" s="45">
        <f>IF(COUNT('2. Collected Data'!M34,'2. Collected Data'!M134,'2. Collected Data'!M234,'2. Collected Data'!M334,'2. Collected Data'!M434)&lt;=1,"",AVERAGE('2. Collected Data'!M34,'2. Collected Data'!M134,'2. Collected Data'!M234,'2. Collected Data'!M334,'2. Collected Data'!M434))</f>
        <v>121.33333333333333</v>
      </c>
      <c r="N34" s="45">
        <f>IF(COUNT('2. Collected Data'!N34,'2. Collected Data'!N134,'2. Collected Data'!N234,'2. Collected Data'!N334,'2. Collected Data'!N434)&lt;=1,"",AVERAGE('2. Collected Data'!N34,'2. Collected Data'!N134,'2. Collected Data'!N234,'2. Collected Data'!N334,'2. Collected Data'!N434))</f>
        <v>2.6666666666666665</v>
      </c>
      <c r="O34" s="45">
        <f>IF(COUNT('2. Collected Data'!O34,'2. Collected Data'!O134,'2. Collected Data'!O234,'2. Collected Data'!O334,'2. Collected Data'!O434)&lt;=1,"",AVERAGE('2. Collected Data'!O34,'2. Collected Data'!O134,'2. Collected Data'!O234,'2. Collected Data'!O334,'2. Collected Data'!O434))</f>
        <v>248.75</v>
      </c>
      <c r="P34" s="45">
        <f>IF(COUNT('2. Collected Data'!P34,'2. Collected Data'!P134,'2. Collected Data'!P234,'2. Collected Data'!P334,'2. Collected Data'!P434)&lt;=1,"",AVERAGE('2. Collected Data'!P34,'2. Collected Data'!P134,'2. Collected Data'!P234,'2. Collected Data'!P334,'2. Collected Data'!P434))</f>
        <v>1.5</v>
      </c>
      <c r="Q34" s="45">
        <f>IF(COUNT('2. Collected Data'!Q34,'2. Collected Data'!Q134,'2. Collected Data'!Q234,'2. Collected Data'!Q334,'2. Collected Data'!Q434)&lt;=1,"",AVERAGE('2. Collected Data'!Q34,'2. Collected Data'!Q134,'2. Collected Data'!Q234,'2. Collected Data'!Q334,'2. Collected Data'!Q434))</f>
        <v>3209</v>
      </c>
      <c r="R34" s="45">
        <f>IF(COUNT('2. Collected Data'!R34,'2. Collected Data'!R134,'2. Collected Data'!R234,'2. Collected Data'!R334,'2. Collected Data'!R434)&lt;=1,"",AVERAGE('2. Collected Data'!R34,'2. Collected Data'!R134,'2. Collected Data'!R234,'2. Collected Data'!R334,'2. Collected Data'!R434))</f>
        <v>10</v>
      </c>
      <c r="S34" s="45">
        <f>IF(COUNT('2. Collected Data'!S34,'2. Collected Data'!S134,'2. Collected Data'!S234,'2. Collected Data'!S334,'2. Collected Data'!S434)&lt;=1,"",AVERAGE('2. Collected Data'!S34,'2. Collected Data'!S134,'2. Collected Data'!S234,'2. Collected Data'!S334,'2. Collected Data'!S434))</f>
        <v>32.5</v>
      </c>
      <c r="T34" s="45">
        <f>IF(COUNT('2. Collected Data'!T34,'2. Collected Data'!T134,'2. Collected Data'!T234,'2. Collected Data'!T334,'2. Collected Data'!T434)&lt;=1,"",AVERAGE('2. Collected Data'!T34,'2. Collected Data'!T134,'2. Collected Data'!T234,'2. Collected Data'!T334,'2. Collected Data'!T434))</f>
        <v>0</v>
      </c>
      <c r="U34" s="45">
        <f>IF(COUNT('2. Collected Data'!U34,'2. Collected Data'!U134,'2. Collected Data'!U234,'2. Collected Data'!U334,'2. Collected Data'!U434)&lt;=1,"",AVERAGE('2. Collected Data'!U34,'2. Collected Data'!U134,'2. Collected Data'!U234,'2. Collected Data'!U334,'2. Collected Data'!U434))</f>
        <v>1062.5</v>
      </c>
      <c r="V34" s="45">
        <f>IF(COUNT('2. Collected Data'!V34,'2. Collected Data'!V134,'2. Collected Data'!V234,'2. Collected Data'!V334,'2. Collected Data'!V434)&lt;=1,"",AVERAGE('2. Collected Data'!V34,'2. Collected Data'!V134,'2. Collected Data'!V234,'2. Collected Data'!V334,'2. Collected Data'!V434))</f>
        <v>26.666666666666668</v>
      </c>
      <c r="W34" s="45">
        <f>IF(COUNT('2. Collected Data'!W34,'2. Collected Data'!W134,'2. Collected Data'!W234,'2. Collected Data'!W334,'2. Collected Data'!W434)&lt;=1,"",AVERAGE('2. Collected Data'!W34,'2. Collected Data'!W134,'2. Collected Data'!W234,'2. Collected Data'!W334,'2. Collected Data'!W434))</f>
        <v>1165.75</v>
      </c>
      <c r="X34" s="45">
        <f>IF(COUNT('2. Collected Data'!X34,'2. Collected Data'!X134,'2. Collected Data'!X234,'2. Collected Data'!X334,'2. Collected Data'!X434)&lt;=1,"",AVERAGE('2. Collected Data'!X34,'2. Collected Data'!X134,'2. Collected Data'!X234,'2. Collected Data'!X334,'2. Collected Data'!X434))</f>
        <v>67</v>
      </c>
      <c r="Y34" s="45">
        <f>IF(COUNT('2. Collected Data'!Y34,'2. Collected Data'!Y134,'2. Collected Data'!Y234,'2. Collected Data'!Y334,'2. Collected Data'!Y434)&lt;=1,"",AVERAGE('2. Collected Data'!Y34,'2. Collected Data'!Y134,'2. Collected Data'!Y234,'2. Collected Data'!Y334,'2. Collected Data'!Y434))</f>
        <v>400</v>
      </c>
      <c r="Z34" s="45">
        <f>IF(COUNT('2. Collected Data'!Z34,'2. Collected Data'!Z134,'2. Collected Data'!Z234,'2. Collected Data'!Z334,'2. Collected Data'!Z434)&lt;=1,"",AVERAGE('2. Collected Data'!Z34,'2. Collected Data'!Z134,'2. Collected Data'!Z234,'2. Collected Data'!Z334,'2. Collected Data'!Z434))</f>
        <v>500</v>
      </c>
      <c r="AA34" s="184">
        <f>IF(COUNT('2. Collected Data'!AA34,'2. Collected Data'!AA134,'2. Collected Data'!AA234,'2. Collected Data'!AA334,'2. Collected Data'!AA434)&lt;=1,"",AVERAGE('2. Collected Data'!AA34,'2. Collected Data'!AA134,'2. Collected Data'!AA234,'2. Collected Data'!AA334,'2. Collected Data'!AA434))</f>
        <v>0.10800000000000001</v>
      </c>
      <c r="AB34" s="184">
        <f>IF(COUNT('2. Collected Data'!AB34,'2. Collected Data'!AB134,'2. Collected Data'!AB234,'2. Collected Data'!AB334,'2. Collected Data'!AB434)&lt;=1,"",AVERAGE('2. Collected Data'!AB34,'2. Collected Data'!AB134,'2. Collected Data'!AB234,'2. Collected Data'!AB334,'2. Collected Data'!AB434))</f>
        <v>0.88600000000000012</v>
      </c>
      <c r="AC34" s="184">
        <f>IF(COUNT('2. Collected Data'!AC34,'2. Collected Data'!AC134,'2. Collected Data'!AC234,'2. Collected Data'!AC334,'2. Collected Data'!AC434)&lt;=1,"",AVERAGE('2. Collected Data'!AC34,'2. Collected Data'!AC134,'2. Collected Data'!AC234,'2. Collected Data'!AC334,'2. Collected Data'!AC434))</f>
        <v>6.0000000000000001E-3</v>
      </c>
      <c r="AD34" s="45">
        <f>IF(COUNT('2. Collected Data'!AD34,'2. Collected Data'!AD134,'2. Collected Data'!AD234,'2. Collected Data'!AD334,'2. Collected Data'!AD434)&lt;=1,"",AVERAGE('2. Collected Data'!AD34,'2. Collected Data'!AD134,'2. Collected Data'!AD234,'2. Collected Data'!AD334,'2. Collected Data'!AD434))</f>
        <v>140.6</v>
      </c>
      <c r="AE34" s="45">
        <f>IF(COUNT('2. Collected Data'!AE34,'2. Collected Data'!AE134,'2. Collected Data'!AE234,'2. Collected Data'!AE334,'2. Collected Data'!AE434)&lt;=1,"",AVERAGE('2. Collected Data'!AE34,'2. Collected Data'!AE134,'2. Collected Data'!AE234,'2. Collected Data'!AE334,'2. Collected Data'!AE434))</f>
        <v>352600.4</v>
      </c>
      <c r="AF34" s="45">
        <f>IF(COUNT('2. Collected Data'!AF34,'2. Collected Data'!AF134,'2. Collected Data'!AF234,'2. Collected Data'!AF334,'2. Collected Data'!AF434)&lt;=1,"",AVERAGE('2. Collected Data'!AF34,'2. Collected Data'!AF134,'2. Collected Data'!AF234,'2. Collected Data'!AF334,'2. Collected Data'!AF434))</f>
        <v>128</v>
      </c>
      <c r="AG34" s="45">
        <f>IF(COUNT('2. Collected Data'!AG34,'2. Collected Data'!AG134,'2. Collected Data'!AG234,'2. Collected Data'!AG334,'2. Collected Data'!AG434)&lt;=1,"",AVERAGE('2. Collected Data'!AG34,'2. Collected Data'!AG134,'2. Collected Data'!AG234,'2. Collected Data'!AG334,'2. Collected Data'!AG434))</f>
        <v>905230</v>
      </c>
      <c r="AH34" s="88"/>
      <c r="AI34" s="45">
        <f>IF(COUNT('2. Collected Data'!AI134,'2. Collected Data'!AI234,'2. Collected Data'!AI334,'2. Collected Data'!AI434,'2. Collected Data'!AI534)&lt;=1,"",AVERAGE('2. Collected Data'!AI134,'2. Collected Data'!AI234,'2. Collected Data'!AI334,'2. Collected Data'!AI434,'2. Collected Data'!AI534))</f>
        <v>469116.6</v>
      </c>
      <c r="AJ34" s="45">
        <f>IF(COUNT('2. Collected Data'!AJ134,'2. Collected Data'!AJ234,'2. Collected Data'!AJ334,'2. Collected Data'!AJ434,'2. Collected Data'!AJ534)&lt;=1,"",AVERAGE('2. Collected Data'!AJ134,'2. Collected Data'!AJ234,'2. Collected Data'!AJ334,'2. Collected Data'!AJ434,'2. Collected Data'!AJ534))</f>
        <v>203.25</v>
      </c>
      <c r="AK34" s="45">
        <f>IF(COUNT('2. Collected Data'!AK134,'2. Collected Data'!AK234,'2. Collected Data'!AK334,'2. Collected Data'!AK434,'2. Collected Data'!AK534)&lt;=1,"",AVERAGE('2. Collected Data'!AK134,'2. Collected Data'!AK234,'2. Collected Data'!AK334,'2. Collected Data'!AK434,'2. Collected Data'!AK534))</f>
        <v>351.5</v>
      </c>
      <c r="AL34" s="45">
        <f>IF(COUNT('2. Collected Data'!AL134,'2. Collected Data'!AL234,'2. Collected Data'!AL334,'2. Collected Data'!AL434,'2. Collected Data'!AL534)&lt;=1,"",AVERAGE('2. Collected Data'!AL134,'2. Collected Data'!AL234,'2. Collected Data'!AL334,'2. Collected Data'!AL434,'2. Collected Data'!AL534))</f>
        <v>10996.6</v>
      </c>
      <c r="AM34" s="45">
        <f>IF(COUNT('2. Collected Data'!AM134,'2. Collected Data'!AM234,'2. Collected Data'!AM334,'2. Collected Data'!AM434,'2. Collected Data'!AM534)&lt;=1,"",AVERAGE('2. Collected Data'!AM134,'2. Collected Data'!AM234,'2. Collected Data'!AM334,'2. Collected Data'!AM434,'2. Collected Data'!AM534))</f>
        <v>7500</v>
      </c>
      <c r="AN34" s="122"/>
      <c r="AO34" s="45">
        <f>IF(COUNT('2. Collected Data'!AO134,'2. Collected Data'!AO234,'2. Collected Data'!AO334,'2. Collected Data'!AO434,'2. Collected Data'!AO534)&lt;=1,"",AVERAGE('2. Collected Data'!AO134,'2. Collected Data'!AO234,'2. Collected Data'!AO334,'2. Collected Data'!AO434,'2. Collected Data'!AO534))</f>
        <v>25000</v>
      </c>
      <c r="AP34" s="45">
        <f>IF(COUNT('2. Collected Data'!AP134,'2. Collected Data'!AP234,'2. Collected Data'!AP334,'2. Collected Data'!AP434,'2. Collected Data'!AP534)&lt;=1,"",AVERAGE('2. Collected Data'!AP134,'2. Collected Data'!AP234,'2. Collected Data'!AP334,'2. Collected Data'!AP434,'2. Collected Data'!AP534))</f>
        <v>0</v>
      </c>
      <c r="AQ34" s="45">
        <f>IF(COUNT('2. Collected Data'!AQ134,'2. Collected Data'!AQ234,'2. Collected Data'!AQ334,'2. Collected Data'!AQ434,'2. Collected Data'!AQ534)&lt;=1,"",AVERAGE('2. Collected Data'!AQ134,'2. Collected Data'!AQ234,'2. Collected Data'!AQ334,'2. Collected Data'!AQ434,'2. Collected Data'!AQ534))</f>
        <v>1505442</v>
      </c>
      <c r="AR34" s="45">
        <f>IF(COUNT('2. Collected Data'!AR134,'2. Collected Data'!AR234,'2. Collected Data'!AR334,'2. Collected Data'!AR434,'2. Collected Data'!AR534)&lt;=1,"",AVERAGE('2. Collected Data'!AR134,'2. Collected Data'!AR234,'2. Collected Data'!AR334,'2. Collected Data'!AR434,'2. Collected Data'!AR534))</f>
        <v>0</v>
      </c>
      <c r="AS34" s="45">
        <f>IF(COUNT('2. Collected Data'!AS134,'2. Collected Data'!AS234,'2. Collected Data'!AS334,'2. Collected Data'!AS434,'2. Collected Data'!AS534)&lt;=1,"",AVERAGE('2. Collected Data'!AS134,'2. Collected Data'!AS234,'2. Collected Data'!AS334,'2. Collected Data'!AS434,'2. Collected Data'!AS534))</f>
        <v>583333.33333333337</v>
      </c>
      <c r="AT34" s="45">
        <f>IF(COUNT('2. Collected Data'!AT134,'2. Collected Data'!AT234,'2. Collected Data'!AT334,'2. Collected Data'!AT434,'2. Collected Data'!AT534)&lt;=1,"",AVERAGE('2. Collected Data'!AT134,'2. Collected Data'!AT234,'2. Collected Data'!AT334,'2. Collected Data'!AT434,'2. Collected Data'!AT534))</f>
        <v>0</v>
      </c>
      <c r="AU34" s="45" t="str">
        <f>IF(COUNT('2. Collected Data'!AU134,'2. Collected Data'!AU234,'2. Collected Data'!AU334,'2. Collected Data'!AU434,'2. Collected Data'!AU534)&lt;=1,"",AVERAGE('2. Collected Data'!AU134,'2. Collected Data'!AU234,'2. Collected Data'!AU334,'2. Collected Data'!AU434,'2. Collected Data'!AU534))</f>
        <v/>
      </c>
      <c r="AV34" s="88"/>
      <c r="AW34" s="184">
        <f>IF(COUNT('2. Collected Data'!AW134,'2. Collected Data'!AW234,'2. Collected Data'!AW334,'2. Collected Data'!AW434,'2. Collected Data'!AW534)&lt;=1,"",AVERAGE('2. Collected Data'!AW134,'2. Collected Data'!AW234,'2. Collected Data'!AW334,'2. Collected Data'!AW434,'2. Collected Data'!AW534))</f>
        <v>0.49199999999999999</v>
      </c>
      <c r="AX34" s="184">
        <f>IF(COUNT('2. Collected Data'!AX134,'2. Collected Data'!AX234,'2. Collected Data'!AX334,'2. Collected Data'!AX434,'2. Collected Data'!AX534)&lt;=1,"",AVERAGE('2. Collected Data'!AX134,'2. Collected Data'!AX234,'2. Collected Data'!AX334,'2. Collected Data'!AX434,'2. Collected Data'!AX534))</f>
        <v>0.50800000000000001</v>
      </c>
      <c r="AY34" s="50"/>
      <c r="AZ34" s="91"/>
      <c r="BA34" s="88"/>
      <c r="BB34" s="78">
        <f>IF(COUNT('2. Collected Data'!BB134,'2. Collected Data'!BB234,'2. Collected Data'!BB334,'2. Collected Data'!BB434,'2. Collected Data'!BB534)&lt;=1,"",AVERAGE('2. Collected Data'!BB134,'2. Collected Data'!BB234,'2. Collected Data'!BB334,'2. Collected Data'!BB434,'2. Collected Data'!BB534))</f>
        <v>65.646000000000001</v>
      </c>
      <c r="BC34" s="75">
        <f>IF(COUNT('2. Collected Data'!BC134,'2. Collected Data'!BC234,'2. Collected Data'!BC334,'2. Collected Data'!BC434,'2. Collected Data'!BC534)&lt;=1,"",AVERAGE('2. Collected Data'!BC134,'2. Collected Data'!BC234,'2. Collected Data'!BC334,'2. Collected Data'!BC434,'2. Collected Data'!BC534))</f>
        <v>12474451.640000001</v>
      </c>
      <c r="BD34" s="75">
        <f>IF(COUNT('2. Collected Data'!BD134,'2. Collected Data'!BD234,'2. Collected Data'!BD334,'2. Collected Data'!BD434,'2. Collected Data'!BD534)&lt;=1,"",AVERAGE('2. Collected Data'!BD134,'2. Collected Data'!BD234,'2. Collected Data'!BD334,'2. Collected Data'!BD434,'2. Collected Data'!BD534))</f>
        <v>71370863.464000002</v>
      </c>
      <c r="BE34" s="75">
        <f>IF(COUNT('2. Collected Data'!BE134,'2. Collected Data'!BE234,'2. Collected Data'!BE334,'2. Collected Data'!BE434,'2. Collected Data'!BE534)&lt;=1,"",AVERAGE('2. Collected Data'!BE134,'2. Collected Data'!BE234,'2. Collected Data'!BE334,'2. Collected Data'!BE434,'2. Collected Data'!BE534))</f>
        <v>29155810.850000001</v>
      </c>
      <c r="BF34" s="75">
        <f>IF(COUNT('2. Collected Data'!BF134,'2. Collected Data'!BF234,'2. Collected Data'!BF334,'2. Collected Data'!BF434,'2. Collected Data'!BF534)&lt;=1,"",AVERAGE('2. Collected Data'!BF134,'2. Collected Data'!BF234,'2. Collected Data'!BF334,'2. Collected Data'!BF434,'2. Collected Data'!BF534))</f>
        <v>116269543.78400001</v>
      </c>
      <c r="BG34" s="50"/>
      <c r="BH34" s="78">
        <f>IF(COUNT('2. Collected Data'!BH134,'2. Collected Data'!BH234,'2. Collected Data'!BH334,'2. Collected Data'!BH434,'2. Collected Data'!BH534)&lt;=1,"",AVERAGE('2. Collected Data'!BH134,'2. Collected Data'!BH234,'2. Collected Data'!BH334,'2. Collected Data'!BH434,'2. Collected Data'!BH534))</f>
        <v>62.64</v>
      </c>
      <c r="BI34" s="130"/>
      <c r="BJ34" s="50"/>
    </row>
    <row r="35" spans="1:62" s="176" customFormat="1" ht="11.25" customHeight="1" x14ac:dyDescent="0.15">
      <c r="A35" s="89" t="s">
        <v>139</v>
      </c>
      <c r="B35" s="172"/>
      <c r="C35" s="346"/>
      <c r="D35" s="346"/>
      <c r="E35" s="346"/>
      <c r="F35" s="346"/>
      <c r="G35" s="45">
        <f>IF(COUNT('2. Collected Data'!G35,'2. Collected Data'!G135,'2. Collected Data'!G235,'2. Collected Data'!G335,'2. Collected Data'!G435)&lt;=1,"",AVERAGE('2. Collected Data'!G35,'2. Collected Data'!G135,'2. Collected Data'!G235,'2. Collected Data'!G335,'2. Collected Data'!G435))</f>
        <v>32009.8</v>
      </c>
      <c r="H35" s="45">
        <f>IF(COUNT('2. Collected Data'!H35,'2. Collected Data'!H135,'2. Collected Data'!H235,'2. Collected Data'!H335,'2. Collected Data'!H435)&lt;=1,"",AVERAGE('2. Collected Data'!H35,'2. Collected Data'!H135,'2. Collected Data'!H235,'2. Collected Data'!H335,'2. Collected Data'!H435))</f>
        <v>9667.4</v>
      </c>
      <c r="I35" s="45">
        <f>IF(COUNT('2. Collected Data'!I35,'2. Collected Data'!I135,'2. Collected Data'!I235,'2. Collected Data'!I335,'2. Collected Data'!I435)&lt;=1,"",AVERAGE('2. Collected Data'!I35,'2. Collected Data'!I135,'2. Collected Data'!I235,'2. Collected Data'!I335,'2. Collected Data'!I435))</f>
        <v>336</v>
      </c>
      <c r="J35" s="45">
        <f>IF(COUNT('2. Collected Data'!J35,'2. Collected Data'!J135,'2. Collected Data'!J235,'2. Collected Data'!J335,'2. Collected Data'!J435)&lt;=1,"",AVERAGE('2. Collected Data'!J35,'2. Collected Data'!J135,'2. Collected Data'!J235,'2. Collected Data'!J335,'2. Collected Data'!J435))</f>
        <v>22</v>
      </c>
      <c r="K35" s="45">
        <f>IF(COUNT('2. Collected Data'!K35,'2. Collected Data'!K135,'2. Collected Data'!K235,'2. Collected Data'!K335,'2. Collected Data'!K435)&lt;=1,"",AVERAGE('2. Collected Data'!K35,'2. Collected Data'!K135,'2. Collected Data'!K235,'2. Collected Data'!K335,'2. Collected Data'!K435))</f>
        <v>8.6</v>
      </c>
      <c r="L35" s="45">
        <f>IF(COUNT('2. Collected Data'!L35,'2. Collected Data'!L135,'2. Collected Data'!L235,'2. Collected Data'!L335,'2. Collected Data'!L435)&lt;=1,"",AVERAGE('2. Collected Data'!L35,'2. Collected Data'!L135,'2. Collected Data'!L235,'2. Collected Data'!L335,'2. Collected Data'!L435))</f>
        <v>14.4</v>
      </c>
      <c r="M35" s="45">
        <f>IF(COUNT('2. Collected Data'!M35,'2. Collected Data'!M135,'2. Collected Data'!M235,'2. Collected Data'!M335,'2. Collected Data'!M435)&lt;=1,"",AVERAGE('2. Collected Data'!M35,'2. Collected Data'!M135,'2. Collected Data'!M235,'2. Collected Data'!M335,'2. Collected Data'!M435))</f>
        <v>286.8</v>
      </c>
      <c r="N35" s="45">
        <f>IF(COUNT('2. Collected Data'!N35,'2. Collected Data'!N135,'2. Collected Data'!N235,'2. Collected Data'!N335,'2. Collected Data'!N435)&lt;=1,"",AVERAGE('2. Collected Data'!N35,'2. Collected Data'!N135,'2. Collected Data'!N235,'2. Collected Data'!N335,'2. Collected Data'!N435))</f>
        <v>336</v>
      </c>
      <c r="O35" s="45" t="str">
        <f>IF(COUNT('2. Collected Data'!O35,'2. Collected Data'!O135,'2. Collected Data'!O235,'2. Collected Data'!O335,'2. Collected Data'!O435)&lt;=1,"",AVERAGE('2. Collected Data'!O35,'2. Collected Data'!O135,'2. Collected Data'!O235,'2. Collected Data'!O335,'2. Collected Data'!O435))</f>
        <v/>
      </c>
      <c r="P35" s="45">
        <f>IF(COUNT('2. Collected Data'!P35,'2. Collected Data'!P135,'2. Collected Data'!P235,'2. Collected Data'!P335,'2. Collected Data'!P435)&lt;=1,"",AVERAGE('2. Collected Data'!P35,'2. Collected Data'!P135,'2. Collected Data'!P235,'2. Collected Data'!P335,'2. Collected Data'!P435))</f>
        <v>2</v>
      </c>
      <c r="Q35" s="45" t="str">
        <f>IF(COUNT('2. Collected Data'!Q35,'2. Collected Data'!Q135,'2. Collected Data'!Q235,'2. Collected Data'!Q335,'2. Collected Data'!Q435)&lt;=1,"",AVERAGE('2. Collected Data'!Q35,'2. Collected Data'!Q135,'2. Collected Data'!Q235,'2. Collected Data'!Q335,'2. Collected Data'!Q435))</f>
        <v/>
      </c>
      <c r="R35" s="45" t="str">
        <f>IF(COUNT('2. Collected Data'!R35,'2. Collected Data'!R135,'2. Collected Data'!R235,'2. Collected Data'!R335,'2. Collected Data'!R435)&lt;=1,"",AVERAGE('2. Collected Data'!R35,'2. Collected Data'!R135,'2. Collected Data'!R235,'2. Collected Data'!R335,'2. Collected Data'!R435))</f>
        <v/>
      </c>
      <c r="S35" s="45" t="str">
        <f>IF(COUNT('2. Collected Data'!S35,'2. Collected Data'!S135,'2. Collected Data'!S235,'2. Collected Data'!S335,'2. Collected Data'!S435)&lt;=1,"",AVERAGE('2. Collected Data'!S35,'2. Collected Data'!S135,'2. Collected Data'!S235,'2. Collected Data'!S335,'2. Collected Data'!S435))</f>
        <v/>
      </c>
      <c r="T35" s="45" t="str">
        <f>IF(COUNT('2. Collected Data'!T35,'2. Collected Data'!T135,'2. Collected Data'!T235,'2. Collected Data'!T335,'2. Collected Data'!T435)&lt;=1,"",AVERAGE('2. Collected Data'!T35,'2. Collected Data'!T135,'2. Collected Data'!T235,'2. Collected Data'!T335,'2. Collected Data'!T435))</f>
        <v/>
      </c>
      <c r="U35" s="45" t="str">
        <f>IF(COUNT('2. Collected Data'!U35,'2. Collected Data'!U135,'2. Collected Data'!U235,'2. Collected Data'!U335,'2. Collected Data'!U435)&lt;=1,"",AVERAGE('2. Collected Data'!U35,'2. Collected Data'!U135,'2. Collected Data'!U235,'2. Collected Data'!U335,'2. Collected Data'!U435))</f>
        <v/>
      </c>
      <c r="V35" s="45" t="str">
        <f>IF(COUNT('2. Collected Data'!V35,'2. Collected Data'!V135,'2. Collected Data'!V235,'2. Collected Data'!V335,'2. Collected Data'!V435)&lt;=1,"",AVERAGE('2. Collected Data'!V35,'2. Collected Data'!V135,'2. Collected Data'!V235,'2. Collected Data'!V335,'2. Collected Data'!V435))</f>
        <v/>
      </c>
      <c r="W35" s="45" t="str">
        <f>IF(COUNT('2. Collected Data'!W35,'2. Collected Data'!W135,'2. Collected Data'!W235,'2. Collected Data'!W335,'2. Collected Data'!W435)&lt;=1,"",AVERAGE('2. Collected Data'!W35,'2. Collected Data'!W135,'2. Collected Data'!W235,'2. Collected Data'!W335,'2. Collected Data'!W435))</f>
        <v/>
      </c>
      <c r="X35" s="45" t="str">
        <f>IF(COUNT('2. Collected Data'!X35,'2. Collected Data'!X135,'2. Collected Data'!X235,'2. Collected Data'!X335,'2. Collected Data'!X435)&lt;=1,"",AVERAGE('2. Collected Data'!X35,'2. Collected Data'!X135,'2. Collected Data'!X235,'2. Collected Data'!X335,'2. Collected Data'!X435))</f>
        <v/>
      </c>
      <c r="Y35" s="45">
        <f>IF(COUNT('2. Collected Data'!Y35,'2. Collected Data'!Y135,'2. Collected Data'!Y235,'2. Collected Data'!Y335,'2. Collected Data'!Y435)&lt;=1,"",AVERAGE('2. Collected Data'!Y35,'2. Collected Data'!Y135,'2. Collected Data'!Y235,'2. Collected Data'!Y335,'2. Collected Data'!Y435))</f>
        <v>354</v>
      </c>
      <c r="Z35" s="45">
        <f>IF(COUNT('2. Collected Data'!Z35,'2. Collected Data'!Z135,'2. Collected Data'!Z235,'2. Collected Data'!Z335,'2. Collected Data'!Z435)&lt;=1,"",AVERAGE('2. Collected Data'!Z35,'2. Collected Data'!Z135,'2. Collected Data'!Z235,'2. Collected Data'!Z335,'2. Collected Data'!Z435))</f>
        <v>140.80000000000001</v>
      </c>
      <c r="AA35" s="184">
        <f>IF(COUNT('2. Collected Data'!AA35,'2. Collected Data'!AA135,'2. Collected Data'!AA235,'2. Collected Data'!AA335,'2. Collected Data'!AA435)&lt;=1,"",AVERAGE('2. Collected Data'!AA35,'2. Collected Data'!AA135,'2. Collected Data'!AA235,'2. Collected Data'!AA335,'2. Collected Data'!AA435))</f>
        <v>0.24399999999999999</v>
      </c>
      <c r="AB35" s="184">
        <f>IF(COUNT('2. Collected Data'!AB35,'2. Collected Data'!AB135,'2. Collected Data'!AB235,'2. Collected Data'!AB335,'2. Collected Data'!AB435)&lt;=1,"",AVERAGE('2. Collected Data'!AB35,'2. Collected Data'!AB135,'2. Collected Data'!AB235,'2. Collected Data'!AB335,'2. Collected Data'!AB435))</f>
        <v>0.01</v>
      </c>
      <c r="AC35" s="184">
        <f>IF(COUNT('2. Collected Data'!AC35,'2. Collected Data'!AC135,'2. Collected Data'!AC235,'2. Collected Data'!AC335,'2. Collected Data'!AC435)&lt;=1,"",AVERAGE('2. Collected Data'!AC35,'2. Collected Data'!AC135,'2. Collected Data'!AC235,'2. Collected Data'!AC335,'2. Collected Data'!AC435))</f>
        <v>0.75</v>
      </c>
      <c r="AD35" s="45">
        <f>IF(COUNT('2. Collected Data'!AD35,'2. Collected Data'!AD135,'2. Collected Data'!AD235,'2. Collected Data'!AD335,'2. Collected Data'!AD435)&lt;=1,"",AVERAGE('2. Collected Data'!AD35,'2. Collected Data'!AD135,'2. Collected Data'!AD235,'2. Collected Data'!AD335,'2. Collected Data'!AD435))</f>
        <v>350</v>
      </c>
      <c r="AE35" s="45" t="str">
        <f>IF(COUNT('2. Collected Data'!AE35,'2. Collected Data'!AE135,'2. Collected Data'!AE235,'2. Collected Data'!AE335,'2. Collected Data'!AE435)&lt;=1,"",AVERAGE('2. Collected Data'!AE35,'2. Collected Data'!AE135,'2. Collected Data'!AE235,'2. Collected Data'!AE335,'2. Collected Data'!AE435))</f>
        <v/>
      </c>
      <c r="AF35" s="45" t="str">
        <f>IF(COUNT('2. Collected Data'!AF35,'2. Collected Data'!AF135,'2. Collected Data'!AF235,'2. Collected Data'!AF335,'2. Collected Data'!AF435)&lt;=1,"",AVERAGE('2. Collected Data'!AF35,'2. Collected Data'!AF135,'2. Collected Data'!AF235,'2. Collected Data'!AF335,'2. Collected Data'!AF435))</f>
        <v/>
      </c>
      <c r="AG35" s="45" t="str">
        <f>IF(COUNT('2. Collected Data'!AG35,'2. Collected Data'!AG135,'2. Collected Data'!AG235,'2. Collected Data'!AG335,'2. Collected Data'!AG435)&lt;=1,"",AVERAGE('2. Collected Data'!AG35,'2. Collected Data'!AG135,'2. Collected Data'!AG235,'2. Collected Data'!AG335,'2. Collected Data'!AG435))</f>
        <v/>
      </c>
      <c r="AH35" s="88"/>
      <c r="AI35" s="45">
        <f>IF(COUNT('2. Collected Data'!AI135,'2. Collected Data'!AI235,'2. Collected Data'!AI335,'2. Collected Data'!AI435,'2. Collected Data'!AI535)&lt;=1,"",AVERAGE('2. Collected Data'!AI135,'2. Collected Data'!AI235,'2. Collected Data'!AI335,'2. Collected Data'!AI435,'2. Collected Data'!AI535))</f>
        <v>502544.4</v>
      </c>
      <c r="AJ35" s="45" t="str">
        <f>IF(COUNT('2. Collected Data'!AJ135,'2. Collected Data'!AJ235,'2. Collected Data'!AJ335,'2. Collected Data'!AJ435,'2. Collected Data'!AJ535)&lt;=1,"",AVERAGE('2. Collected Data'!AJ135,'2. Collected Data'!AJ235,'2. Collected Data'!AJ335,'2. Collected Data'!AJ435,'2. Collected Data'!AJ535))</f>
        <v/>
      </c>
      <c r="AK35" s="45" t="str">
        <f>IF(COUNT('2. Collected Data'!AK135,'2. Collected Data'!AK235,'2. Collected Data'!AK335,'2. Collected Data'!AK435,'2. Collected Data'!AK535)&lt;=1,"",AVERAGE('2. Collected Data'!AK135,'2. Collected Data'!AK235,'2. Collected Data'!AK335,'2. Collected Data'!AK435,'2. Collected Data'!AK535))</f>
        <v/>
      </c>
      <c r="AL35" s="45">
        <f>IF(COUNT('2. Collected Data'!AL135,'2. Collected Data'!AL235,'2. Collected Data'!AL335,'2. Collected Data'!AL435,'2. Collected Data'!AL535)&lt;=1,"",AVERAGE('2. Collected Data'!AL135,'2. Collected Data'!AL235,'2. Collected Data'!AL335,'2. Collected Data'!AL435,'2. Collected Data'!AL535))</f>
        <v>89020.800000000003</v>
      </c>
      <c r="AM35" s="45">
        <f>IF(COUNT('2. Collected Data'!AM135,'2. Collected Data'!AM235,'2. Collected Data'!AM335,'2. Collected Data'!AM435,'2. Collected Data'!AM535)&lt;=1,"",AVERAGE('2. Collected Data'!AM135,'2. Collected Data'!AM235,'2. Collected Data'!AM335,'2. Collected Data'!AM435,'2. Collected Data'!AM535))</f>
        <v>79</v>
      </c>
      <c r="AN35" s="122"/>
      <c r="AO35" s="45">
        <f>IF(COUNT('2. Collected Data'!AO135,'2. Collected Data'!AO235,'2. Collected Data'!AO335,'2. Collected Data'!AO435,'2. Collected Data'!AO535)&lt;=1,"",AVERAGE('2. Collected Data'!AO135,'2. Collected Data'!AO235,'2. Collected Data'!AO335,'2. Collected Data'!AO435,'2. Collected Data'!AO535))</f>
        <v>1570844.8</v>
      </c>
      <c r="AP35" s="45">
        <f>IF(COUNT('2. Collected Data'!AP135,'2. Collected Data'!AP235,'2. Collected Data'!AP335,'2. Collected Data'!AP435,'2. Collected Data'!AP535)&lt;=1,"",AVERAGE('2. Collected Data'!AP135,'2. Collected Data'!AP235,'2. Collected Data'!AP335,'2. Collected Data'!AP435,'2. Collected Data'!AP535))</f>
        <v>486147.2</v>
      </c>
      <c r="AQ35" s="45">
        <f>IF(COUNT('2. Collected Data'!AQ135,'2. Collected Data'!AQ235,'2. Collected Data'!AQ335,'2. Collected Data'!AQ435,'2. Collected Data'!AQ535)&lt;=1,"",AVERAGE('2. Collected Data'!AQ135,'2. Collected Data'!AQ235,'2. Collected Data'!AQ335,'2. Collected Data'!AQ435,'2. Collected Data'!AQ535))</f>
        <v>0</v>
      </c>
      <c r="AR35" s="45">
        <f>IF(COUNT('2. Collected Data'!AR135,'2. Collected Data'!AR235,'2. Collected Data'!AR335,'2. Collected Data'!AR435,'2. Collected Data'!AR535)&lt;=1,"",AVERAGE('2. Collected Data'!AR135,'2. Collected Data'!AR235,'2. Collected Data'!AR335,'2. Collected Data'!AR435,'2. Collected Data'!AR535))</f>
        <v>0</v>
      </c>
      <c r="AS35" s="45">
        <f>IF(COUNT('2. Collected Data'!AS135,'2. Collected Data'!AS235,'2. Collected Data'!AS335,'2. Collected Data'!AS435,'2. Collected Data'!AS535)&lt;=1,"",AVERAGE('2. Collected Data'!AS135,'2. Collected Data'!AS235,'2. Collected Data'!AS335,'2. Collected Data'!AS435,'2. Collected Data'!AS535))</f>
        <v>0</v>
      </c>
      <c r="AT35" s="45">
        <f>IF(COUNT('2. Collected Data'!AT135,'2. Collected Data'!AT235,'2. Collected Data'!AT335,'2. Collected Data'!AT435,'2. Collected Data'!AT535)&lt;=1,"",AVERAGE('2. Collected Data'!AT135,'2. Collected Data'!AT235,'2. Collected Data'!AT335,'2. Collected Data'!AT435,'2. Collected Data'!AT535))</f>
        <v>0</v>
      </c>
      <c r="AU35" s="45">
        <f>IF(COUNT('2. Collected Data'!AU135,'2. Collected Data'!AU235,'2. Collected Data'!AU335,'2. Collected Data'!AU435,'2. Collected Data'!AU535)&lt;=1,"",AVERAGE('2. Collected Data'!AU135,'2. Collected Data'!AU235,'2. Collected Data'!AU335,'2. Collected Data'!AU435,'2. Collected Data'!AU535))</f>
        <v>0</v>
      </c>
      <c r="AV35" s="88"/>
      <c r="AW35" s="184">
        <f>IF(COUNT('2. Collected Data'!AW135,'2. Collected Data'!AW235,'2. Collected Data'!AW335,'2. Collected Data'!AW435,'2. Collected Data'!AW535)&lt;=1,"",AVERAGE('2. Collected Data'!AW135,'2. Collected Data'!AW235,'2. Collected Data'!AW335,'2. Collected Data'!AW435,'2. Collected Data'!AW535))</f>
        <v>0.6</v>
      </c>
      <c r="AX35" s="184">
        <f>IF(COUNT('2. Collected Data'!AX135,'2. Collected Data'!AX235,'2. Collected Data'!AX335,'2. Collected Data'!AX435,'2. Collected Data'!AX535)&lt;=1,"",AVERAGE('2. Collected Data'!AX135,'2. Collected Data'!AX235,'2. Collected Data'!AX335,'2. Collected Data'!AX435,'2. Collected Data'!AX535))</f>
        <v>0.4</v>
      </c>
      <c r="AY35" s="50"/>
      <c r="AZ35" s="91"/>
      <c r="BA35" s="88"/>
      <c r="BB35" s="78">
        <f>IF(COUNT('2. Collected Data'!BB135,'2. Collected Data'!BB235,'2. Collected Data'!BB335,'2. Collected Data'!BB435,'2. Collected Data'!BB535)&lt;=1,"",AVERAGE('2. Collected Data'!BB135,'2. Collected Data'!BB235,'2. Collected Data'!BB335,'2. Collected Data'!BB435,'2. Collected Data'!BB535))</f>
        <v>55.33</v>
      </c>
      <c r="BC35" s="75" t="str">
        <f>IF(COUNT('2. Collected Data'!BC135,'2. Collected Data'!BC235,'2. Collected Data'!BC335,'2. Collected Data'!BC435,'2. Collected Data'!BC535)&lt;=1,"",AVERAGE('2. Collected Data'!BC135,'2. Collected Data'!BC235,'2. Collected Data'!BC335,'2. Collected Data'!BC435,'2. Collected Data'!BC535))</f>
        <v/>
      </c>
      <c r="BD35" s="75" t="str">
        <f>IF(COUNT('2. Collected Data'!BD135,'2. Collected Data'!BD235,'2. Collected Data'!BD335,'2. Collected Data'!BD435,'2. Collected Data'!BD535)&lt;=1,"",AVERAGE('2. Collected Data'!BD135,'2. Collected Data'!BD235,'2. Collected Data'!BD335,'2. Collected Data'!BD435,'2. Collected Data'!BD535))</f>
        <v/>
      </c>
      <c r="BE35" s="75" t="str">
        <f>IF(COUNT('2. Collected Data'!BE135,'2. Collected Data'!BE235,'2. Collected Data'!BE335,'2. Collected Data'!BE435,'2. Collected Data'!BE535)&lt;=1,"",AVERAGE('2. Collected Data'!BE135,'2. Collected Data'!BE235,'2. Collected Data'!BE335,'2. Collected Data'!BE435,'2. Collected Data'!BE535))</f>
        <v/>
      </c>
      <c r="BF35" s="75">
        <f>IF(COUNT('2. Collected Data'!BF135,'2. Collected Data'!BF235,'2. Collected Data'!BF335,'2. Collected Data'!BF435,'2. Collected Data'!BF535)&lt;=1,"",AVERAGE('2. Collected Data'!BF135,'2. Collected Data'!BF235,'2. Collected Data'!BF335,'2. Collected Data'!BF435,'2. Collected Data'!BF535))</f>
        <v>97666666.666666672</v>
      </c>
      <c r="BG35" s="50"/>
      <c r="BH35" s="78">
        <f>IF(COUNT('2. Collected Data'!BH135,'2. Collected Data'!BH235,'2. Collected Data'!BH335,'2. Collected Data'!BH435,'2. Collected Data'!BH535)&lt;=1,"",AVERAGE('2. Collected Data'!BH135,'2. Collected Data'!BH235,'2. Collected Data'!BH335,'2. Collected Data'!BH435,'2. Collected Data'!BH535))</f>
        <v>56.705999999999996</v>
      </c>
      <c r="BI35" s="130"/>
      <c r="BJ35" s="50"/>
    </row>
    <row r="36" spans="1:62" s="51" customFormat="1" ht="11.25" customHeight="1" x14ac:dyDescent="0.15">
      <c r="A36" s="89" t="s">
        <v>140</v>
      </c>
      <c r="B36" s="172"/>
      <c r="C36" s="346"/>
      <c r="D36" s="346"/>
      <c r="E36" s="346"/>
      <c r="F36" s="346"/>
      <c r="G36" s="45">
        <f>IF(COUNT('2. Collected Data'!G36,'2. Collected Data'!G136,'2. Collected Data'!G236,'2. Collected Data'!G336,'2. Collected Data'!G436)&lt;=1,"",AVERAGE('2. Collected Data'!G36,'2. Collected Data'!G136,'2. Collected Data'!G236,'2. Collected Data'!G336,'2. Collected Data'!G436))</f>
        <v>30506.2</v>
      </c>
      <c r="H36" s="45">
        <f>IF(COUNT('2. Collected Data'!H36,'2. Collected Data'!H136,'2. Collected Data'!H236,'2. Collected Data'!H336,'2. Collected Data'!H436)&lt;=1,"",AVERAGE('2. Collected Data'!H36,'2. Collected Data'!H136,'2. Collected Data'!H236,'2. Collected Data'!H336,'2. Collected Data'!H436))</f>
        <v>11952.333333333334</v>
      </c>
      <c r="I36" s="45">
        <f>IF(COUNT('2. Collected Data'!I36,'2. Collected Data'!I136,'2. Collected Data'!I236,'2. Collected Data'!I336,'2. Collected Data'!I436)&lt;=1,"",AVERAGE('2. Collected Data'!I36,'2. Collected Data'!I136,'2. Collected Data'!I236,'2. Collected Data'!I336,'2. Collected Data'!I436))</f>
        <v>848.25</v>
      </c>
      <c r="J36" s="45">
        <f>IF(COUNT('2. Collected Data'!J36,'2. Collected Data'!J136,'2. Collected Data'!J236,'2. Collected Data'!J336,'2. Collected Data'!J436)&lt;=1,"",AVERAGE('2. Collected Data'!J36,'2. Collected Data'!J136,'2. Collected Data'!J236,'2. Collected Data'!J336,'2. Collected Data'!J436))</f>
        <v>26</v>
      </c>
      <c r="K36" s="45">
        <f>IF(COUNT('2. Collected Data'!K36,'2. Collected Data'!K136,'2. Collected Data'!K236,'2. Collected Data'!K336,'2. Collected Data'!K436)&lt;=1,"",AVERAGE('2. Collected Data'!K36,'2. Collected Data'!K136,'2. Collected Data'!K236,'2. Collected Data'!K336,'2. Collected Data'!K436))</f>
        <v>151.5</v>
      </c>
      <c r="L36" s="45">
        <f>IF(COUNT('2. Collected Data'!L36,'2. Collected Data'!L136,'2. Collected Data'!L236,'2. Collected Data'!L336,'2. Collected Data'!L436)&lt;=1,"",AVERAGE('2. Collected Data'!L36,'2. Collected Data'!L136,'2. Collected Data'!L236,'2. Collected Data'!L336,'2. Collected Data'!L436))</f>
        <v>25.666666666666668</v>
      </c>
      <c r="M36" s="45">
        <f>IF(COUNT('2. Collected Data'!M36,'2. Collected Data'!M136,'2. Collected Data'!M236,'2. Collected Data'!M336,'2. Collected Data'!M436)&lt;=1,"",AVERAGE('2. Collected Data'!M36,'2. Collected Data'!M136,'2. Collected Data'!M236,'2. Collected Data'!M336,'2. Collected Data'!M436))</f>
        <v>967</v>
      </c>
      <c r="N36" s="45">
        <f>IF(COUNT('2. Collected Data'!N36,'2. Collected Data'!N136,'2. Collected Data'!N236,'2. Collected Data'!N336,'2. Collected Data'!N436)&lt;=1,"",AVERAGE('2. Collected Data'!N36,'2. Collected Data'!N136,'2. Collected Data'!N236,'2. Collected Data'!N336,'2. Collected Data'!N436))</f>
        <v>696.5</v>
      </c>
      <c r="O36" s="45">
        <f>IF(COUNT('2. Collected Data'!O36,'2. Collected Data'!O136,'2. Collected Data'!O236,'2. Collected Data'!O336,'2. Collected Data'!O436)&lt;=1,"",AVERAGE('2. Collected Data'!O36,'2. Collected Data'!O136,'2. Collected Data'!O236,'2. Collected Data'!O336,'2. Collected Data'!O436))</f>
        <v>734</v>
      </c>
      <c r="P36" s="45">
        <f>IF(COUNT('2. Collected Data'!P36,'2. Collected Data'!P136,'2. Collected Data'!P236,'2. Collected Data'!P336,'2. Collected Data'!P436)&lt;=1,"",AVERAGE('2. Collected Data'!P36,'2. Collected Data'!P136,'2. Collected Data'!P236,'2. Collected Data'!P336,'2. Collected Data'!P436))</f>
        <v>103.5</v>
      </c>
      <c r="Q36" s="45">
        <f>IF(COUNT('2. Collected Data'!Q36,'2. Collected Data'!Q136,'2. Collected Data'!Q236,'2. Collected Data'!Q336,'2. Collected Data'!Q436)&lt;=1,"",AVERAGE('2. Collected Data'!Q36,'2. Collected Data'!Q136,'2. Collected Data'!Q236,'2. Collected Data'!Q336,'2. Collected Data'!Q436))</f>
        <v>0</v>
      </c>
      <c r="R36" s="45">
        <f>IF(COUNT('2. Collected Data'!R36,'2. Collected Data'!R136,'2. Collected Data'!R236,'2. Collected Data'!R336,'2. Collected Data'!R436)&lt;=1,"",AVERAGE('2. Collected Data'!R36,'2. Collected Data'!R136,'2. Collected Data'!R236,'2. Collected Data'!R336,'2. Collected Data'!R436))</f>
        <v>0</v>
      </c>
      <c r="S36" s="45">
        <f>IF(COUNT('2. Collected Data'!S36,'2. Collected Data'!S136,'2. Collected Data'!S236,'2. Collected Data'!S336,'2. Collected Data'!S436)&lt;=1,"",AVERAGE('2. Collected Data'!S36,'2. Collected Data'!S136,'2. Collected Data'!S236,'2. Collected Data'!S336,'2. Collected Data'!S436))</f>
        <v>0</v>
      </c>
      <c r="T36" s="45">
        <f>IF(COUNT('2. Collected Data'!T36,'2. Collected Data'!T136,'2. Collected Data'!T236,'2. Collected Data'!T336,'2. Collected Data'!T436)&lt;=1,"",AVERAGE('2. Collected Data'!T36,'2. Collected Data'!T136,'2. Collected Data'!T236,'2. Collected Data'!T336,'2. Collected Data'!T436))</f>
        <v>0</v>
      </c>
      <c r="U36" s="45">
        <f>IF(COUNT('2. Collected Data'!U36,'2. Collected Data'!U136,'2. Collected Data'!U236,'2. Collected Data'!U336,'2. Collected Data'!U436)&lt;=1,"",AVERAGE('2. Collected Data'!U36,'2. Collected Data'!U136,'2. Collected Data'!U236,'2. Collected Data'!U336,'2. Collected Data'!U436))</f>
        <v>0</v>
      </c>
      <c r="V36" s="45">
        <f>IF(COUNT('2. Collected Data'!V36,'2. Collected Data'!V136,'2. Collected Data'!V236,'2. Collected Data'!V336,'2. Collected Data'!V436)&lt;=1,"",AVERAGE('2. Collected Data'!V36,'2. Collected Data'!V136,'2. Collected Data'!V236,'2. Collected Data'!V336,'2. Collected Data'!V436))</f>
        <v>0</v>
      </c>
      <c r="W36" s="45">
        <f>IF(COUNT('2. Collected Data'!W36,'2. Collected Data'!W136,'2. Collected Data'!W236,'2. Collected Data'!W336,'2. Collected Data'!W436)&lt;=1,"",AVERAGE('2. Collected Data'!W36,'2. Collected Data'!W136,'2. Collected Data'!W236,'2. Collected Data'!W336,'2. Collected Data'!W436))</f>
        <v>0</v>
      </c>
      <c r="X36" s="45">
        <f>IF(COUNT('2. Collected Data'!X36,'2. Collected Data'!X136,'2. Collected Data'!X236,'2. Collected Data'!X336,'2. Collected Data'!X436)&lt;=1,"",AVERAGE('2. Collected Data'!X36,'2. Collected Data'!X136,'2. Collected Data'!X236,'2. Collected Data'!X336,'2. Collected Data'!X436))</f>
        <v>0</v>
      </c>
      <c r="Y36" s="45">
        <f>IF(COUNT('2. Collected Data'!Y36,'2. Collected Data'!Y136,'2. Collected Data'!Y236,'2. Collected Data'!Y336,'2. Collected Data'!Y436)&lt;=1,"",AVERAGE('2. Collected Data'!Y36,'2. Collected Data'!Y136,'2. Collected Data'!Y236,'2. Collected Data'!Y336,'2. Collected Data'!Y436))</f>
        <v>1690.6666666666667</v>
      </c>
      <c r="Z36" s="45">
        <f>IF(COUNT('2. Collected Data'!Z36,'2. Collected Data'!Z136,'2. Collected Data'!Z236,'2. Collected Data'!Z336,'2. Collected Data'!Z436)&lt;=1,"",AVERAGE('2. Collected Data'!Z36,'2. Collected Data'!Z136,'2. Collected Data'!Z236,'2. Collected Data'!Z336,'2. Collected Data'!Z436))</f>
        <v>130</v>
      </c>
      <c r="AA36" s="184">
        <f>IF(COUNT('2. Collected Data'!AA36,'2. Collected Data'!AA136,'2. Collected Data'!AA236,'2. Collected Data'!AA336,'2. Collected Data'!AA436)&lt;=1,"",AVERAGE('2. Collected Data'!AA36,'2. Collected Data'!AA136,'2. Collected Data'!AA236,'2. Collected Data'!AA336,'2. Collected Data'!AA436))</f>
        <v>1</v>
      </c>
      <c r="AB36" s="184">
        <f>IF(COUNT('2. Collected Data'!AB36,'2. Collected Data'!AB136,'2. Collected Data'!AB236,'2. Collected Data'!AB336,'2. Collected Data'!AB436)&lt;=1,"",AVERAGE('2. Collected Data'!AB36,'2. Collected Data'!AB136,'2. Collected Data'!AB236,'2. Collected Data'!AB336,'2. Collected Data'!AB436))</f>
        <v>0</v>
      </c>
      <c r="AC36" s="184">
        <f>IF(COUNT('2. Collected Data'!AC36,'2. Collected Data'!AC136,'2. Collected Data'!AC236,'2. Collected Data'!AC336,'2. Collected Data'!AC436)&lt;=1,"",AVERAGE('2. Collected Data'!AC36,'2. Collected Data'!AC136,'2. Collected Data'!AC236,'2. Collected Data'!AC336,'2. Collected Data'!AC436))</f>
        <v>0</v>
      </c>
      <c r="AD36" s="45">
        <f>IF(COUNT('2. Collected Data'!AD36,'2. Collected Data'!AD136,'2. Collected Data'!AD236,'2. Collected Data'!AD336,'2. Collected Data'!AD436)&lt;=1,"",AVERAGE('2. Collected Data'!AD36,'2. Collected Data'!AD136,'2. Collected Data'!AD236,'2. Collected Data'!AD336,'2. Collected Data'!AD436))</f>
        <v>172</v>
      </c>
      <c r="AE36" s="45">
        <f>IF(COUNT('2. Collected Data'!AE36,'2. Collected Data'!AE136,'2. Collected Data'!AE236,'2. Collected Data'!AE336,'2. Collected Data'!AE436)&lt;=1,"",AVERAGE('2. Collected Data'!AE36,'2. Collected Data'!AE136,'2. Collected Data'!AE236,'2. Collected Data'!AE336,'2. Collected Data'!AE436))</f>
        <v>330735</v>
      </c>
      <c r="AF36" s="45">
        <f>IF(COUNT('2. Collected Data'!AF36,'2. Collected Data'!AF136,'2. Collected Data'!AF236,'2. Collected Data'!AF336,'2. Collected Data'!AF436)&lt;=1,"",AVERAGE('2. Collected Data'!AF36,'2. Collected Data'!AF136,'2. Collected Data'!AF236,'2. Collected Data'!AF336,'2. Collected Data'!AF436))</f>
        <v>156.5</v>
      </c>
      <c r="AG36" s="45">
        <f>IF(COUNT('2. Collected Data'!AG36,'2. Collected Data'!AG136,'2. Collected Data'!AG236,'2. Collected Data'!AG336,'2. Collected Data'!AG436)&lt;=1,"",AVERAGE('2. Collected Data'!AG36,'2. Collected Data'!AG136,'2. Collected Data'!AG236,'2. Collected Data'!AG336,'2. Collected Data'!AG436))</f>
        <v>1243150</v>
      </c>
      <c r="AH36" s="88"/>
      <c r="AI36" s="45">
        <f>IF(COUNT('2. Collected Data'!AI136,'2. Collected Data'!AI236,'2. Collected Data'!AI336,'2. Collected Data'!AI436,'2. Collected Data'!AI536)&lt;=1,"",AVERAGE('2. Collected Data'!AI136,'2. Collected Data'!AI236,'2. Collected Data'!AI336,'2. Collected Data'!AI436,'2. Collected Data'!AI536))</f>
        <v>205408.2</v>
      </c>
      <c r="AJ36" s="45">
        <f>IF(COUNT('2. Collected Data'!AJ136,'2. Collected Data'!AJ236,'2. Collected Data'!AJ336,'2. Collected Data'!AJ436,'2. Collected Data'!AJ536)&lt;=1,"",AVERAGE('2. Collected Data'!AJ136,'2. Collected Data'!AJ236,'2. Collected Data'!AJ336,'2. Collected Data'!AJ436,'2. Collected Data'!AJ536))</f>
        <v>120419</v>
      </c>
      <c r="AK36" s="45">
        <f>IF(COUNT('2. Collected Data'!AK136,'2. Collected Data'!AK236,'2. Collected Data'!AK336,'2. Collected Data'!AK436,'2. Collected Data'!AK536)&lt;=1,"",AVERAGE('2. Collected Data'!AK136,'2. Collected Data'!AK236,'2. Collected Data'!AK336,'2. Collected Data'!AK436,'2. Collected Data'!AK536))</f>
        <v>28375.666666666668</v>
      </c>
      <c r="AL36" s="45">
        <f>IF(COUNT('2. Collected Data'!AL136,'2. Collected Data'!AL236,'2. Collected Data'!AL336,'2. Collected Data'!AL436,'2. Collected Data'!AL536)&lt;=1,"",AVERAGE('2. Collected Data'!AL136,'2. Collected Data'!AL236,'2. Collected Data'!AL336,'2. Collected Data'!AL436,'2. Collected Data'!AL536))</f>
        <v>38711</v>
      </c>
      <c r="AM36" s="45" t="str">
        <f>IF(COUNT('2. Collected Data'!AM136,'2. Collected Data'!AM236,'2. Collected Data'!AM336,'2. Collected Data'!AM436,'2. Collected Data'!AM536)&lt;=1,"",AVERAGE('2. Collected Data'!AM136,'2. Collected Data'!AM236,'2. Collected Data'!AM336,'2. Collected Data'!AM436,'2. Collected Data'!AM536))</f>
        <v/>
      </c>
      <c r="AN36" s="122"/>
      <c r="AO36" s="45">
        <f>IF(COUNT('2. Collected Data'!AO136,'2. Collected Data'!AO236,'2. Collected Data'!AO336,'2. Collected Data'!AO436,'2. Collected Data'!AO536)&lt;=1,"",AVERAGE('2. Collected Data'!AO136,'2. Collected Data'!AO236,'2. Collected Data'!AO336,'2. Collected Data'!AO436,'2. Collected Data'!AO536))</f>
        <v>2612550.4</v>
      </c>
      <c r="AP36" s="45">
        <f>IF(COUNT('2. Collected Data'!AP136,'2. Collected Data'!AP236,'2. Collected Data'!AP336,'2. Collected Data'!AP436,'2. Collected Data'!AP536)&lt;=1,"",AVERAGE('2. Collected Data'!AP136,'2. Collected Data'!AP236,'2. Collected Data'!AP336,'2. Collected Data'!AP436,'2. Collected Data'!AP536))</f>
        <v>109519.4</v>
      </c>
      <c r="AQ36" s="45">
        <f>IF(COUNT('2. Collected Data'!AQ136,'2. Collected Data'!AQ236,'2. Collected Data'!AQ336,'2. Collected Data'!AQ436,'2. Collected Data'!AQ536)&lt;=1,"",AVERAGE('2. Collected Data'!AQ136,'2. Collected Data'!AQ236,'2. Collected Data'!AQ336,'2. Collected Data'!AQ436,'2. Collected Data'!AQ536))</f>
        <v>53566.25</v>
      </c>
      <c r="AR36" s="45">
        <f>IF(COUNT('2. Collected Data'!AR136,'2. Collected Data'!AR236,'2. Collected Data'!AR336,'2. Collected Data'!AR436,'2. Collected Data'!AR536)&lt;=1,"",AVERAGE('2. Collected Data'!AR136,'2. Collected Data'!AR236,'2. Collected Data'!AR336,'2. Collected Data'!AR436,'2. Collected Data'!AR536))</f>
        <v>36477.5</v>
      </c>
      <c r="AS36" s="45" t="str">
        <f>IF(COUNT('2. Collected Data'!AS136,'2. Collected Data'!AS236,'2. Collected Data'!AS336,'2. Collected Data'!AS436,'2. Collected Data'!AS536)&lt;=1,"",AVERAGE('2. Collected Data'!AS136,'2. Collected Data'!AS236,'2. Collected Data'!AS336,'2. Collected Data'!AS436,'2. Collected Data'!AS536))</f>
        <v/>
      </c>
      <c r="AT36" s="45">
        <f>IF(COUNT('2. Collected Data'!AT136,'2. Collected Data'!AT236,'2. Collected Data'!AT336,'2. Collected Data'!AT436,'2. Collected Data'!AT536)&lt;=1,"",AVERAGE('2. Collected Data'!AT136,'2. Collected Data'!AT236,'2. Collected Data'!AT336,'2. Collected Data'!AT436,'2. Collected Data'!AT536))</f>
        <v>68475</v>
      </c>
      <c r="AU36" s="45" t="str">
        <f>IF(COUNT('2. Collected Data'!AU136,'2. Collected Data'!AU236,'2. Collected Data'!AU336,'2. Collected Data'!AU436,'2. Collected Data'!AU536)&lt;=1,"",AVERAGE('2. Collected Data'!AU136,'2. Collected Data'!AU236,'2. Collected Data'!AU336,'2. Collected Data'!AU436,'2. Collected Data'!AU536))</f>
        <v/>
      </c>
      <c r="AV36" s="88"/>
      <c r="AW36" s="184">
        <f>IF(COUNT('2. Collected Data'!AW136,'2. Collected Data'!AW236,'2. Collected Data'!AW336,'2. Collected Data'!AW436,'2. Collected Data'!AW536)&lt;=1,"",AVERAGE('2. Collected Data'!AW136,'2. Collected Data'!AW236,'2. Collected Data'!AW336,'2. Collected Data'!AW436,'2. Collected Data'!AW536))</f>
        <v>0.60750000000000004</v>
      </c>
      <c r="AX36" s="184">
        <f>IF(COUNT('2. Collected Data'!AX136,'2. Collected Data'!AX236,'2. Collected Data'!AX336,'2. Collected Data'!AX436,'2. Collected Data'!AX536)&lt;=1,"",AVERAGE('2. Collected Data'!AX136,'2. Collected Data'!AX236,'2. Collected Data'!AX336,'2. Collected Data'!AX436,'2. Collected Data'!AX536))</f>
        <v>0.39250000000000002</v>
      </c>
      <c r="AY36" s="50"/>
      <c r="AZ36" s="91"/>
      <c r="BA36" s="88"/>
      <c r="BB36" s="78">
        <f>IF(COUNT('2. Collected Data'!BB136,'2. Collected Data'!BB236,'2. Collected Data'!BB336,'2. Collected Data'!BB436,'2. Collected Data'!BB536)&lt;=1,"",AVERAGE('2. Collected Data'!BB136,'2. Collected Data'!BB236,'2. Collected Data'!BB336,'2. Collected Data'!BB436,'2. Collected Data'!BB536))</f>
        <v>71.124000000000009</v>
      </c>
      <c r="BC36" s="75">
        <f>IF(COUNT('2. Collected Data'!BC136,'2. Collected Data'!BC236,'2. Collected Data'!BC336,'2. Collected Data'!BC436,'2. Collected Data'!BC536)&lt;=1,"",AVERAGE('2. Collected Data'!BC136,'2. Collected Data'!BC236,'2. Collected Data'!BC336,'2. Collected Data'!BC436,'2. Collected Data'!BC536))</f>
        <v>26901493.399999999</v>
      </c>
      <c r="BD36" s="75">
        <f>IF(COUNT('2. Collected Data'!BD136,'2. Collected Data'!BD236,'2. Collected Data'!BD336,'2. Collected Data'!BD436,'2. Collected Data'!BD536)&lt;=1,"",AVERAGE('2. Collected Data'!BD136,'2. Collected Data'!BD236,'2. Collected Data'!BD336,'2. Collected Data'!BD436,'2. Collected Data'!BD536))</f>
        <v>43299171.799999997</v>
      </c>
      <c r="BE36" s="75">
        <f>IF(COUNT('2. Collected Data'!BE136,'2. Collected Data'!BE236,'2. Collected Data'!BE336,'2. Collected Data'!BE436,'2. Collected Data'!BE536)&lt;=1,"",AVERAGE('2. Collected Data'!BE136,'2. Collected Data'!BE236,'2. Collected Data'!BE336,'2. Collected Data'!BE436,'2. Collected Data'!BE536))</f>
        <v>28658017</v>
      </c>
      <c r="BF36" s="75">
        <f>IF(COUNT('2. Collected Data'!BF136,'2. Collected Data'!BF236,'2. Collected Data'!BF336,'2. Collected Data'!BF436,'2. Collected Data'!BF536)&lt;=1,"",AVERAGE('2. Collected Data'!BF136,'2. Collected Data'!BF236,'2. Collected Data'!BF336,'2. Collected Data'!BF436,'2. Collected Data'!BF536))</f>
        <v>109690388.25</v>
      </c>
      <c r="BG36" s="50"/>
      <c r="BH36" s="78">
        <f>IF(COUNT('2. Collected Data'!BH136,'2. Collected Data'!BH236,'2. Collected Data'!BH336,'2. Collected Data'!BH436,'2. Collected Data'!BH536)&lt;=1,"",AVERAGE('2. Collected Data'!BH136,'2. Collected Data'!BH236,'2. Collected Data'!BH336,'2. Collected Data'!BH436,'2. Collected Data'!BH536))</f>
        <v>74.897999999999996</v>
      </c>
      <c r="BI36" s="130"/>
      <c r="BJ36" s="50"/>
    </row>
    <row r="37" spans="1:62" s="51" customFormat="1" ht="11.25" customHeight="1" x14ac:dyDescent="0.15">
      <c r="A37" s="89" t="s">
        <v>354</v>
      </c>
      <c r="B37" s="172"/>
      <c r="C37" s="346"/>
      <c r="D37" s="346"/>
      <c r="E37" s="346"/>
      <c r="F37" s="346"/>
      <c r="G37" s="45" t="str">
        <f>IF(COUNT('2. Collected Data'!G37,'2. Collected Data'!G137,'2. Collected Data'!G237,'2. Collected Data'!G337,'2. Collected Data'!G437)&lt;=1,"",AVERAGE('2. Collected Data'!G37,'2. Collected Data'!G137,'2. Collected Data'!G237,'2. Collected Data'!G337,'2. Collected Data'!G437))</f>
        <v/>
      </c>
      <c r="H37" s="45" t="str">
        <f>IF(COUNT('2. Collected Data'!H37,'2. Collected Data'!H137,'2. Collected Data'!H237,'2. Collected Data'!H337,'2. Collected Data'!H437)&lt;=1,"",AVERAGE('2. Collected Data'!H37,'2. Collected Data'!H137,'2. Collected Data'!H237,'2. Collected Data'!H337,'2. Collected Data'!H437))</f>
        <v/>
      </c>
      <c r="I37" s="45" t="str">
        <f>IF(COUNT('2. Collected Data'!I37,'2. Collected Data'!I137,'2. Collected Data'!I237,'2. Collected Data'!I337,'2. Collected Data'!I437)&lt;=1,"",AVERAGE('2. Collected Data'!I37,'2. Collected Data'!I137,'2. Collected Data'!I237,'2. Collected Data'!I337,'2. Collected Data'!I437))</f>
        <v/>
      </c>
      <c r="J37" s="45" t="str">
        <f>IF(COUNT('2. Collected Data'!J37,'2. Collected Data'!J137,'2. Collected Data'!J237,'2. Collected Data'!J337,'2. Collected Data'!J437)&lt;=1,"",AVERAGE('2. Collected Data'!J37,'2. Collected Data'!J137,'2. Collected Data'!J237,'2. Collected Data'!J337,'2. Collected Data'!J437))</f>
        <v/>
      </c>
      <c r="K37" s="45" t="str">
        <f>IF(COUNT('2. Collected Data'!K37,'2. Collected Data'!K137,'2. Collected Data'!K237,'2. Collected Data'!K337,'2. Collected Data'!K437)&lt;=1,"",AVERAGE('2. Collected Data'!K37,'2. Collected Data'!K137,'2. Collected Data'!K237,'2. Collected Data'!K337,'2. Collected Data'!K437))</f>
        <v/>
      </c>
      <c r="L37" s="45" t="str">
        <f>IF(COUNT('2. Collected Data'!L37,'2. Collected Data'!L137,'2. Collected Data'!L237,'2. Collected Data'!L337,'2. Collected Data'!L437)&lt;=1,"",AVERAGE('2. Collected Data'!L37,'2. Collected Data'!L137,'2. Collected Data'!L237,'2. Collected Data'!L337,'2. Collected Data'!L437))</f>
        <v/>
      </c>
      <c r="M37" s="45" t="str">
        <f>IF(COUNT('2. Collected Data'!M37,'2. Collected Data'!M137,'2. Collected Data'!M237,'2. Collected Data'!M337,'2. Collected Data'!M437)&lt;=1,"",AVERAGE('2. Collected Data'!M37,'2. Collected Data'!M137,'2. Collected Data'!M237,'2. Collected Data'!M337,'2. Collected Data'!M437))</f>
        <v/>
      </c>
      <c r="N37" s="45" t="str">
        <f>IF(COUNT('2. Collected Data'!N37,'2. Collected Data'!N137,'2. Collected Data'!N237,'2. Collected Data'!N337,'2. Collected Data'!N437)&lt;=1,"",AVERAGE('2. Collected Data'!N37,'2. Collected Data'!N137,'2. Collected Data'!N237,'2. Collected Data'!N337,'2. Collected Data'!N437))</f>
        <v/>
      </c>
      <c r="O37" s="45" t="str">
        <f>IF(COUNT('2. Collected Data'!O37,'2. Collected Data'!O137,'2. Collected Data'!O237,'2. Collected Data'!O337,'2. Collected Data'!O437)&lt;=1,"",AVERAGE('2. Collected Data'!O37,'2. Collected Data'!O137,'2. Collected Data'!O237,'2. Collected Data'!O337,'2. Collected Data'!O437))</f>
        <v/>
      </c>
      <c r="P37" s="45" t="str">
        <f>IF(COUNT('2. Collected Data'!P37,'2. Collected Data'!P137,'2. Collected Data'!P237,'2. Collected Data'!P337,'2. Collected Data'!P437)&lt;=1,"",AVERAGE('2. Collected Data'!P37,'2. Collected Data'!P137,'2. Collected Data'!P237,'2. Collected Data'!P337,'2. Collected Data'!P437))</f>
        <v/>
      </c>
      <c r="Q37" s="45" t="str">
        <f>IF(COUNT('2. Collected Data'!Q37,'2. Collected Data'!Q137,'2. Collected Data'!Q237,'2. Collected Data'!Q337,'2. Collected Data'!Q437)&lt;=1,"",AVERAGE('2. Collected Data'!Q37,'2. Collected Data'!Q137,'2. Collected Data'!Q237,'2. Collected Data'!Q337,'2. Collected Data'!Q437))</f>
        <v/>
      </c>
      <c r="R37" s="45" t="str">
        <f>IF(COUNT('2. Collected Data'!R37,'2. Collected Data'!R137,'2. Collected Data'!R237,'2. Collected Data'!R337,'2. Collected Data'!R437)&lt;=1,"",AVERAGE('2. Collected Data'!R37,'2. Collected Data'!R137,'2. Collected Data'!R237,'2. Collected Data'!R337,'2. Collected Data'!R437))</f>
        <v/>
      </c>
      <c r="S37" s="45" t="str">
        <f>IF(COUNT('2. Collected Data'!S37,'2. Collected Data'!S137,'2. Collected Data'!S237,'2. Collected Data'!S337,'2. Collected Data'!S437)&lt;=1,"",AVERAGE('2. Collected Data'!S37,'2. Collected Data'!S137,'2. Collected Data'!S237,'2. Collected Data'!S337,'2. Collected Data'!S437))</f>
        <v/>
      </c>
      <c r="T37" s="45" t="str">
        <f>IF(COUNT('2. Collected Data'!T37,'2. Collected Data'!T137,'2. Collected Data'!T237,'2. Collected Data'!T337,'2. Collected Data'!T437)&lt;=1,"",AVERAGE('2. Collected Data'!T37,'2. Collected Data'!T137,'2. Collected Data'!T237,'2. Collected Data'!T337,'2. Collected Data'!T437))</f>
        <v/>
      </c>
      <c r="U37" s="45" t="str">
        <f>IF(COUNT('2. Collected Data'!U37,'2. Collected Data'!U137,'2. Collected Data'!U237,'2. Collected Data'!U337,'2. Collected Data'!U437)&lt;=1,"",AVERAGE('2. Collected Data'!U37,'2. Collected Data'!U137,'2. Collected Data'!U237,'2. Collected Data'!U337,'2. Collected Data'!U437))</f>
        <v/>
      </c>
      <c r="V37" s="45" t="str">
        <f>IF(COUNT('2. Collected Data'!V37,'2. Collected Data'!V137,'2. Collected Data'!V237,'2. Collected Data'!V337,'2. Collected Data'!V437)&lt;=1,"",AVERAGE('2. Collected Data'!V37,'2. Collected Data'!V137,'2. Collected Data'!V237,'2. Collected Data'!V337,'2. Collected Data'!V437))</f>
        <v/>
      </c>
      <c r="W37" s="45" t="str">
        <f>IF(COUNT('2. Collected Data'!W37,'2. Collected Data'!W137,'2. Collected Data'!W237,'2. Collected Data'!W337,'2. Collected Data'!W437)&lt;=1,"",AVERAGE('2. Collected Data'!W37,'2. Collected Data'!W137,'2. Collected Data'!W237,'2. Collected Data'!W337,'2. Collected Data'!W437))</f>
        <v/>
      </c>
      <c r="X37" s="45" t="str">
        <f>IF(COUNT('2. Collected Data'!X37,'2. Collected Data'!X137,'2. Collected Data'!X237,'2. Collected Data'!X337,'2. Collected Data'!X437)&lt;=1,"",AVERAGE('2. Collected Data'!X37,'2. Collected Data'!X137,'2. Collected Data'!X237,'2. Collected Data'!X337,'2. Collected Data'!X437))</f>
        <v/>
      </c>
      <c r="Y37" s="45" t="str">
        <f>IF(COUNT('2. Collected Data'!Y37,'2. Collected Data'!Y137,'2. Collected Data'!Y237,'2. Collected Data'!Y337,'2. Collected Data'!Y437)&lt;=1,"",AVERAGE('2. Collected Data'!Y37,'2. Collected Data'!Y137,'2. Collected Data'!Y237,'2. Collected Data'!Y337,'2. Collected Data'!Y437))</f>
        <v/>
      </c>
      <c r="Z37" s="45" t="str">
        <f>IF(COUNT('2. Collected Data'!Z37,'2. Collected Data'!Z137,'2. Collected Data'!Z237,'2. Collected Data'!Z337,'2. Collected Data'!Z437)&lt;=1,"",AVERAGE('2. Collected Data'!Z37,'2. Collected Data'!Z137,'2. Collected Data'!Z237,'2. Collected Data'!Z337,'2. Collected Data'!Z437))</f>
        <v/>
      </c>
      <c r="AA37" s="184" t="str">
        <f>IF(COUNT('2. Collected Data'!AA37,'2. Collected Data'!AA137,'2. Collected Data'!AA237,'2. Collected Data'!AA337,'2. Collected Data'!AA437)&lt;=1,"",AVERAGE('2. Collected Data'!AA37,'2. Collected Data'!AA137,'2. Collected Data'!AA237,'2. Collected Data'!AA337,'2. Collected Data'!AA437))</f>
        <v/>
      </c>
      <c r="AB37" s="184" t="str">
        <f>IF(COUNT('2. Collected Data'!AB37,'2. Collected Data'!AB137,'2. Collected Data'!AB237,'2. Collected Data'!AB337,'2. Collected Data'!AB437)&lt;=1,"",AVERAGE('2. Collected Data'!AB37,'2. Collected Data'!AB137,'2. Collected Data'!AB237,'2. Collected Data'!AB337,'2. Collected Data'!AB437))</f>
        <v/>
      </c>
      <c r="AC37" s="184" t="str">
        <f>IF(COUNT('2. Collected Data'!AC37,'2. Collected Data'!AC137,'2. Collected Data'!AC237,'2. Collected Data'!AC337,'2. Collected Data'!AC437)&lt;=1,"",AVERAGE('2. Collected Data'!AC37,'2. Collected Data'!AC137,'2. Collected Data'!AC237,'2. Collected Data'!AC337,'2. Collected Data'!AC437))</f>
        <v/>
      </c>
      <c r="AD37" s="45" t="str">
        <f>IF(COUNT('2. Collected Data'!AD37,'2. Collected Data'!AD137,'2. Collected Data'!AD237,'2. Collected Data'!AD337,'2. Collected Data'!AD437)&lt;=1,"",AVERAGE('2. Collected Data'!AD37,'2. Collected Data'!AD137,'2. Collected Data'!AD237,'2. Collected Data'!AD337,'2. Collected Data'!AD437))</f>
        <v/>
      </c>
      <c r="AE37" s="45" t="str">
        <f>IF(COUNT('2. Collected Data'!AE37,'2. Collected Data'!AE137,'2. Collected Data'!AE237,'2. Collected Data'!AE337,'2. Collected Data'!AE437)&lt;=1,"",AVERAGE('2. Collected Data'!AE37,'2. Collected Data'!AE137,'2. Collected Data'!AE237,'2. Collected Data'!AE337,'2. Collected Data'!AE437))</f>
        <v/>
      </c>
      <c r="AF37" s="45" t="str">
        <f>IF(COUNT('2. Collected Data'!AF37,'2. Collected Data'!AF137,'2. Collected Data'!AF237,'2. Collected Data'!AF337,'2. Collected Data'!AF437)&lt;=1,"",AVERAGE('2. Collected Data'!AF37,'2. Collected Data'!AF137,'2. Collected Data'!AF237,'2. Collected Data'!AF337,'2. Collected Data'!AF437))</f>
        <v/>
      </c>
      <c r="AG37" s="45" t="str">
        <f>IF(COUNT('2. Collected Data'!AG37,'2. Collected Data'!AG137,'2. Collected Data'!AG237,'2. Collected Data'!AG337,'2. Collected Data'!AG437)&lt;=1,"",AVERAGE('2. Collected Data'!AG37,'2. Collected Data'!AG137,'2. Collected Data'!AG237,'2. Collected Data'!AG337,'2. Collected Data'!AG437))</f>
        <v/>
      </c>
      <c r="AH37" s="88"/>
      <c r="AI37" s="45" t="str">
        <f>IF(COUNT('2. Collected Data'!AI137,'2. Collected Data'!AI237,'2. Collected Data'!AI337,'2. Collected Data'!AI437,'2. Collected Data'!AI537)&lt;=1,"",AVERAGE('2. Collected Data'!AI137,'2. Collected Data'!AI237,'2. Collected Data'!AI337,'2. Collected Data'!AI437,'2. Collected Data'!AI537))</f>
        <v/>
      </c>
      <c r="AJ37" s="45" t="str">
        <f>IF(COUNT('2. Collected Data'!AJ137,'2. Collected Data'!AJ237,'2. Collected Data'!AJ337,'2. Collected Data'!AJ437,'2. Collected Data'!AJ537)&lt;=1,"",AVERAGE('2. Collected Data'!AJ137,'2. Collected Data'!AJ237,'2. Collected Data'!AJ337,'2. Collected Data'!AJ437,'2. Collected Data'!AJ537))</f>
        <v/>
      </c>
      <c r="AK37" s="45" t="str">
        <f>IF(COUNT('2. Collected Data'!AK137,'2. Collected Data'!AK237,'2. Collected Data'!AK337,'2. Collected Data'!AK437,'2. Collected Data'!AK537)&lt;=1,"",AVERAGE('2. Collected Data'!AK137,'2. Collected Data'!AK237,'2. Collected Data'!AK337,'2. Collected Data'!AK437,'2. Collected Data'!AK537))</f>
        <v/>
      </c>
      <c r="AL37" s="45" t="str">
        <f>IF(COUNT('2. Collected Data'!AL137,'2. Collected Data'!AL237,'2. Collected Data'!AL337,'2. Collected Data'!AL437,'2. Collected Data'!AL537)&lt;=1,"",AVERAGE('2. Collected Data'!AL137,'2. Collected Data'!AL237,'2. Collected Data'!AL337,'2. Collected Data'!AL437,'2. Collected Data'!AL537))</f>
        <v/>
      </c>
      <c r="AM37" s="45" t="str">
        <f>IF(COUNT('2. Collected Data'!AM137,'2. Collected Data'!AM237,'2. Collected Data'!AM337,'2. Collected Data'!AM437,'2. Collected Data'!AM537)&lt;=1,"",AVERAGE('2. Collected Data'!AM137,'2. Collected Data'!AM237,'2. Collected Data'!AM337,'2. Collected Data'!AM437,'2. Collected Data'!AM537))</f>
        <v/>
      </c>
      <c r="AN37" s="122"/>
      <c r="AO37" s="45" t="str">
        <f>IF(COUNT('2. Collected Data'!AO137,'2. Collected Data'!AO237,'2. Collected Data'!AO337,'2. Collected Data'!AO437,'2. Collected Data'!AO537)&lt;=1,"",AVERAGE('2. Collected Data'!AO137,'2. Collected Data'!AO237,'2. Collected Data'!AO337,'2. Collected Data'!AO437,'2. Collected Data'!AO537))</f>
        <v/>
      </c>
      <c r="AP37" s="45" t="str">
        <f>IF(COUNT('2. Collected Data'!AP137,'2. Collected Data'!AP237,'2. Collected Data'!AP337,'2. Collected Data'!AP437,'2. Collected Data'!AP537)&lt;=1,"",AVERAGE('2. Collected Data'!AP137,'2. Collected Data'!AP237,'2. Collected Data'!AP337,'2. Collected Data'!AP437,'2. Collected Data'!AP537))</f>
        <v/>
      </c>
      <c r="AQ37" s="45" t="str">
        <f>IF(COUNT('2. Collected Data'!AQ137,'2. Collected Data'!AQ237,'2. Collected Data'!AQ337,'2. Collected Data'!AQ437,'2. Collected Data'!AQ537)&lt;=1,"",AVERAGE('2. Collected Data'!AQ137,'2. Collected Data'!AQ237,'2. Collected Data'!AQ337,'2. Collected Data'!AQ437,'2. Collected Data'!AQ537))</f>
        <v/>
      </c>
      <c r="AR37" s="45" t="str">
        <f>IF(COUNT('2. Collected Data'!AR137,'2. Collected Data'!AR237,'2. Collected Data'!AR337,'2. Collected Data'!AR437,'2. Collected Data'!AR537)&lt;=1,"",AVERAGE('2. Collected Data'!AR137,'2. Collected Data'!AR237,'2. Collected Data'!AR337,'2. Collected Data'!AR437,'2. Collected Data'!AR537))</f>
        <v/>
      </c>
      <c r="AS37" s="45" t="str">
        <f>IF(COUNT('2. Collected Data'!AS137,'2. Collected Data'!AS237,'2. Collected Data'!AS337,'2. Collected Data'!AS437,'2. Collected Data'!AS537)&lt;=1,"",AVERAGE('2. Collected Data'!AS137,'2. Collected Data'!AS237,'2. Collected Data'!AS337,'2. Collected Data'!AS437,'2. Collected Data'!AS537))</f>
        <v/>
      </c>
      <c r="AT37" s="45" t="str">
        <f>IF(COUNT('2. Collected Data'!AT137,'2. Collected Data'!AT237,'2. Collected Data'!AT337,'2. Collected Data'!AT437,'2. Collected Data'!AT537)&lt;=1,"",AVERAGE('2. Collected Data'!AT137,'2. Collected Data'!AT237,'2. Collected Data'!AT337,'2. Collected Data'!AT437,'2. Collected Data'!AT537))</f>
        <v/>
      </c>
      <c r="AU37" s="45" t="str">
        <f>IF(COUNT('2. Collected Data'!AU137,'2. Collected Data'!AU237,'2. Collected Data'!AU337,'2. Collected Data'!AU437,'2. Collected Data'!AU537)&lt;=1,"",AVERAGE('2. Collected Data'!AU137,'2. Collected Data'!AU237,'2. Collected Data'!AU337,'2. Collected Data'!AU437,'2. Collected Data'!AU537))</f>
        <v/>
      </c>
      <c r="AV37" s="88"/>
      <c r="AW37" s="184" t="str">
        <f>IF(COUNT('2. Collected Data'!AW137,'2. Collected Data'!AW237,'2. Collected Data'!AW337,'2. Collected Data'!AW437,'2. Collected Data'!AW537)&lt;=1,"",AVERAGE('2. Collected Data'!AW137,'2. Collected Data'!AW237,'2. Collected Data'!AW337,'2. Collected Data'!AW437,'2. Collected Data'!AW537))</f>
        <v/>
      </c>
      <c r="AX37" s="184" t="str">
        <f>IF(COUNT('2. Collected Data'!AX137,'2. Collected Data'!AX237,'2. Collected Data'!AX337,'2. Collected Data'!AX437,'2. Collected Data'!AX537)&lt;=1,"",AVERAGE('2. Collected Data'!AX137,'2. Collected Data'!AX237,'2. Collected Data'!AX337,'2. Collected Data'!AX437,'2. Collected Data'!AX537))</f>
        <v/>
      </c>
      <c r="AY37" s="50"/>
      <c r="AZ37" s="91"/>
      <c r="BA37" s="88"/>
      <c r="BB37" s="78" t="str">
        <f>IF(COUNT('2. Collected Data'!BB137,'2. Collected Data'!BB237,'2. Collected Data'!BB337,'2. Collected Data'!BB437,'2. Collected Data'!BB537)&lt;=1,"",AVERAGE('2. Collected Data'!BB137,'2. Collected Data'!BB237,'2. Collected Data'!BB337,'2. Collected Data'!BB437,'2. Collected Data'!BB537))</f>
        <v/>
      </c>
      <c r="BC37" s="75" t="str">
        <f>IF(COUNT('2. Collected Data'!BC137,'2. Collected Data'!BC237,'2. Collected Data'!BC337,'2. Collected Data'!BC437,'2. Collected Data'!BC537)&lt;=1,"",AVERAGE('2. Collected Data'!BC137,'2. Collected Data'!BC237,'2. Collected Data'!BC337,'2. Collected Data'!BC437,'2. Collected Data'!BC537))</f>
        <v/>
      </c>
      <c r="BD37" s="75" t="str">
        <f>IF(COUNT('2. Collected Data'!BD137,'2. Collected Data'!BD237,'2. Collected Data'!BD337,'2. Collected Data'!BD437,'2. Collected Data'!BD537)&lt;=1,"",AVERAGE('2. Collected Data'!BD137,'2. Collected Data'!BD237,'2. Collected Data'!BD337,'2. Collected Data'!BD437,'2. Collected Data'!BD537))</f>
        <v/>
      </c>
      <c r="BE37" s="75" t="str">
        <f>IF(COUNT('2. Collected Data'!BE137,'2. Collected Data'!BE237,'2. Collected Data'!BE337,'2. Collected Data'!BE437,'2. Collected Data'!BE537)&lt;=1,"",AVERAGE('2. Collected Data'!BE137,'2. Collected Data'!BE237,'2. Collected Data'!BE337,'2. Collected Data'!BE437,'2. Collected Data'!BE537))</f>
        <v/>
      </c>
      <c r="BF37" s="75" t="str">
        <f>IF(COUNT('2. Collected Data'!BF137,'2. Collected Data'!BF237,'2. Collected Data'!BF337,'2. Collected Data'!BF437,'2. Collected Data'!BF537)&lt;=1,"",AVERAGE('2. Collected Data'!BF137,'2. Collected Data'!BF237,'2. Collected Data'!BF337,'2. Collected Data'!BF437,'2. Collected Data'!BF537))</f>
        <v/>
      </c>
      <c r="BG37" s="50"/>
      <c r="BH37" s="78" t="str">
        <f>IF(COUNT('2. Collected Data'!BH137,'2. Collected Data'!BH237,'2. Collected Data'!BH337,'2. Collected Data'!BH437,'2. Collected Data'!BH537)&lt;=1,"",AVERAGE('2. Collected Data'!BH137,'2. Collected Data'!BH237,'2. Collected Data'!BH337,'2. Collected Data'!BH437,'2. Collected Data'!BH537))</f>
        <v/>
      </c>
      <c r="BI37" s="130"/>
      <c r="BJ37" s="50"/>
    </row>
    <row r="38" spans="1:62" s="176" customFormat="1" ht="11.25" customHeight="1" x14ac:dyDescent="0.15">
      <c r="A38" s="89" t="s">
        <v>141</v>
      </c>
      <c r="B38" s="172"/>
      <c r="C38" s="346"/>
      <c r="D38" s="346"/>
      <c r="E38" s="346"/>
      <c r="F38" s="346"/>
      <c r="G38" s="45">
        <f>IF(COUNT('2. Collected Data'!G38,'2. Collected Data'!G138,'2. Collected Data'!G238,'2. Collected Data'!G338,'2. Collected Data'!G438)&lt;=1,"",AVERAGE('2. Collected Data'!G38,'2. Collected Data'!G138,'2. Collected Data'!G238,'2. Collected Data'!G338,'2. Collected Data'!G438))</f>
        <v>77330.399999999994</v>
      </c>
      <c r="H38" s="45">
        <f>IF(COUNT('2. Collected Data'!H38,'2. Collected Data'!H138,'2. Collected Data'!H238,'2. Collected Data'!H338,'2. Collected Data'!H438)&lt;=1,"",AVERAGE('2. Collected Data'!H38,'2. Collected Data'!H138,'2. Collected Data'!H238,'2. Collected Data'!H338,'2. Collected Data'!H438))</f>
        <v>33907</v>
      </c>
      <c r="I38" s="45">
        <f>IF(COUNT('2. Collected Data'!I38,'2. Collected Data'!I138,'2. Collected Data'!I238,'2. Collected Data'!I338,'2. Collected Data'!I438)&lt;=1,"",AVERAGE('2. Collected Data'!I38,'2. Collected Data'!I138,'2. Collected Data'!I238,'2. Collected Data'!I338,'2. Collected Data'!I438))</f>
        <v>1532.2</v>
      </c>
      <c r="J38" s="45">
        <f>IF(COUNT('2. Collected Data'!J38,'2. Collected Data'!J138,'2. Collected Data'!J238,'2. Collected Data'!J338,'2. Collected Data'!J438)&lt;=1,"",AVERAGE('2. Collected Data'!J38,'2. Collected Data'!J138,'2. Collected Data'!J238,'2. Collected Data'!J338,'2. Collected Data'!J438))</f>
        <v>85.4</v>
      </c>
      <c r="K38" s="45">
        <f>IF(COUNT('2. Collected Data'!K38,'2. Collected Data'!K138,'2. Collected Data'!K238,'2. Collected Data'!K338,'2. Collected Data'!K438)&lt;=1,"",AVERAGE('2. Collected Data'!K38,'2. Collected Data'!K138,'2. Collected Data'!K238,'2. Collected Data'!K338,'2. Collected Data'!K438))</f>
        <v>2.2000000000000002</v>
      </c>
      <c r="L38" s="45">
        <f>IF(COUNT('2. Collected Data'!L38,'2. Collected Data'!L138,'2. Collected Data'!L238,'2. Collected Data'!L338,'2. Collected Data'!L438)&lt;=1,"",AVERAGE('2. Collected Data'!L38,'2. Collected Data'!L138,'2. Collected Data'!L238,'2. Collected Data'!L338,'2. Collected Data'!L438))</f>
        <v>83.4</v>
      </c>
      <c r="M38" s="45">
        <f>IF(COUNT('2. Collected Data'!M38,'2. Collected Data'!M138,'2. Collected Data'!M238,'2. Collected Data'!M338,'2. Collected Data'!M438)&lt;=1,"",AVERAGE('2. Collected Data'!M38,'2. Collected Data'!M138,'2. Collected Data'!M238,'2. Collected Data'!M338,'2. Collected Data'!M438))</f>
        <v>1639.6</v>
      </c>
      <c r="N38" s="45">
        <f>IF(COUNT('2. Collected Data'!N38,'2. Collected Data'!N138,'2. Collected Data'!N238,'2. Collected Data'!N338,'2. Collected Data'!N438)&lt;=1,"",AVERAGE('2. Collected Data'!N38,'2. Collected Data'!N138,'2. Collected Data'!N238,'2. Collected Data'!N338,'2. Collected Data'!N438))</f>
        <v>1214</v>
      </c>
      <c r="O38" s="45">
        <f>IF(COUNT('2. Collected Data'!O38,'2. Collected Data'!O138,'2. Collected Data'!O238,'2. Collected Data'!O338,'2. Collected Data'!O438)&lt;=1,"",AVERAGE('2. Collected Data'!O38,'2. Collected Data'!O138,'2. Collected Data'!O238,'2. Collected Data'!O338,'2. Collected Data'!O438))</f>
        <v>531.20000000000005</v>
      </c>
      <c r="P38" s="45">
        <f>IF(COUNT('2. Collected Data'!P38,'2. Collected Data'!P138,'2. Collected Data'!P238,'2. Collected Data'!P338,'2. Collected Data'!P438)&lt;=1,"",AVERAGE('2. Collected Data'!P38,'2. Collected Data'!P138,'2. Collected Data'!P238,'2. Collected Data'!P338,'2. Collected Data'!P438))</f>
        <v>0</v>
      </c>
      <c r="Q38" s="45">
        <f>IF(COUNT('2. Collected Data'!Q38,'2. Collected Data'!Q138,'2. Collected Data'!Q238,'2. Collected Data'!Q338,'2. Collected Data'!Q438)&lt;=1,"",AVERAGE('2. Collected Data'!Q38,'2. Collected Data'!Q138,'2. Collected Data'!Q238,'2. Collected Data'!Q338,'2. Collected Data'!Q438))</f>
        <v>0</v>
      </c>
      <c r="R38" s="45">
        <f>IF(COUNT('2. Collected Data'!R38,'2. Collected Data'!R138,'2. Collected Data'!R238,'2. Collected Data'!R338,'2. Collected Data'!R438)&lt;=1,"",AVERAGE('2. Collected Data'!R38,'2. Collected Data'!R138,'2. Collected Data'!R238,'2. Collected Data'!R338,'2. Collected Data'!R438))</f>
        <v>0</v>
      </c>
      <c r="S38" s="45">
        <f>IF(COUNT('2. Collected Data'!S38,'2. Collected Data'!S138,'2. Collected Data'!S238,'2. Collected Data'!S338,'2. Collected Data'!S438)&lt;=1,"",AVERAGE('2. Collected Data'!S38,'2. Collected Data'!S138,'2. Collected Data'!S238,'2. Collected Data'!S338,'2. Collected Data'!S438))</f>
        <v>0</v>
      </c>
      <c r="T38" s="45">
        <f>IF(COUNT('2. Collected Data'!T38,'2. Collected Data'!T138,'2. Collected Data'!T238,'2. Collected Data'!T338,'2. Collected Data'!T438)&lt;=1,"",AVERAGE('2. Collected Data'!T38,'2. Collected Data'!T138,'2. Collected Data'!T238,'2. Collected Data'!T338,'2. Collected Data'!T438))</f>
        <v>0</v>
      </c>
      <c r="U38" s="45">
        <f>IF(COUNT('2. Collected Data'!U38,'2. Collected Data'!U138,'2. Collected Data'!U238,'2. Collected Data'!U338,'2. Collected Data'!U438)&lt;=1,"",AVERAGE('2. Collected Data'!U38,'2. Collected Data'!U138,'2. Collected Data'!U238,'2. Collected Data'!U338,'2. Collected Data'!U438))</f>
        <v>0</v>
      </c>
      <c r="V38" s="45">
        <f>IF(COUNT('2. Collected Data'!V38,'2. Collected Data'!V138,'2. Collected Data'!V238,'2. Collected Data'!V338,'2. Collected Data'!V438)&lt;=1,"",AVERAGE('2. Collected Data'!V38,'2. Collected Data'!V138,'2. Collected Data'!V238,'2. Collected Data'!V338,'2. Collected Data'!V438))</f>
        <v>0</v>
      </c>
      <c r="W38" s="45">
        <f>IF(COUNT('2. Collected Data'!W38,'2. Collected Data'!W138,'2. Collected Data'!W238,'2. Collected Data'!W338,'2. Collected Data'!W438)&lt;=1,"",AVERAGE('2. Collected Data'!W38,'2. Collected Data'!W138,'2. Collected Data'!W238,'2. Collected Data'!W338,'2. Collected Data'!W438))</f>
        <v>0</v>
      </c>
      <c r="X38" s="45">
        <f>IF(COUNT('2. Collected Data'!X38,'2. Collected Data'!X138,'2. Collected Data'!X238,'2. Collected Data'!X338,'2. Collected Data'!X438)&lt;=1,"",AVERAGE('2. Collected Data'!X38,'2. Collected Data'!X138,'2. Collected Data'!X238,'2. Collected Data'!X338,'2. Collected Data'!X438))</f>
        <v>0</v>
      </c>
      <c r="Y38" s="45">
        <f>IF(COUNT('2. Collected Data'!Y38,'2. Collected Data'!Y138,'2. Collected Data'!Y238,'2. Collected Data'!Y338,'2. Collected Data'!Y438)&lt;=1,"",AVERAGE('2. Collected Data'!Y38,'2. Collected Data'!Y138,'2. Collected Data'!Y238,'2. Collected Data'!Y338,'2. Collected Data'!Y438))</f>
        <v>2662.2</v>
      </c>
      <c r="Z38" s="45">
        <f>IF(COUNT('2. Collected Data'!Z38,'2. Collected Data'!Z138,'2. Collected Data'!Z238,'2. Collected Data'!Z338,'2. Collected Data'!Z438)&lt;=1,"",AVERAGE('2. Collected Data'!Z38,'2. Collected Data'!Z138,'2. Collected Data'!Z238,'2. Collected Data'!Z338,'2. Collected Data'!Z438))</f>
        <v>417</v>
      </c>
      <c r="AA38" s="184">
        <f>IF(COUNT('2. Collected Data'!AA38,'2. Collected Data'!AA138,'2. Collected Data'!AA238,'2. Collected Data'!AA338,'2. Collected Data'!AA438)&lt;=1,"",AVERAGE('2. Collected Data'!AA38,'2. Collected Data'!AA138,'2. Collected Data'!AA238,'2. Collected Data'!AA338,'2. Collected Data'!AA438))</f>
        <v>1</v>
      </c>
      <c r="AB38" s="184">
        <f>IF(COUNT('2. Collected Data'!AB38,'2. Collected Data'!AB138,'2. Collected Data'!AB238,'2. Collected Data'!AB338,'2. Collected Data'!AB438)&lt;=1,"",AVERAGE('2. Collected Data'!AB38,'2. Collected Data'!AB138,'2. Collected Data'!AB238,'2. Collected Data'!AB338,'2. Collected Data'!AB438))</f>
        <v>0</v>
      </c>
      <c r="AC38" s="184">
        <f>IF(COUNT('2. Collected Data'!AC38,'2. Collected Data'!AC138,'2. Collected Data'!AC238,'2. Collected Data'!AC338,'2. Collected Data'!AC438)&lt;=1,"",AVERAGE('2. Collected Data'!AC38,'2. Collected Data'!AC138,'2. Collected Data'!AC238,'2. Collected Data'!AC338,'2. Collected Data'!AC438))</f>
        <v>0</v>
      </c>
      <c r="AD38" s="45">
        <f>IF(COUNT('2. Collected Data'!AD38,'2. Collected Data'!AD138,'2. Collected Data'!AD238,'2. Collected Data'!AD338,'2. Collected Data'!AD438)&lt;=1,"",AVERAGE('2. Collected Data'!AD38,'2. Collected Data'!AD138,'2. Collected Data'!AD238,'2. Collected Data'!AD338,'2. Collected Data'!AD438))</f>
        <v>168</v>
      </c>
      <c r="AE38" s="45">
        <f>IF(COUNT('2. Collected Data'!AE38,'2. Collected Data'!AE138,'2. Collected Data'!AE238,'2. Collected Data'!AE338,'2. Collected Data'!AE438)&lt;=1,"",AVERAGE('2. Collected Data'!AE38,'2. Collected Data'!AE138,'2. Collected Data'!AE238,'2. Collected Data'!AE338,'2. Collected Data'!AE438))</f>
        <v>277960</v>
      </c>
      <c r="AF38" s="45">
        <f>IF(COUNT('2. Collected Data'!AF38,'2. Collected Data'!AF138,'2. Collected Data'!AF238,'2. Collected Data'!AF338,'2. Collected Data'!AF438)&lt;=1,"",AVERAGE('2. Collected Data'!AF38,'2. Collected Data'!AF138,'2. Collected Data'!AF238,'2. Collected Data'!AF338,'2. Collected Data'!AF438))</f>
        <v>120.8</v>
      </c>
      <c r="AG38" s="45">
        <f>IF(COUNT('2. Collected Data'!AG38,'2. Collected Data'!AG138,'2. Collected Data'!AG238,'2. Collected Data'!AG338,'2. Collected Data'!AG438)&lt;=1,"",AVERAGE('2. Collected Data'!AG38,'2. Collected Data'!AG138,'2. Collected Data'!AG238,'2. Collected Data'!AG338,'2. Collected Data'!AG438))</f>
        <v>3060000</v>
      </c>
      <c r="AH38" s="88"/>
      <c r="AI38" s="45">
        <f>IF(COUNT('2. Collected Data'!AI138,'2. Collected Data'!AI238,'2. Collected Data'!AI338,'2. Collected Data'!AI438,'2. Collected Data'!AI538)&lt;=1,"",AVERAGE('2. Collected Data'!AI138,'2. Collected Data'!AI238,'2. Collected Data'!AI338,'2. Collected Data'!AI438,'2. Collected Data'!AI538))</f>
        <v>117580</v>
      </c>
      <c r="AJ38" s="45">
        <f>IF(COUNT('2. Collected Data'!AJ138,'2. Collected Data'!AJ238,'2. Collected Data'!AJ338,'2. Collected Data'!AJ438,'2. Collected Data'!AJ538)&lt;=1,"",AVERAGE('2. Collected Data'!AJ138,'2. Collected Data'!AJ238,'2. Collected Data'!AJ338,'2. Collected Data'!AJ438,'2. Collected Data'!AJ538))</f>
        <v>260</v>
      </c>
      <c r="AK38" s="45">
        <f>IF(COUNT('2. Collected Data'!AK138,'2. Collected Data'!AK238,'2. Collected Data'!AK338,'2. Collected Data'!AK438,'2. Collected Data'!AK538)&lt;=1,"",AVERAGE('2. Collected Data'!AK138,'2. Collected Data'!AK238,'2. Collected Data'!AK338,'2. Collected Data'!AK438,'2. Collected Data'!AK538))</f>
        <v>0</v>
      </c>
      <c r="AL38" s="45">
        <f>IF(COUNT('2. Collected Data'!AL138,'2. Collected Data'!AL238,'2. Collected Data'!AL338,'2. Collected Data'!AL438,'2. Collected Data'!AL538)&lt;=1,"",AVERAGE('2. Collected Data'!AL138,'2. Collected Data'!AL238,'2. Collected Data'!AL338,'2. Collected Data'!AL438,'2. Collected Data'!AL538))</f>
        <v>83080</v>
      </c>
      <c r="AM38" s="45">
        <f>IF(COUNT('2. Collected Data'!AM138,'2. Collected Data'!AM238,'2. Collected Data'!AM338,'2. Collected Data'!AM438,'2. Collected Data'!AM538)&lt;=1,"",AVERAGE('2. Collected Data'!AM138,'2. Collected Data'!AM238,'2. Collected Data'!AM338,'2. Collected Data'!AM438,'2. Collected Data'!AM538))</f>
        <v>0</v>
      </c>
      <c r="AN38" s="122"/>
      <c r="AO38" s="45">
        <f>IF(COUNT('2. Collected Data'!AO138,'2. Collected Data'!AO238,'2. Collected Data'!AO338,'2. Collected Data'!AO438,'2. Collected Data'!AO538)&lt;=1,"",AVERAGE('2. Collected Data'!AO138,'2. Collected Data'!AO238,'2. Collected Data'!AO338,'2. Collected Data'!AO438,'2. Collected Data'!AO538))</f>
        <v>2767600</v>
      </c>
      <c r="AP38" s="45">
        <f>IF(COUNT('2. Collected Data'!AP138,'2. Collected Data'!AP238,'2. Collected Data'!AP338,'2. Collected Data'!AP438,'2. Collected Data'!AP538)&lt;=1,"",AVERAGE('2. Collected Data'!AP138,'2. Collected Data'!AP238,'2. Collected Data'!AP338,'2. Collected Data'!AP438,'2. Collected Data'!AP538))</f>
        <v>154880</v>
      </c>
      <c r="AQ38" s="45">
        <f>IF(COUNT('2. Collected Data'!AQ138,'2. Collected Data'!AQ238,'2. Collected Data'!AQ338,'2. Collected Data'!AQ438,'2. Collected Data'!AQ538)&lt;=1,"",AVERAGE('2. Collected Data'!AQ138,'2. Collected Data'!AQ238,'2. Collected Data'!AQ338,'2. Collected Data'!AQ438,'2. Collected Data'!AQ538))</f>
        <v>45250</v>
      </c>
      <c r="AR38" s="45">
        <f>IF(COUNT('2. Collected Data'!AR138,'2. Collected Data'!AR238,'2. Collected Data'!AR338,'2. Collected Data'!AR438,'2. Collected Data'!AR538)&lt;=1,"",AVERAGE('2. Collected Data'!AR138,'2. Collected Data'!AR238,'2. Collected Data'!AR338,'2. Collected Data'!AR438,'2. Collected Data'!AR538))</f>
        <v>0</v>
      </c>
      <c r="AS38" s="45">
        <f>IF(COUNT('2. Collected Data'!AS138,'2. Collected Data'!AS238,'2. Collected Data'!AS338,'2. Collected Data'!AS438,'2. Collected Data'!AS538)&lt;=1,"",AVERAGE('2. Collected Data'!AS138,'2. Collected Data'!AS238,'2. Collected Data'!AS338,'2. Collected Data'!AS438,'2. Collected Data'!AS538))</f>
        <v>0</v>
      </c>
      <c r="AT38" s="45">
        <f>IF(COUNT('2. Collected Data'!AT138,'2. Collected Data'!AT238,'2. Collected Data'!AT338,'2. Collected Data'!AT438,'2. Collected Data'!AT538)&lt;=1,"",AVERAGE('2. Collected Data'!AT138,'2. Collected Data'!AT238,'2. Collected Data'!AT338,'2. Collected Data'!AT438,'2. Collected Data'!AT538))</f>
        <v>495400</v>
      </c>
      <c r="AU38" s="45">
        <f>IF(COUNT('2. Collected Data'!AU138,'2. Collected Data'!AU238,'2. Collected Data'!AU338,'2. Collected Data'!AU438,'2. Collected Data'!AU538)&lt;=1,"",AVERAGE('2. Collected Data'!AU138,'2. Collected Data'!AU238,'2. Collected Data'!AU338,'2. Collected Data'!AU438,'2. Collected Data'!AU538))</f>
        <v>0</v>
      </c>
      <c r="AV38" s="88"/>
      <c r="AW38" s="184">
        <f>IF(COUNT('2. Collected Data'!AW138,'2. Collected Data'!AW238,'2. Collected Data'!AW338,'2. Collected Data'!AW438,'2. Collected Data'!AW538)&lt;=1,"",AVERAGE('2. Collected Data'!AW138,'2. Collected Data'!AW238,'2. Collected Data'!AW338,'2. Collected Data'!AW438,'2. Collected Data'!AW538))</f>
        <v>0.78</v>
      </c>
      <c r="AX38" s="184">
        <f>IF(COUNT('2. Collected Data'!AX138,'2. Collected Data'!AX238,'2. Collected Data'!AX338,'2. Collected Data'!AX438,'2. Collected Data'!AX538)&lt;=1,"",AVERAGE('2. Collected Data'!AX138,'2. Collected Data'!AX238,'2. Collected Data'!AX338,'2. Collected Data'!AX438,'2. Collected Data'!AX538))</f>
        <v>0.21999999999999997</v>
      </c>
      <c r="AY38" s="50"/>
      <c r="AZ38" s="91"/>
      <c r="BA38" s="88"/>
      <c r="BB38" s="78">
        <f>IF(COUNT('2. Collected Data'!BB138,'2. Collected Data'!BB238,'2. Collected Data'!BB338,'2. Collected Data'!BB438,'2. Collected Data'!BB538)&lt;=1,"",AVERAGE('2. Collected Data'!BB138,'2. Collected Data'!BB238,'2. Collected Data'!BB338,'2. Collected Data'!BB438,'2. Collected Data'!BB538))</f>
        <v>66.431999999999988</v>
      </c>
      <c r="BC38" s="75">
        <f>IF(COUNT('2. Collected Data'!BC138,'2. Collected Data'!BC238,'2. Collected Data'!BC338,'2. Collected Data'!BC438,'2. Collected Data'!BC538)&lt;=1,"",AVERAGE('2. Collected Data'!BC138,'2. Collected Data'!BC238,'2. Collected Data'!BC338,'2. Collected Data'!BC438,'2. Collected Data'!BC538))</f>
        <v>18491800</v>
      </c>
      <c r="BD38" s="75">
        <f>IF(COUNT('2. Collected Data'!BD138,'2. Collected Data'!BD238,'2. Collected Data'!BD338,'2. Collected Data'!BD438,'2. Collected Data'!BD538)&lt;=1,"",AVERAGE('2. Collected Data'!BD138,'2. Collected Data'!BD238,'2. Collected Data'!BD338,'2. Collected Data'!BD438,'2. Collected Data'!BD538))</f>
        <v>9168600</v>
      </c>
      <c r="BE38" s="75">
        <f>IF(COUNT('2. Collected Data'!BE138,'2. Collected Data'!BE238,'2. Collected Data'!BE338,'2. Collected Data'!BE438,'2. Collected Data'!BE538)&lt;=1,"",AVERAGE('2. Collected Data'!BE138,'2. Collected Data'!BE238,'2. Collected Data'!BE338,'2. Collected Data'!BE438,'2. Collected Data'!BE538))</f>
        <v>14216400</v>
      </c>
      <c r="BF38" s="75">
        <f>IF(COUNT('2. Collected Data'!BF138,'2. Collected Data'!BF238,'2. Collected Data'!BF338,'2. Collected Data'!BF438,'2. Collected Data'!BF538)&lt;=1,"",AVERAGE('2. Collected Data'!BF138,'2. Collected Data'!BF238,'2. Collected Data'!BF338,'2. Collected Data'!BF438,'2. Collected Data'!BF538))</f>
        <v>41946800</v>
      </c>
      <c r="BG38" s="50"/>
      <c r="BH38" s="78">
        <f>IF(COUNT('2. Collected Data'!BH138,'2. Collected Data'!BH238,'2. Collected Data'!BH338,'2. Collected Data'!BH438,'2. Collected Data'!BH538)&lt;=1,"",AVERAGE('2. Collected Data'!BH138,'2. Collected Data'!BH238,'2. Collected Data'!BH338,'2. Collected Data'!BH438,'2. Collected Data'!BH538))</f>
        <v>67.568000000000012</v>
      </c>
      <c r="BI38" s="130"/>
      <c r="BJ38" s="50"/>
    </row>
    <row r="39" spans="1:62" s="176" customFormat="1" ht="11.25" customHeight="1" x14ac:dyDescent="0.15">
      <c r="A39" s="89" t="s">
        <v>142</v>
      </c>
      <c r="B39" s="172"/>
      <c r="C39" s="346"/>
      <c r="D39" s="346"/>
      <c r="E39" s="346"/>
      <c r="F39" s="346"/>
      <c r="G39" s="45">
        <f>IF(COUNT('2. Collected Data'!G39,'2. Collected Data'!G139,'2. Collected Data'!G239,'2. Collected Data'!G339,'2. Collected Data'!G439)&lt;=1,"",AVERAGE('2. Collected Data'!G39,'2. Collected Data'!G139,'2. Collected Data'!G239,'2. Collected Data'!G339,'2. Collected Data'!G439))</f>
        <v>25000</v>
      </c>
      <c r="H39" s="45">
        <f>IF(COUNT('2. Collected Data'!H39,'2. Collected Data'!H139,'2. Collected Data'!H239,'2. Collected Data'!H339,'2. Collected Data'!H439)&lt;=1,"",AVERAGE('2. Collected Data'!H39,'2. Collected Data'!H139,'2. Collected Data'!H239,'2. Collected Data'!H339,'2. Collected Data'!H439))</f>
        <v>12500</v>
      </c>
      <c r="I39" s="45">
        <f>IF(COUNT('2. Collected Data'!I39,'2. Collected Data'!I139,'2. Collected Data'!I239,'2. Collected Data'!I339,'2. Collected Data'!I439)&lt;=1,"",AVERAGE('2. Collected Data'!I39,'2. Collected Data'!I139,'2. Collected Data'!I239,'2. Collected Data'!I339,'2. Collected Data'!I439))</f>
        <v>579.79999999999995</v>
      </c>
      <c r="J39" s="45">
        <f>IF(COUNT('2. Collected Data'!J39,'2. Collected Data'!J139,'2. Collected Data'!J239,'2. Collected Data'!J339,'2. Collected Data'!J439)&lt;=1,"",AVERAGE('2. Collected Data'!J39,'2. Collected Data'!J139,'2. Collected Data'!J239,'2. Collected Data'!J339,'2. Collected Data'!J439))</f>
        <v>62.8</v>
      </c>
      <c r="K39" s="45">
        <f>IF(COUNT('2. Collected Data'!K39,'2. Collected Data'!K139,'2. Collected Data'!K239,'2. Collected Data'!K339,'2. Collected Data'!K439)&lt;=1,"",AVERAGE('2. Collected Data'!K39,'2. Collected Data'!K139,'2. Collected Data'!K239,'2. Collected Data'!K339,'2. Collected Data'!K439))</f>
        <v>35.6</v>
      </c>
      <c r="L39" s="45">
        <f>IF(COUNT('2. Collected Data'!L39,'2. Collected Data'!L139,'2. Collected Data'!L239,'2. Collected Data'!L339,'2. Collected Data'!L439)&lt;=1,"",AVERAGE('2. Collected Data'!L39,'2. Collected Data'!L139,'2. Collected Data'!L239,'2. Collected Data'!L339,'2. Collected Data'!L439))</f>
        <v>21.8</v>
      </c>
      <c r="M39" s="45">
        <f>IF(COUNT('2. Collected Data'!M39,'2. Collected Data'!M139,'2. Collected Data'!M239,'2. Collected Data'!M339,'2. Collected Data'!M439)&lt;=1,"",AVERAGE('2. Collected Data'!M39,'2. Collected Data'!M139,'2. Collected Data'!M239,'2. Collected Data'!M339,'2. Collected Data'!M439))</f>
        <v>391.4</v>
      </c>
      <c r="N39" s="45">
        <f>IF(COUNT('2. Collected Data'!N39,'2. Collected Data'!N139,'2. Collected Data'!N239,'2. Collected Data'!N339,'2. Collected Data'!N439)&lt;=1,"",AVERAGE('2. Collected Data'!N39,'2. Collected Data'!N139,'2. Collected Data'!N239,'2. Collected Data'!N339,'2. Collected Data'!N439))</f>
        <v>4.5999999999999996</v>
      </c>
      <c r="O39" s="45">
        <f>IF(COUNT('2. Collected Data'!O39,'2. Collected Data'!O139,'2. Collected Data'!O239,'2. Collected Data'!O339,'2. Collected Data'!O439)&lt;=1,"",AVERAGE('2. Collected Data'!O39,'2. Collected Data'!O139,'2. Collected Data'!O239,'2. Collected Data'!O339,'2. Collected Data'!O439))</f>
        <v>443.6</v>
      </c>
      <c r="P39" s="45">
        <f>IF(COUNT('2. Collected Data'!P39,'2. Collected Data'!P139,'2. Collected Data'!P239,'2. Collected Data'!P339,'2. Collected Data'!P439)&lt;=1,"",AVERAGE('2. Collected Data'!P39,'2. Collected Data'!P139,'2. Collected Data'!P239,'2. Collected Data'!P339,'2. Collected Data'!P439))</f>
        <v>0</v>
      </c>
      <c r="Q39" s="45">
        <f>IF(COUNT('2. Collected Data'!Q39,'2. Collected Data'!Q139,'2. Collected Data'!Q239,'2. Collected Data'!Q339,'2. Collected Data'!Q439)&lt;=1,"",AVERAGE('2. Collected Data'!Q39,'2. Collected Data'!Q139,'2. Collected Data'!Q239,'2. Collected Data'!Q339,'2. Collected Data'!Q439))</f>
        <v>0</v>
      </c>
      <c r="R39" s="45">
        <f>IF(COUNT('2. Collected Data'!R39,'2. Collected Data'!R139,'2. Collected Data'!R239,'2. Collected Data'!R339,'2. Collected Data'!R439)&lt;=1,"",AVERAGE('2. Collected Data'!R39,'2. Collected Data'!R139,'2. Collected Data'!R239,'2. Collected Data'!R339,'2. Collected Data'!R439))</f>
        <v>0</v>
      </c>
      <c r="S39" s="45">
        <f>IF(COUNT('2. Collected Data'!S39,'2. Collected Data'!S139,'2. Collected Data'!S239,'2. Collected Data'!S339,'2. Collected Data'!S439)&lt;=1,"",AVERAGE('2. Collected Data'!S39,'2. Collected Data'!S139,'2. Collected Data'!S239,'2. Collected Data'!S339,'2. Collected Data'!S439))</f>
        <v>0</v>
      </c>
      <c r="T39" s="45">
        <f>IF(COUNT('2. Collected Data'!T39,'2. Collected Data'!T139,'2. Collected Data'!T239,'2. Collected Data'!T339,'2. Collected Data'!T439)&lt;=1,"",AVERAGE('2. Collected Data'!T39,'2. Collected Data'!T139,'2. Collected Data'!T239,'2. Collected Data'!T339,'2. Collected Data'!T439))</f>
        <v>0</v>
      </c>
      <c r="U39" s="45">
        <f>IF(COUNT('2. Collected Data'!U39,'2. Collected Data'!U139,'2. Collected Data'!U239,'2. Collected Data'!U339,'2. Collected Data'!U439)&lt;=1,"",AVERAGE('2. Collected Data'!U39,'2. Collected Data'!U139,'2. Collected Data'!U239,'2. Collected Data'!U339,'2. Collected Data'!U439))</f>
        <v>0</v>
      </c>
      <c r="V39" s="45">
        <f>IF(COUNT('2. Collected Data'!V39,'2. Collected Data'!V139,'2. Collected Data'!V239,'2. Collected Data'!V339,'2. Collected Data'!V439)&lt;=1,"",AVERAGE('2. Collected Data'!V39,'2. Collected Data'!V139,'2. Collected Data'!V239,'2. Collected Data'!V339,'2. Collected Data'!V439))</f>
        <v>0</v>
      </c>
      <c r="W39" s="45">
        <f>IF(COUNT('2. Collected Data'!W39,'2. Collected Data'!W139,'2. Collected Data'!W239,'2. Collected Data'!W339,'2. Collected Data'!W439)&lt;=1,"",AVERAGE('2. Collected Data'!W39,'2. Collected Data'!W139,'2. Collected Data'!W239,'2. Collected Data'!W339,'2. Collected Data'!W439))</f>
        <v>0</v>
      </c>
      <c r="X39" s="45">
        <f>IF(COUNT('2. Collected Data'!X39,'2. Collected Data'!X139,'2. Collected Data'!X239,'2. Collected Data'!X339,'2. Collected Data'!X439)&lt;=1,"",AVERAGE('2. Collected Data'!X39,'2. Collected Data'!X139,'2. Collected Data'!X239,'2. Collected Data'!X339,'2. Collected Data'!X439))</f>
        <v>0</v>
      </c>
      <c r="Y39" s="45">
        <f>IF(COUNT('2. Collected Data'!Y39,'2. Collected Data'!Y139,'2. Collected Data'!Y239,'2. Collected Data'!Y339,'2. Collected Data'!Y439)&lt;=1,"",AVERAGE('2. Collected Data'!Y39,'2. Collected Data'!Y139,'2. Collected Data'!Y239,'2. Collected Data'!Y339,'2. Collected Data'!Y439))</f>
        <v>563.79999999999995</v>
      </c>
      <c r="Z39" s="45">
        <f>IF(COUNT('2. Collected Data'!Z39,'2. Collected Data'!Z139,'2. Collected Data'!Z239,'2. Collected Data'!Z339,'2. Collected Data'!Z439)&lt;=1,"",AVERAGE('2. Collected Data'!Z39,'2. Collected Data'!Z139,'2. Collected Data'!Z239,'2. Collected Data'!Z339,'2. Collected Data'!Z439))</f>
        <v>152.6</v>
      </c>
      <c r="AA39" s="184">
        <f>IF(COUNT('2. Collected Data'!AA39,'2. Collected Data'!AA139,'2. Collected Data'!AA239,'2. Collected Data'!AA339,'2. Collected Data'!AA439)&lt;=1,"",AVERAGE('2. Collected Data'!AA39,'2. Collected Data'!AA139,'2. Collected Data'!AA239,'2. Collected Data'!AA339,'2. Collected Data'!AA439))</f>
        <v>0.99</v>
      </c>
      <c r="AB39" s="184">
        <f>IF(COUNT('2. Collected Data'!AB39,'2. Collected Data'!AB139,'2. Collected Data'!AB239,'2. Collected Data'!AB339,'2. Collected Data'!AB439)&lt;=1,"",AVERAGE('2. Collected Data'!AB39,'2. Collected Data'!AB139,'2. Collected Data'!AB239,'2. Collected Data'!AB339,'2. Collected Data'!AB439))</f>
        <v>0</v>
      </c>
      <c r="AC39" s="184">
        <f>IF(COUNT('2. Collected Data'!AC39,'2. Collected Data'!AC139,'2. Collected Data'!AC239,'2. Collected Data'!AC339,'2. Collected Data'!AC439)&lt;=1,"",AVERAGE('2. Collected Data'!AC39,'2. Collected Data'!AC139,'2. Collected Data'!AC239,'2. Collected Data'!AC339,'2. Collected Data'!AC439))</f>
        <v>0.01</v>
      </c>
      <c r="AD39" s="45">
        <f>IF(COUNT('2. Collected Data'!AD39,'2. Collected Data'!AD139,'2. Collected Data'!AD239,'2. Collected Data'!AD339,'2. Collected Data'!AD439)&lt;=1,"",AVERAGE('2. Collected Data'!AD39,'2. Collected Data'!AD139,'2. Collected Data'!AD239,'2. Collected Data'!AD339,'2. Collected Data'!AD439))</f>
        <v>12</v>
      </c>
      <c r="AE39" s="45">
        <f>IF(COUNT('2. Collected Data'!AE39,'2. Collected Data'!AE139,'2. Collected Data'!AE239,'2. Collected Data'!AE339,'2. Collected Data'!AE439)&lt;=1,"",AVERAGE('2. Collected Data'!AE39,'2. Collected Data'!AE139,'2. Collected Data'!AE239,'2. Collected Data'!AE339,'2. Collected Data'!AE439))</f>
        <v>3350</v>
      </c>
      <c r="AF39" s="45">
        <f>IF(COUNT('2. Collected Data'!AF39,'2. Collected Data'!AF139,'2. Collected Data'!AF239,'2. Collected Data'!AF339,'2. Collected Data'!AF439)&lt;=1,"",AVERAGE('2. Collected Data'!AF39,'2. Collected Data'!AF139,'2. Collected Data'!AF239,'2. Collected Data'!AF339,'2. Collected Data'!AF439))</f>
        <v>175</v>
      </c>
      <c r="AG39" s="45">
        <f>IF(COUNT('2. Collected Data'!AG39,'2. Collected Data'!AG139,'2. Collected Data'!AG239,'2. Collected Data'!AG339,'2. Collected Data'!AG439)&lt;=1,"",AVERAGE('2. Collected Data'!AG39,'2. Collected Data'!AG139,'2. Collected Data'!AG239,'2. Collected Data'!AG339,'2. Collected Data'!AG439))</f>
        <v>1750000</v>
      </c>
      <c r="AH39" s="88"/>
      <c r="AI39" s="45">
        <f>IF(COUNT('2. Collected Data'!AI139,'2. Collected Data'!AI239,'2. Collected Data'!AI339,'2. Collected Data'!AI439,'2. Collected Data'!AI539)&lt;=1,"",AVERAGE('2. Collected Data'!AI139,'2. Collected Data'!AI239,'2. Collected Data'!AI339,'2. Collected Data'!AI439,'2. Collected Data'!AI539))</f>
        <v>7627.4</v>
      </c>
      <c r="AJ39" s="45">
        <f>IF(COUNT('2. Collected Data'!AJ139,'2. Collected Data'!AJ239,'2. Collected Data'!AJ339,'2. Collected Data'!AJ439,'2. Collected Data'!AJ539)&lt;=1,"",AVERAGE('2. Collected Data'!AJ139,'2. Collected Data'!AJ239,'2. Collected Data'!AJ339,'2. Collected Data'!AJ439,'2. Collected Data'!AJ539))</f>
        <v>0</v>
      </c>
      <c r="AK39" s="45">
        <f>IF(COUNT('2. Collected Data'!AK139,'2. Collected Data'!AK239,'2. Collected Data'!AK339,'2. Collected Data'!AK439,'2. Collected Data'!AK539)&lt;=1,"",AVERAGE('2. Collected Data'!AK139,'2. Collected Data'!AK239,'2. Collected Data'!AK339,'2. Collected Data'!AK439,'2. Collected Data'!AK539))</f>
        <v>0</v>
      </c>
      <c r="AL39" s="45">
        <f>IF(COUNT('2. Collected Data'!AL139,'2. Collected Data'!AL239,'2. Collected Data'!AL339,'2. Collected Data'!AL439,'2. Collected Data'!AL539)&lt;=1,"",AVERAGE('2. Collected Data'!AL139,'2. Collected Data'!AL239,'2. Collected Data'!AL339,'2. Collected Data'!AL439,'2. Collected Data'!AL539))</f>
        <v>253282.8</v>
      </c>
      <c r="AM39" s="45">
        <f>IF(COUNT('2. Collected Data'!AM139,'2. Collected Data'!AM239,'2. Collected Data'!AM339,'2. Collected Data'!AM439,'2. Collected Data'!AM539)&lt;=1,"",AVERAGE('2. Collected Data'!AM139,'2. Collected Data'!AM239,'2. Collected Data'!AM339,'2. Collected Data'!AM439,'2. Collected Data'!AM539))</f>
        <v>0</v>
      </c>
      <c r="AN39" s="122"/>
      <c r="AO39" s="45">
        <f>IF(COUNT('2. Collected Data'!AO139,'2. Collected Data'!AO239,'2. Collected Data'!AO339,'2. Collected Data'!AO439,'2. Collected Data'!AO539)&lt;=1,"",AVERAGE('2. Collected Data'!AO139,'2. Collected Data'!AO239,'2. Collected Data'!AO339,'2. Collected Data'!AO439,'2. Collected Data'!AO539))</f>
        <v>6572866.7999999998</v>
      </c>
      <c r="AP39" s="45">
        <f>IF(COUNT('2. Collected Data'!AP139,'2. Collected Data'!AP239,'2. Collected Data'!AP339,'2. Collected Data'!AP439,'2. Collected Data'!AP539)&lt;=1,"",AVERAGE('2. Collected Data'!AP139,'2. Collected Data'!AP239,'2. Collected Data'!AP339,'2. Collected Data'!AP439,'2. Collected Data'!AP539))</f>
        <v>0</v>
      </c>
      <c r="AQ39" s="45">
        <f>IF(COUNT('2. Collected Data'!AQ139,'2. Collected Data'!AQ239,'2. Collected Data'!AQ339,'2. Collected Data'!AQ439,'2. Collected Data'!AQ539)&lt;=1,"",AVERAGE('2. Collected Data'!AQ139,'2. Collected Data'!AQ239,'2. Collected Data'!AQ339,'2. Collected Data'!AQ439,'2. Collected Data'!AQ539))</f>
        <v>2463072.6</v>
      </c>
      <c r="AR39" s="45">
        <f>IF(COUNT('2. Collected Data'!AR139,'2. Collected Data'!AR239,'2. Collected Data'!AR339,'2. Collected Data'!AR439,'2. Collected Data'!AR539)&lt;=1,"",AVERAGE('2. Collected Data'!AR139,'2. Collected Data'!AR239,'2. Collected Data'!AR339,'2. Collected Data'!AR439,'2. Collected Data'!AR539))</f>
        <v>3257.2</v>
      </c>
      <c r="AS39" s="45">
        <f>IF(COUNT('2. Collected Data'!AS139,'2. Collected Data'!AS239,'2. Collected Data'!AS339,'2. Collected Data'!AS439,'2. Collected Data'!AS539)&lt;=1,"",AVERAGE('2. Collected Data'!AS139,'2. Collected Data'!AS239,'2. Collected Data'!AS339,'2. Collected Data'!AS439,'2. Collected Data'!AS539))</f>
        <v>0</v>
      </c>
      <c r="AT39" s="45">
        <f>IF(COUNT('2. Collected Data'!AT139,'2. Collected Data'!AT239,'2. Collected Data'!AT339,'2. Collected Data'!AT439,'2. Collected Data'!AT539)&lt;=1,"",AVERAGE('2. Collected Data'!AT139,'2. Collected Data'!AT239,'2. Collected Data'!AT339,'2. Collected Data'!AT439,'2. Collected Data'!AT539))</f>
        <v>0</v>
      </c>
      <c r="AU39" s="45">
        <f>IF(COUNT('2. Collected Data'!AU139,'2. Collected Data'!AU239,'2. Collected Data'!AU339,'2. Collected Data'!AU439,'2. Collected Data'!AU539)&lt;=1,"",AVERAGE('2. Collected Data'!AU139,'2. Collected Data'!AU239,'2. Collected Data'!AU339,'2. Collected Data'!AU439,'2. Collected Data'!AU539))</f>
        <v>0</v>
      </c>
      <c r="AV39" s="88"/>
      <c r="AW39" s="184">
        <f>IF(COUNT('2. Collected Data'!AW139,'2. Collected Data'!AW239,'2. Collected Data'!AW339,'2. Collected Data'!AW439,'2. Collected Data'!AW539)&lt;=1,"",AVERAGE('2. Collected Data'!AW139,'2. Collected Data'!AW239,'2. Collected Data'!AW339,'2. Collected Data'!AW439,'2. Collected Data'!AW539))</f>
        <v>0.70399999999999996</v>
      </c>
      <c r="AX39" s="184">
        <f>IF(COUNT('2. Collected Data'!AX139,'2. Collected Data'!AX239,'2. Collected Data'!AX339,'2. Collected Data'!AX439,'2. Collected Data'!AX539)&lt;=1,"",AVERAGE('2. Collected Data'!AX139,'2. Collected Data'!AX239,'2. Collected Data'!AX339,'2. Collected Data'!AX439,'2. Collected Data'!AX539))</f>
        <v>0.29599999999999999</v>
      </c>
      <c r="AY39" s="50"/>
      <c r="AZ39" s="91"/>
      <c r="BA39" s="88"/>
      <c r="BB39" s="78">
        <f>IF(COUNT('2. Collected Data'!BB139,'2. Collected Data'!BB239,'2. Collected Data'!BB339,'2. Collected Data'!BB439,'2. Collected Data'!BB539)&lt;=1,"",AVERAGE('2. Collected Data'!BB139,'2. Collected Data'!BB239,'2. Collected Data'!BB339,'2. Collected Data'!BB439,'2. Collected Data'!BB539))</f>
        <v>81.5</v>
      </c>
      <c r="BC39" s="75">
        <f>IF(COUNT('2. Collected Data'!BC139,'2. Collected Data'!BC239,'2. Collected Data'!BC339,'2. Collected Data'!BC439,'2. Collected Data'!BC539)&lt;=1,"",AVERAGE('2. Collected Data'!BC139,'2. Collected Data'!BC239,'2. Collected Data'!BC339,'2. Collected Data'!BC439,'2. Collected Data'!BC539))</f>
        <v>9215310.4000000004</v>
      </c>
      <c r="BD39" s="75">
        <f>IF(COUNT('2. Collected Data'!BD139,'2. Collected Data'!BD239,'2. Collected Data'!BD339,'2. Collected Data'!BD439,'2. Collected Data'!BD539)&lt;=1,"",AVERAGE('2. Collected Data'!BD139,'2. Collected Data'!BD239,'2. Collected Data'!BD339,'2. Collected Data'!BD439,'2. Collected Data'!BD539))</f>
        <v>5737906.4000000004</v>
      </c>
      <c r="BE39" s="75">
        <f>IF(COUNT('2. Collected Data'!BE139,'2. Collected Data'!BE239,'2. Collected Data'!BE339,'2. Collected Data'!BE439,'2. Collected Data'!BE539)&lt;=1,"",AVERAGE('2. Collected Data'!BE139,'2. Collected Data'!BE239,'2. Collected Data'!BE339,'2. Collected Data'!BE439,'2. Collected Data'!BE539))</f>
        <v>10133894.4</v>
      </c>
      <c r="BF39" s="75">
        <f>IF(COUNT('2. Collected Data'!BF139,'2. Collected Data'!BF239,'2. Collected Data'!BF339,'2. Collected Data'!BF439,'2. Collected Data'!BF539)&lt;=1,"",AVERAGE('2. Collected Data'!BF139,'2. Collected Data'!BF239,'2. Collected Data'!BF339,'2. Collected Data'!BF439,'2. Collected Data'!BF539))</f>
        <v>25249780.199999999</v>
      </c>
      <c r="BG39" s="50"/>
      <c r="BH39" s="78">
        <f>IF(COUNT('2. Collected Data'!BH139,'2. Collected Data'!BH239,'2. Collected Data'!BH339,'2. Collected Data'!BH439,'2. Collected Data'!BH539)&lt;=1,"",AVERAGE('2. Collected Data'!BH139,'2. Collected Data'!BH239,'2. Collected Data'!BH339,'2. Collected Data'!BH439,'2. Collected Data'!BH539))</f>
        <v>81.7</v>
      </c>
      <c r="BI39" s="130"/>
      <c r="BJ39" s="50"/>
    </row>
    <row r="40" spans="1:62" s="176" customFormat="1" ht="11.25" customHeight="1" x14ac:dyDescent="0.15">
      <c r="A40" s="89" t="s">
        <v>64</v>
      </c>
      <c r="B40" s="172"/>
      <c r="C40" s="346"/>
      <c r="D40" s="346"/>
      <c r="E40" s="346"/>
      <c r="F40" s="346"/>
      <c r="G40" s="45">
        <f>IF(COUNT('2. Collected Data'!G40,'2. Collected Data'!G140,'2. Collected Data'!G240,'2. Collected Data'!G340,'2. Collected Data'!G440)&lt;=1,"",AVERAGE('2. Collected Data'!G40,'2. Collected Data'!G140,'2. Collected Data'!G240,'2. Collected Data'!G340,'2. Collected Data'!G440))</f>
        <v>23059</v>
      </c>
      <c r="H40" s="45">
        <f>IF(COUNT('2. Collected Data'!H40,'2. Collected Data'!H140,'2. Collected Data'!H240,'2. Collected Data'!H340,'2. Collected Data'!H440)&lt;=1,"",AVERAGE('2. Collected Data'!H40,'2. Collected Data'!H140,'2. Collected Data'!H240,'2. Collected Data'!H340,'2. Collected Data'!H440))</f>
        <v>9927.6</v>
      </c>
      <c r="I40" s="45">
        <f>IF(COUNT('2. Collected Data'!I40,'2. Collected Data'!I140,'2. Collected Data'!I240,'2. Collected Data'!I340,'2. Collected Data'!I440)&lt;=1,"",AVERAGE('2. Collected Data'!I40,'2. Collected Data'!I140,'2. Collected Data'!I240,'2. Collected Data'!I340,'2. Collected Data'!I440))</f>
        <v>684.2</v>
      </c>
      <c r="J40" s="45">
        <f>IF(COUNT('2. Collected Data'!J40,'2. Collected Data'!J140,'2. Collected Data'!J240,'2. Collected Data'!J340,'2. Collected Data'!J440)&lt;=1,"",AVERAGE('2. Collected Data'!J40,'2. Collected Data'!J140,'2. Collected Data'!J240,'2. Collected Data'!J340,'2. Collected Data'!J440))</f>
        <v>130.6</v>
      </c>
      <c r="K40" s="45">
        <f>IF(COUNT('2. Collected Data'!K40,'2. Collected Data'!K140,'2. Collected Data'!K240,'2. Collected Data'!K340,'2. Collected Data'!K440)&lt;=1,"",AVERAGE('2. Collected Data'!K40,'2. Collected Data'!K140,'2. Collected Data'!K240,'2. Collected Data'!K340,'2. Collected Data'!K440))</f>
        <v>29.4</v>
      </c>
      <c r="L40" s="45">
        <f>IF(COUNT('2. Collected Data'!L40,'2. Collected Data'!L140,'2. Collected Data'!L240,'2. Collected Data'!L340,'2. Collected Data'!L440)&lt;=1,"",AVERAGE('2. Collected Data'!L40,'2. Collected Data'!L140,'2. Collected Data'!L240,'2. Collected Data'!L340,'2. Collected Data'!L440))</f>
        <v>29</v>
      </c>
      <c r="M40" s="45">
        <f>IF(COUNT('2. Collected Data'!M40,'2. Collected Data'!M140,'2. Collected Data'!M240,'2. Collected Data'!M340,'2. Collected Data'!M440)&lt;=1,"",AVERAGE('2. Collected Data'!M40,'2. Collected Data'!M140,'2. Collected Data'!M240,'2. Collected Data'!M340,'2. Collected Data'!M440))</f>
        <v>580.79999999999995</v>
      </c>
      <c r="N40" s="45">
        <f>IF(COUNT('2. Collected Data'!N40,'2. Collected Data'!N140,'2. Collected Data'!N240,'2. Collected Data'!N340,'2. Collected Data'!N440)&lt;=1,"",AVERAGE('2. Collected Data'!N40,'2. Collected Data'!N140,'2. Collected Data'!N240,'2. Collected Data'!N340,'2. Collected Data'!N440))</f>
        <v>0.2</v>
      </c>
      <c r="O40" s="45">
        <f>IF(COUNT('2. Collected Data'!O40,'2. Collected Data'!O140,'2. Collected Data'!O240,'2. Collected Data'!O340,'2. Collected Data'!O440)&lt;=1,"",AVERAGE('2. Collected Data'!O40,'2. Collected Data'!O140,'2. Collected Data'!O240,'2. Collected Data'!O340,'2. Collected Data'!O440))</f>
        <v>100.8</v>
      </c>
      <c r="P40" s="45">
        <f>IF(COUNT('2. Collected Data'!P40,'2. Collected Data'!P140,'2. Collected Data'!P240,'2. Collected Data'!P340,'2. Collected Data'!P440)&lt;=1,"",AVERAGE('2. Collected Data'!P40,'2. Collected Data'!P140,'2. Collected Data'!P240,'2. Collected Data'!P340,'2. Collected Data'!P440))</f>
        <v>0</v>
      </c>
      <c r="Q40" s="45">
        <f>IF(COUNT('2. Collected Data'!Q40,'2. Collected Data'!Q140,'2. Collected Data'!Q240,'2. Collected Data'!Q340,'2. Collected Data'!Q440)&lt;=1,"",AVERAGE('2. Collected Data'!Q40,'2. Collected Data'!Q140,'2. Collected Data'!Q240,'2. Collected Data'!Q340,'2. Collected Data'!Q440))</f>
        <v>0</v>
      </c>
      <c r="R40" s="45">
        <f>IF(COUNT('2. Collected Data'!R40,'2. Collected Data'!R140,'2. Collected Data'!R240,'2. Collected Data'!R340,'2. Collected Data'!R440)&lt;=1,"",AVERAGE('2. Collected Data'!R40,'2. Collected Data'!R140,'2. Collected Data'!R240,'2. Collected Data'!R340,'2. Collected Data'!R440))</f>
        <v>0</v>
      </c>
      <c r="S40" s="45">
        <f>IF(COUNT('2. Collected Data'!S40,'2. Collected Data'!S140,'2. Collected Data'!S240,'2. Collected Data'!S340,'2. Collected Data'!S440)&lt;=1,"",AVERAGE('2. Collected Data'!S40,'2. Collected Data'!S140,'2. Collected Data'!S240,'2. Collected Data'!S340,'2. Collected Data'!S440))</f>
        <v>0</v>
      </c>
      <c r="T40" s="45">
        <f>IF(COUNT('2. Collected Data'!T40,'2. Collected Data'!T140,'2. Collected Data'!T240,'2. Collected Data'!T340,'2. Collected Data'!T440)&lt;=1,"",AVERAGE('2. Collected Data'!T40,'2. Collected Data'!T140,'2. Collected Data'!T240,'2. Collected Data'!T340,'2. Collected Data'!T440))</f>
        <v>0</v>
      </c>
      <c r="U40" s="45">
        <f>IF(COUNT('2. Collected Data'!U40,'2. Collected Data'!U140,'2. Collected Data'!U240,'2. Collected Data'!U340,'2. Collected Data'!U440)&lt;=1,"",AVERAGE('2. Collected Data'!U40,'2. Collected Data'!U140,'2. Collected Data'!U240,'2. Collected Data'!U340,'2. Collected Data'!U440))</f>
        <v>0</v>
      </c>
      <c r="V40" s="45">
        <f>IF(COUNT('2. Collected Data'!V40,'2. Collected Data'!V140,'2. Collected Data'!V240,'2. Collected Data'!V340,'2. Collected Data'!V440)&lt;=1,"",AVERAGE('2. Collected Data'!V40,'2. Collected Data'!V140,'2. Collected Data'!V240,'2. Collected Data'!V340,'2. Collected Data'!V440))</f>
        <v>0</v>
      </c>
      <c r="W40" s="45">
        <f>IF(COUNT('2. Collected Data'!W40,'2. Collected Data'!W140,'2. Collected Data'!W240,'2. Collected Data'!W340,'2. Collected Data'!W440)&lt;=1,"",AVERAGE('2. Collected Data'!W40,'2. Collected Data'!W140,'2. Collected Data'!W240,'2. Collected Data'!W340,'2. Collected Data'!W440))</f>
        <v>0</v>
      </c>
      <c r="X40" s="45">
        <f>IF(COUNT('2. Collected Data'!X40,'2. Collected Data'!X140,'2. Collected Data'!X240,'2. Collected Data'!X340,'2. Collected Data'!X440)&lt;=1,"",AVERAGE('2. Collected Data'!X40,'2. Collected Data'!X140,'2. Collected Data'!X240,'2. Collected Data'!X340,'2. Collected Data'!X440))</f>
        <v>0</v>
      </c>
      <c r="Y40" s="45">
        <f>IF(COUNT('2. Collected Data'!Y40,'2. Collected Data'!Y140,'2. Collected Data'!Y240,'2. Collected Data'!Y340,'2. Collected Data'!Y440)&lt;=1,"",AVERAGE('2. Collected Data'!Y40,'2. Collected Data'!Y140,'2. Collected Data'!Y240,'2. Collected Data'!Y340,'2. Collected Data'!Y440))</f>
        <v>948.25</v>
      </c>
      <c r="Z40" s="45">
        <f>IF(COUNT('2. Collected Data'!Z40,'2. Collected Data'!Z140,'2. Collected Data'!Z240,'2. Collected Data'!Z340,'2. Collected Data'!Z440)&lt;=1,"",AVERAGE('2. Collected Data'!Z40,'2. Collected Data'!Z140,'2. Collected Data'!Z240,'2. Collected Data'!Z340,'2. Collected Data'!Z440))</f>
        <v>249.5</v>
      </c>
      <c r="AA40" s="184">
        <f>IF(COUNT('2. Collected Data'!AA40,'2. Collected Data'!AA140,'2. Collected Data'!AA240,'2. Collected Data'!AA340,'2. Collected Data'!AA440)&lt;=1,"",AVERAGE('2. Collected Data'!AA40,'2. Collected Data'!AA140,'2. Collected Data'!AA240,'2. Collected Data'!AA340,'2. Collected Data'!AA440))</f>
        <v>0.96</v>
      </c>
      <c r="AB40" s="184">
        <f>IF(COUNT('2. Collected Data'!AB40,'2. Collected Data'!AB140,'2. Collected Data'!AB240,'2. Collected Data'!AB340,'2. Collected Data'!AB440)&lt;=1,"",AVERAGE('2. Collected Data'!AB40,'2. Collected Data'!AB140,'2. Collected Data'!AB240,'2. Collected Data'!AB340,'2. Collected Data'!AB440))</f>
        <v>0</v>
      </c>
      <c r="AC40" s="184">
        <f>IF(COUNT('2. Collected Data'!AC40,'2. Collected Data'!AC140,'2. Collected Data'!AC240,'2. Collected Data'!AC340,'2. Collected Data'!AC440)&lt;=1,"",AVERAGE('2. Collected Data'!AC40,'2. Collected Data'!AC140,'2. Collected Data'!AC240,'2. Collected Data'!AC340,'2. Collected Data'!AC440))</f>
        <v>0.04</v>
      </c>
      <c r="AD40" s="45">
        <f>IF(COUNT('2. Collected Data'!AD40,'2. Collected Data'!AD140,'2. Collected Data'!AD240,'2. Collected Data'!AD340,'2. Collected Data'!AD440)&lt;=1,"",AVERAGE('2. Collected Data'!AD40,'2. Collected Data'!AD140,'2. Collected Data'!AD240,'2. Collected Data'!AD340,'2. Collected Data'!AD440))</f>
        <v>125.6</v>
      </c>
      <c r="AE40" s="45">
        <f>IF(COUNT('2. Collected Data'!AE40,'2. Collected Data'!AE140,'2. Collected Data'!AE240,'2. Collected Data'!AE340,'2. Collected Data'!AE440)&lt;=1,"",AVERAGE('2. Collected Data'!AE40,'2. Collected Data'!AE140,'2. Collected Data'!AE240,'2. Collected Data'!AE340,'2. Collected Data'!AE440))</f>
        <v>185524</v>
      </c>
      <c r="AF40" s="45">
        <f>IF(COUNT('2. Collected Data'!AF40,'2. Collected Data'!AF140,'2. Collected Data'!AF240,'2. Collected Data'!AF340,'2. Collected Data'!AF440)&lt;=1,"",AVERAGE('2. Collected Data'!AF40,'2. Collected Data'!AF140,'2. Collected Data'!AF240,'2. Collected Data'!AF340,'2. Collected Data'!AF440))</f>
        <v>106.4</v>
      </c>
      <c r="AG40" s="45">
        <f>IF(COUNT('2. Collected Data'!AG40,'2. Collected Data'!AG140,'2. Collected Data'!AG240,'2. Collected Data'!AG340,'2. Collected Data'!AG440)&lt;=1,"",AVERAGE('2. Collected Data'!AG40,'2. Collected Data'!AG140,'2. Collected Data'!AG240,'2. Collected Data'!AG340,'2. Collected Data'!AG440))</f>
        <v>8017300</v>
      </c>
      <c r="AH40" s="88"/>
      <c r="AI40" s="45">
        <f>IF(COUNT('2. Collected Data'!AI140,'2. Collected Data'!AI240,'2. Collected Data'!AI340,'2. Collected Data'!AI440,'2. Collected Data'!AI540)&lt;=1,"",AVERAGE('2. Collected Data'!AI140,'2. Collected Data'!AI240,'2. Collected Data'!AI340,'2. Collected Data'!AI440,'2. Collected Data'!AI540))</f>
        <v>142926.33333333334</v>
      </c>
      <c r="AJ40" s="45">
        <f>IF(COUNT('2. Collected Data'!AJ140,'2. Collected Data'!AJ240,'2. Collected Data'!AJ340,'2. Collected Data'!AJ440,'2. Collected Data'!AJ540)&lt;=1,"",AVERAGE('2. Collected Data'!AJ140,'2. Collected Data'!AJ240,'2. Collected Data'!AJ340,'2. Collected Data'!AJ440,'2. Collected Data'!AJ540))</f>
        <v>11</v>
      </c>
      <c r="AK40" s="45">
        <f>IF(COUNT('2. Collected Data'!AK140,'2. Collected Data'!AK240,'2. Collected Data'!AK340,'2. Collected Data'!AK440,'2. Collected Data'!AK540)&lt;=1,"",AVERAGE('2. Collected Data'!AK140,'2. Collected Data'!AK240,'2. Collected Data'!AK340,'2. Collected Data'!AK440,'2. Collected Data'!AK540))</f>
        <v>4500</v>
      </c>
      <c r="AL40" s="45" t="str">
        <f>IF(COUNT('2. Collected Data'!AL140,'2. Collected Data'!AL240,'2. Collected Data'!AL340,'2. Collected Data'!AL440,'2. Collected Data'!AL540)&lt;=1,"",AVERAGE('2. Collected Data'!AL140,'2. Collected Data'!AL240,'2. Collected Data'!AL340,'2. Collected Data'!AL440,'2. Collected Data'!AL540))</f>
        <v/>
      </c>
      <c r="AM40" s="45" t="str">
        <f>IF(COUNT('2. Collected Data'!AM140,'2. Collected Data'!AM240,'2. Collected Data'!AM340,'2. Collected Data'!AM440,'2. Collected Data'!AM540)&lt;=1,"",AVERAGE('2. Collected Data'!AM140,'2. Collected Data'!AM240,'2. Collected Data'!AM340,'2. Collected Data'!AM440,'2. Collected Data'!AM540))</f>
        <v/>
      </c>
      <c r="AN40" s="122"/>
      <c r="AO40" s="45">
        <f>IF(COUNT('2. Collected Data'!AO140,'2. Collected Data'!AO240,'2. Collected Data'!AO340,'2. Collected Data'!AO440,'2. Collected Data'!AO540)&lt;=1,"",AVERAGE('2. Collected Data'!AO140,'2. Collected Data'!AO240,'2. Collected Data'!AO340,'2. Collected Data'!AO440,'2. Collected Data'!AO540))</f>
        <v>3635457.5</v>
      </c>
      <c r="AP40" s="45">
        <f>IF(COUNT('2. Collected Data'!AP140,'2. Collected Data'!AP240,'2. Collected Data'!AP340,'2. Collected Data'!AP440,'2. Collected Data'!AP540)&lt;=1,"",AVERAGE('2. Collected Data'!AP140,'2. Collected Data'!AP240,'2. Collected Data'!AP340,'2. Collected Data'!AP440,'2. Collected Data'!AP540))</f>
        <v>0</v>
      </c>
      <c r="AQ40" s="45">
        <f>IF(COUNT('2. Collected Data'!AQ140,'2. Collected Data'!AQ240,'2. Collected Data'!AQ340,'2. Collected Data'!AQ440,'2. Collected Data'!AQ540)&lt;=1,"",AVERAGE('2. Collected Data'!AQ140,'2. Collected Data'!AQ240,'2. Collected Data'!AQ340,'2. Collected Data'!AQ440,'2. Collected Data'!AQ540))</f>
        <v>1464762.3333333333</v>
      </c>
      <c r="AR40" s="45">
        <f>IF(COUNT('2. Collected Data'!AR140,'2. Collected Data'!AR240,'2. Collected Data'!AR340,'2. Collected Data'!AR440,'2. Collected Data'!AR540)&lt;=1,"",AVERAGE('2. Collected Data'!AR140,'2. Collected Data'!AR240,'2. Collected Data'!AR340,'2. Collected Data'!AR440,'2. Collected Data'!AR540))</f>
        <v>5500</v>
      </c>
      <c r="AS40" s="45">
        <f>IF(COUNT('2. Collected Data'!AS140,'2. Collected Data'!AS240,'2. Collected Data'!AS340,'2. Collected Data'!AS440,'2. Collected Data'!AS540)&lt;=1,"",AVERAGE('2. Collected Data'!AS140,'2. Collected Data'!AS240,'2. Collected Data'!AS340,'2. Collected Data'!AS440,'2. Collected Data'!AS540))</f>
        <v>0</v>
      </c>
      <c r="AT40" s="45">
        <f>IF(COUNT('2. Collected Data'!AT140,'2. Collected Data'!AT240,'2. Collected Data'!AT340,'2. Collected Data'!AT440,'2. Collected Data'!AT540)&lt;=1,"",AVERAGE('2. Collected Data'!AT140,'2. Collected Data'!AT240,'2. Collected Data'!AT340,'2. Collected Data'!AT440,'2. Collected Data'!AT540))</f>
        <v>539450.66666666663</v>
      </c>
      <c r="AU40" s="45" t="str">
        <f>IF(COUNT('2. Collected Data'!AU140,'2. Collected Data'!AU240,'2. Collected Data'!AU340,'2. Collected Data'!AU440,'2. Collected Data'!AU540)&lt;=1,"",AVERAGE('2. Collected Data'!AU140,'2. Collected Data'!AU240,'2. Collected Data'!AU340,'2. Collected Data'!AU440,'2. Collected Data'!AU540))</f>
        <v/>
      </c>
      <c r="AV40" s="88"/>
      <c r="AW40" s="184">
        <f>IF(COUNT('2. Collected Data'!AW140,'2. Collected Data'!AW240,'2. Collected Data'!AW340,'2. Collected Data'!AW440,'2. Collected Data'!AW540)&lt;=1,"",AVERAGE('2. Collected Data'!AW140,'2. Collected Data'!AW240,'2. Collected Data'!AW340,'2. Collected Data'!AW440,'2. Collected Data'!AW540))</f>
        <v>0.69999999999999984</v>
      </c>
      <c r="AX40" s="184">
        <f>IF(COUNT('2. Collected Data'!AX140,'2. Collected Data'!AX240,'2. Collected Data'!AX340,'2. Collected Data'!AX440,'2. Collected Data'!AX540)&lt;=1,"",AVERAGE('2. Collected Data'!AX140,'2. Collected Data'!AX240,'2. Collected Data'!AX340,'2. Collected Data'!AX440,'2. Collected Data'!AX540))</f>
        <v>0.30000000000000004</v>
      </c>
      <c r="AY40" s="50"/>
      <c r="AZ40" s="91"/>
      <c r="BA40" s="88"/>
      <c r="BB40" s="78">
        <f>IF(COUNT('2. Collected Data'!BB140,'2. Collected Data'!BB240,'2. Collected Data'!BB340,'2. Collected Data'!BB440,'2. Collected Data'!BB540)&lt;=1,"",AVERAGE('2. Collected Data'!BB140,'2. Collected Data'!BB240,'2. Collected Data'!BB340,'2. Collected Data'!BB440,'2. Collected Data'!BB540))</f>
        <v>56.410000000000004</v>
      </c>
      <c r="BC40" s="75">
        <f>IF(COUNT('2. Collected Data'!BC140,'2. Collected Data'!BC240,'2. Collected Data'!BC340,'2. Collected Data'!BC440,'2. Collected Data'!BC540)&lt;=1,"",AVERAGE('2. Collected Data'!BC140,'2. Collected Data'!BC240,'2. Collected Data'!BC340,'2. Collected Data'!BC440,'2. Collected Data'!BC540))</f>
        <v>5433202.4000000004</v>
      </c>
      <c r="BD40" s="75">
        <f>IF(COUNT('2. Collected Data'!BD140,'2. Collected Data'!BD240,'2. Collected Data'!BD340,'2. Collected Data'!BD440,'2. Collected Data'!BD540)&lt;=1,"",AVERAGE('2. Collected Data'!BD140,'2. Collected Data'!BD240,'2. Collected Data'!BD340,'2. Collected Data'!BD440,'2. Collected Data'!BD540))</f>
        <v>10497342.6</v>
      </c>
      <c r="BE40" s="75">
        <f>IF(COUNT('2. Collected Data'!BE140,'2. Collected Data'!BE240,'2. Collected Data'!BE340,'2. Collected Data'!BE440,'2. Collected Data'!BE540)&lt;=1,"",AVERAGE('2. Collected Data'!BE140,'2. Collected Data'!BE240,'2. Collected Data'!BE340,'2. Collected Data'!BE440,'2. Collected Data'!BE540))</f>
        <v>11776249.800000001</v>
      </c>
      <c r="BF40" s="75">
        <f>IF(COUNT('2. Collected Data'!BF140,'2. Collected Data'!BF240,'2. Collected Data'!BF340,'2. Collected Data'!BF440,'2. Collected Data'!BF540)&lt;=1,"",AVERAGE('2. Collected Data'!BF140,'2. Collected Data'!BF240,'2. Collected Data'!BF340,'2. Collected Data'!BF440,'2. Collected Data'!BF540))</f>
        <v>30087905.600000001</v>
      </c>
      <c r="BG40" s="50"/>
      <c r="BH40" s="78">
        <f>IF(COUNT('2. Collected Data'!BH140,'2. Collected Data'!BH240,'2. Collected Data'!BH340,'2. Collected Data'!BH440,'2. Collected Data'!BH540)&lt;=1,"",AVERAGE('2. Collected Data'!BH140,'2. Collected Data'!BH240,'2. Collected Data'!BH340,'2. Collected Data'!BH440,'2. Collected Data'!BH540))</f>
        <v>56.372</v>
      </c>
      <c r="BI40" s="130"/>
      <c r="BJ40" s="50"/>
    </row>
    <row r="41" spans="1:62" s="51" customFormat="1" ht="11.25" customHeight="1" x14ac:dyDescent="0.15">
      <c r="A41" s="89" t="s">
        <v>156</v>
      </c>
      <c r="B41" s="172"/>
      <c r="C41" s="346"/>
      <c r="D41" s="346"/>
      <c r="E41" s="346"/>
      <c r="F41" s="346"/>
      <c r="G41" s="45">
        <f>IF(COUNT('2. Collected Data'!G41,'2. Collected Data'!G141,'2. Collected Data'!G241,'2. Collected Data'!G341,'2. Collected Data'!G441)&lt;=1,"",AVERAGE('2. Collected Data'!G41,'2. Collected Data'!G141,'2. Collected Data'!G241,'2. Collected Data'!G341,'2. Collected Data'!G441))</f>
        <v>13773</v>
      </c>
      <c r="H41" s="45">
        <f>IF(COUNT('2. Collected Data'!H41,'2. Collected Data'!H141,'2. Collected Data'!H241,'2. Collected Data'!H341,'2. Collected Data'!H441)&lt;=1,"",AVERAGE('2. Collected Data'!H41,'2. Collected Data'!H141,'2. Collected Data'!H241,'2. Collected Data'!H341,'2. Collected Data'!H441))</f>
        <v>5400.5</v>
      </c>
      <c r="I41" s="45">
        <f>IF(COUNT('2. Collected Data'!I41,'2. Collected Data'!I141,'2. Collected Data'!I241,'2. Collected Data'!I341,'2. Collected Data'!I441)&lt;=1,"",AVERAGE('2. Collected Data'!I41,'2. Collected Data'!I141,'2. Collected Data'!I241,'2. Collected Data'!I341,'2. Collected Data'!I441))</f>
        <v>319.5</v>
      </c>
      <c r="J41" s="45">
        <f>IF(COUNT('2. Collected Data'!J41,'2. Collected Data'!J141,'2. Collected Data'!J241,'2. Collected Data'!J341,'2. Collected Data'!J441)&lt;=1,"",AVERAGE('2. Collected Data'!J41,'2. Collected Data'!J141,'2. Collected Data'!J241,'2. Collected Data'!J341,'2. Collected Data'!J441))</f>
        <v>27</v>
      </c>
      <c r="K41" s="45">
        <f>IF(COUNT('2. Collected Data'!K41,'2. Collected Data'!K141,'2. Collected Data'!K241,'2. Collected Data'!K341,'2. Collected Data'!K441)&lt;=1,"",AVERAGE('2. Collected Data'!K41,'2. Collected Data'!K141,'2. Collected Data'!K241,'2. Collected Data'!K341,'2. Collected Data'!K441))</f>
        <v>13</v>
      </c>
      <c r="L41" s="45">
        <f>IF(COUNT('2. Collected Data'!L41,'2. Collected Data'!L141,'2. Collected Data'!L241,'2. Collected Data'!L341,'2. Collected Data'!L441)&lt;=1,"",AVERAGE('2. Collected Data'!L41,'2. Collected Data'!L141,'2. Collected Data'!L241,'2. Collected Data'!L341,'2. Collected Data'!L441))</f>
        <v>6</v>
      </c>
      <c r="M41" s="45">
        <f>IF(COUNT('2. Collected Data'!M41,'2. Collected Data'!M141,'2. Collected Data'!M241,'2. Collected Data'!M341,'2. Collected Data'!M441)&lt;=1,"",AVERAGE('2. Collected Data'!M41,'2. Collected Data'!M141,'2. Collected Data'!M241,'2. Collected Data'!M341,'2. Collected Data'!M441))</f>
        <v>113</v>
      </c>
      <c r="N41" s="45">
        <f>IF(COUNT('2. Collected Data'!N41,'2. Collected Data'!N141,'2. Collected Data'!N241,'2. Collected Data'!N341,'2. Collected Data'!N441)&lt;=1,"",AVERAGE('2. Collected Data'!N41,'2. Collected Data'!N141,'2. Collected Data'!N241,'2. Collected Data'!N341,'2. Collected Data'!N441))</f>
        <v>1</v>
      </c>
      <c r="O41" s="45" t="str">
        <f>IF(COUNT('2. Collected Data'!O41,'2. Collected Data'!O141,'2. Collected Data'!O241,'2. Collected Data'!O341,'2. Collected Data'!O441)&lt;=1,"",AVERAGE('2. Collected Data'!O41,'2. Collected Data'!O141,'2. Collected Data'!O241,'2. Collected Data'!O341,'2. Collected Data'!O441))</f>
        <v/>
      </c>
      <c r="P41" s="45" t="str">
        <f>IF(COUNT('2. Collected Data'!P41,'2. Collected Data'!P141,'2. Collected Data'!P241,'2. Collected Data'!P341,'2. Collected Data'!P441)&lt;=1,"",AVERAGE('2. Collected Data'!P41,'2. Collected Data'!P141,'2. Collected Data'!P241,'2. Collected Data'!P341,'2. Collected Data'!P441))</f>
        <v/>
      </c>
      <c r="Q41" s="45">
        <f>IF(COUNT('2. Collected Data'!Q41,'2. Collected Data'!Q141,'2. Collected Data'!Q241,'2. Collected Data'!Q341,'2. Collected Data'!Q441)&lt;=1,"",AVERAGE('2. Collected Data'!Q41,'2. Collected Data'!Q141,'2. Collected Data'!Q241,'2. Collected Data'!Q341,'2. Collected Data'!Q441))</f>
        <v>0</v>
      </c>
      <c r="R41" s="45">
        <f>IF(COUNT('2. Collected Data'!R41,'2. Collected Data'!R141,'2. Collected Data'!R241,'2. Collected Data'!R341,'2. Collected Data'!R441)&lt;=1,"",AVERAGE('2. Collected Data'!R41,'2. Collected Data'!R141,'2. Collected Data'!R241,'2. Collected Data'!R341,'2. Collected Data'!R441))</f>
        <v>0</v>
      </c>
      <c r="S41" s="45">
        <f>IF(COUNT('2. Collected Data'!S41,'2. Collected Data'!S141,'2. Collected Data'!S241,'2. Collected Data'!S341,'2. Collected Data'!S441)&lt;=1,"",AVERAGE('2. Collected Data'!S41,'2. Collected Data'!S141,'2. Collected Data'!S241,'2. Collected Data'!S341,'2. Collected Data'!S441))</f>
        <v>0</v>
      </c>
      <c r="T41" s="45">
        <f>IF(COUNT('2. Collected Data'!T41,'2. Collected Data'!T141,'2. Collected Data'!T241,'2. Collected Data'!T341,'2. Collected Data'!T441)&lt;=1,"",AVERAGE('2. Collected Data'!T41,'2. Collected Data'!T141,'2. Collected Data'!T241,'2. Collected Data'!T341,'2. Collected Data'!T441))</f>
        <v>0</v>
      </c>
      <c r="U41" s="45">
        <f>IF(COUNT('2. Collected Data'!U41,'2. Collected Data'!U141,'2. Collected Data'!U241,'2. Collected Data'!U341,'2. Collected Data'!U441)&lt;=1,"",AVERAGE('2. Collected Data'!U41,'2. Collected Data'!U141,'2. Collected Data'!U241,'2. Collected Data'!U341,'2. Collected Data'!U441))</f>
        <v>0</v>
      </c>
      <c r="V41" s="45">
        <f>IF(COUNT('2. Collected Data'!V41,'2. Collected Data'!V141,'2. Collected Data'!V241,'2. Collected Data'!V341,'2. Collected Data'!V441)&lt;=1,"",AVERAGE('2. Collected Data'!V41,'2. Collected Data'!V141,'2. Collected Data'!V241,'2. Collected Data'!V341,'2. Collected Data'!V441))</f>
        <v>0</v>
      </c>
      <c r="W41" s="45">
        <f>IF(COUNT('2. Collected Data'!W41,'2. Collected Data'!W141,'2. Collected Data'!W241,'2. Collected Data'!W341,'2. Collected Data'!W441)&lt;=1,"",AVERAGE('2. Collected Data'!W41,'2. Collected Data'!W141,'2. Collected Data'!W241,'2. Collected Data'!W341,'2. Collected Data'!W441))</f>
        <v>0</v>
      </c>
      <c r="X41" s="45">
        <f>IF(COUNT('2. Collected Data'!X41,'2. Collected Data'!X141,'2. Collected Data'!X241,'2. Collected Data'!X341,'2. Collected Data'!X441)&lt;=1,"",AVERAGE('2. Collected Data'!X41,'2. Collected Data'!X141,'2. Collected Data'!X241,'2. Collected Data'!X341,'2. Collected Data'!X441))</f>
        <v>0</v>
      </c>
      <c r="Y41" s="45">
        <f>IF(COUNT('2. Collected Data'!Y41,'2. Collected Data'!Y141,'2. Collected Data'!Y241,'2. Collected Data'!Y341,'2. Collected Data'!Y441)&lt;=1,"",AVERAGE('2. Collected Data'!Y41,'2. Collected Data'!Y141,'2. Collected Data'!Y241,'2. Collected Data'!Y341,'2. Collected Data'!Y441))</f>
        <v>621.5</v>
      </c>
      <c r="Z41" s="45" t="str">
        <f>IF(COUNT('2. Collected Data'!Z41,'2. Collected Data'!Z141,'2. Collected Data'!Z241,'2. Collected Data'!Z341,'2. Collected Data'!Z441)&lt;=1,"",AVERAGE('2. Collected Data'!Z41,'2. Collected Data'!Z141,'2. Collected Data'!Z241,'2. Collected Data'!Z341,'2. Collected Data'!Z441))</f>
        <v/>
      </c>
      <c r="AA41" s="184">
        <f>IF(COUNT('2. Collected Data'!AA41,'2. Collected Data'!AA141,'2. Collected Data'!AA241,'2. Collected Data'!AA341,'2. Collected Data'!AA441)&lt;=1,"",AVERAGE('2. Collected Data'!AA41,'2. Collected Data'!AA141,'2. Collected Data'!AA241,'2. Collected Data'!AA341,'2. Collected Data'!AA441))</f>
        <v>1</v>
      </c>
      <c r="AB41" s="184">
        <f>IF(COUNT('2. Collected Data'!AB41,'2. Collected Data'!AB141,'2. Collected Data'!AB241,'2. Collected Data'!AB341,'2. Collected Data'!AB441)&lt;=1,"",AVERAGE('2. Collected Data'!AB41,'2. Collected Data'!AB141,'2. Collected Data'!AB241,'2. Collected Data'!AB341,'2. Collected Data'!AB441))</f>
        <v>0</v>
      </c>
      <c r="AC41" s="184">
        <f>IF(COUNT('2. Collected Data'!AC41,'2. Collected Data'!AC141,'2. Collected Data'!AC241,'2. Collected Data'!AC341,'2. Collected Data'!AC441)&lt;=1,"",AVERAGE('2. Collected Data'!AC41,'2. Collected Data'!AC141,'2. Collected Data'!AC241,'2. Collected Data'!AC341,'2. Collected Data'!AC441))</f>
        <v>0</v>
      </c>
      <c r="AD41" s="45" t="str">
        <f>IF(COUNT('2. Collected Data'!AD41,'2. Collected Data'!AD141,'2. Collected Data'!AD241,'2. Collected Data'!AD341,'2. Collected Data'!AD441)&lt;=1,"",AVERAGE('2. Collected Data'!AD41,'2. Collected Data'!AD141,'2. Collected Data'!AD241,'2. Collected Data'!AD341,'2. Collected Data'!AD441))</f>
        <v/>
      </c>
      <c r="AE41" s="45" t="str">
        <f>IF(COUNT('2. Collected Data'!AE41,'2. Collected Data'!AE141,'2. Collected Data'!AE241,'2. Collected Data'!AE341,'2. Collected Data'!AE441)&lt;=1,"",AVERAGE('2. Collected Data'!AE41,'2. Collected Data'!AE141,'2. Collected Data'!AE241,'2. Collected Data'!AE341,'2. Collected Data'!AE441))</f>
        <v/>
      </c>
      <c r="AF41" s="45">
        <f>IF(COUNT('2. Collected Data'!AF41,'2. Collected Data'!AF141,'2. Collected Data'!AF241,'2. Collected Data'!AF341,'2. Collected Data'!AF441)&lt;=1,"",AVERAGE('2. Collected Data'!AF41,'2. Collected Data'!AF141,'2. Collected Data'!AF241,'2. Collected Data'!AF341,'2. Collected Data'!AF441))</f>
        <v>15</v>
      </c>
      <c r="AG41" s="45">
        <f>IF(COUNT('2. Collected Data'!AG41,'2. Collected Data'!AG141,'2. Collected Data'!AG241,'2. Collected Data'!AG341,'2. Collected Data'!AG441)&lt;=1,"",AVERAGE('2. Collected Data'!AG41,'2. Collected Data'!AG141,'2. Collected Data'!AG241,'2. Collected Data'!AG341,'2. Collected Data'!AG441))</f>
        <v>445500</v>
      </c>
      <c r="AH41" s="88"/>
      <c r="AI41" s="45">
        <f>IF(COUNT('2. Collected Data'!AI141,'2. Collected Data'!AI241,'2. Collected Data'!AI341,'2. Collected Data'!AI441,'2. Collected Data'!AI541)&lt;=1,"",AVERAGE('2. Collected Data'!AI141,'2. Collected Data'!AI241,'2. Collected Data'!AI341,'2. Collected Data'!AI441,'2. Collected Data'!AI541))</f>
        <v>1393</v>
      </c>
      <c r="AJ41" s="45" t="str">
        <f>IF(COUNT('2. Collected Data'!AJ141,'2. Collected Data'!AJ241,'2. Collected Data'!AJ341,'2. Collected Data'!AJ441,'2. Collected Data'!AJ541)&lt;=1,"",AVERAGE('2. Collected Data'!AJ141,'2. Collected Data'!AJ241,'2. Collected Data'!AJ341,'2. Collected Data'!AJ441,'2. Collected Data'!AJ541))</f>
        <v/>
      </c>
      <c r="AK41" s="45" t="str">
        <f>IF(COUNT('2. Collected Data'!AK141,'2. Collected Data'!AK241,'2. Collected Data'!AK341,'2. Collected Data'!AK441,'2. Collected Data'!AK541)&lt;=1,"",AVERAGE('2. Collected Data'!AK141,'2. Collected Data'!AK241,'2. Collected Data'!AK341,'2. Collected Data'!AK441,'2. Collected Data'!AK541))</f>
        <v/>
      </c>
      <c r="AL41" s="45">
        <f>IF(COUNT('2. Collected Data'!AL141,'2. Collected Data'!AL241,'2. Collected Data'!AL341,'2. Collected Data'!AL441,'2. Collected Data'!AL541)&lt;=1,"",AVERAGE('2. Collected Data'!AL141,'2. Collected Data'!AL241,'2. Collected Data'!AL341,'2. Collected Data'!AL441,'2. Collected Data'!AL541))</f>
        <v>96309.5</v>
      </c>
      <c r="AM41" s="45">
        <f>IF(COUNT('2. Collected Data'!AM141,'2. Collected Data'!AM241,'2. Collected Data'!AM341,'2. Collected Data'!AM441,'2. Collected Data'!AM541)&lt;=1,"",AVERAGE('2. Collected Data'!AM141,'2. Collected Data'!AM241,'2. Collected Data'!AM341,'2. Collected Data'!AM441,'2. Collected Data'!AM541))</f>
        <v>4752.5</v>
      </c>
      <c r="AN41" s="122"/>
      <c r="AO41" s="45">
        <f>IF(COUNT('2. Collected Data'!AO141,'2. Collected Data'!AO241,'2. Collected Data'!AO341,'2. Collected Data'!AO441,'2. Collected Data'!AO541)&lt;=1,"",AVERAGE('2. Collected Data'!AO141,'2. Collected Data'!AO241,'2. Collected Data'!AO341,'2. Collected Data'!AO441,'2. Collected Data'!AO541))</f>
        <v>734899</v>
      </c>
      <c r="AP41" s="45" t="str">
        <f>IF(COUNT('2. Collected Data'!AP141,'2. Collected Data'!AP241,'2. Collected Data'!AP341,'2. Collected Data'!AP441,'2. Collected Data'!AP541)&lt;=1,"",AVERAGE('2. Collected Data'!AP141,'2. Collected Data'!AP241,'2. Collected Data'!AP341,'2. Collected Data'!AP441,'2. Collected Data'!AP541))</f>
        <v/>
      </c>
      <c r="AQ41" s="45" t="str">
        <f>IF(COUNT('2. Collected Data'!AQ141,'2. Collected Data'!AQ241,'2. Collected Data'!AQ341,'2. Collected Data'!AQ441,'2. Collected Data'!AQ541)&lt;=1,"",AVERAGE('2. Collected Data'!AQ141,'2. Collected Data'!AQ241,'2. Collected Data'!AQ341,'2. Collected Data'!AQ441,'2. Collected Data'!AQ541))</f>
        <v/>
      </c>
      <c r="AR41" s="45">
        <f>IF(COUNT('2. Collected Data'!AR141,'2. Collected Data'!AR241,'2. Collected Data'!AR341,'2. Collected Data'!AR441,'2. Collected Data'!AR541)&lt;=1,"",AVERAGE('2. Collected Data'!AR141,'2. Collected Data'!AR241,'2. Collected Data'!AR341,'2. Collected Data'!AR441,'2. Collected Data'!AR541))</f>
        <v>17837</v>
      </c>
      <c r="AS41" s="45" t="str">
        <f>IF(COUNT('2. Collected Data'!AS141,'2. Collected Data'!AS241,'2. Collected Data'!AS341,'2. Collected Data'!AS441,'2. Collected Data'!AS541)&lt;=1,"",AVERAGE('2. Collected Data'!AS141,'2. Collected Data'!AS241,'2. Collected Data'!AS341,'2. Collected Data'!AS441,'2. Collected Data'!AS541))</f>
        <v/>
      </c>
      <c r="AT41" s="45" t="str">
        <f>IF(COUNT('2. Collected Data'!AT141,'2. Collected Data'!AT241,'2. Collected Data'!AT341,'2. Collected Data'!AT441,'2. Collected Data'!AT541)&lt;=1,"",AVERAGE('2. Collected Data'!AT141,'2. Collected Data'!AT241,'2. Collected Data'!AT341,'2. Collected Data'!AT441,'2. Collected Data'!AT541))</f>
        <v/>
      </c>
      <c r="AU41" s="45" t="str">
        <f>IF(COUNT('2. Collected Data'!AU141,'2. Collected Data'!AU241,'2. Collected Data'!AU341,'2. Collected Data'!AU441,'2. Collected Data'!AU541)&lt;=1,"",AVERAGE('2. Collected Data'!AU141,'2. Collected Data'!AU241,'2. Collected Data'!AU341,'2. Collected Data'!AU441,'2. Collected Data'!AU541))</f>
        <v/>
      </c>
      <c r="AV41" s="88"/>
      <c r="AW41" s="184">
        <f>IF(COUNT('2. Collected Data'!AW141,'2. Collected Data'!AW241,'2. Collected Data'!AW341,'2. Collected Data'!AW441,'2. Collected Data'!AW541)&lt;=1,"",AVERAGE('2. Collected Data'!AW141,'2. Collected Data'!AW241,'2. Collected Data'!AW341,'2. Collected Data'!AW441,'2. Collected Data'!AW541))</f>
        <v>0.97</v>
      </c>
      <c r="AX41" s="184">
        <f>IF(COUNT('2. Collected Data'!AX141,'2. Collected Data'!AX241,'2. Collected Data'!AX341,'2. Collected Data'!AX441,'2. Collected Data'!AX541)&lt;=1,"",AVERAGE('2. Collected Data'!AX141,'2. Collected Data'!AX241,'2. Collected Data'!AX341,'2. Collected Data'!AX441,'2. Collected Data'!AX541))</f>
        <v>3.0000000000000002E-2</v>
      </c>
      <c r="AY41" s="50"/>
      <c r="AZ41" s="91"/>
      <c r="BA41" s="88"/>
      <c r="BB41" s="78">
        <f>IF(COUNT('2. Collected Data'!BB141,'2. Collected Data'!BB241,'2. Collected Data'!BB341,'2. Collected Data'!BB441,'2. Collected Data'!BB541)&lt;=1,"",AVERAGE('2. Collected Data'!BB141,'2. Collected Data'!BB241,'2. Collected Data'!BB341,'2. Collected Data'!BB441,'2. Collected Data'!BB541))</f>
        <v>52.155000000000001</v>
      </c>
      <c r="BC41" s="75">
        <f>IF(COUNT('2. Collected Data'!BC141,'2. Collected Data'!BC241,'2. Collected Data'!BC341,'2. Collected Data'!BC441,'2. Collected Data'!BC541)&lt;=1,"",AVERAGE('2. Collected Data'!BC141,'2. Collected Data'!BC241,'2. Collected Data'!BC341,'2. Collected Data'!BC441,'2. Collected Data'!BC541))</f>
        <v>1983178</v>
      </c>
      <c r="BD41" s="75">
        <f>IF(COUNT('2. Collected Data'!BD141,'2. Collected Data'!BD241,'2. Collected Data'!BD341,'2. Collected Data'!BD441,'2. Collected Data'!BD541)&lt;=1,"",AVERAGE('2. Collected Data'!BD141,'2. Collected Data'!BD241,'2. Collected Data'!BD341,'2. Collected Data'!BD441,'2. Collected Data'!BD541))</f>
        <v>3697814</v>
      </c>
      <c r="BE41" s="75">
        <f>IF(COUNT('2. Collected Data'!BE141,'2. Collected Data'!BE241,'2. Collected Data'!BE341,'2. Collected Data'!BE441,'2. Collected Data'!BE541)&lt;=1,"",AVERAGE('2. Collected Data'!BE141,'2. Collected Data'!BE241,'2. Collected Data'!BE341,'2. Collected Data'!BE441,'2. Collected Data'!BE541))</f>
        <v>3255979.5</v>
      </c>
      <c r="BF41" s="75">
        <f>IF(COUNT('2. Collected Data'!BF141,'2. Collected Data'!BF241,'2. Collected Data'!BF341,'2. Collected Data'!BF441,'2. Collected Data'!BF541)&lt;=1,"",AVERAGE('2. Collected Data'!BF141,'2. Collected Data'!BF241,'2. Collected Data'!BF341,'2. Collected Data'!BF441,'2. Collected Data'!BF541))</f>
        <v>8938889</v>
      </c>
      <c r="BG41" s="50"/>
      <c r="BH41" s="78">
        <f>IF(COUNT('2. Collected Data'!BH141,'2. Collected Data'!BH241,'2. Collected Data'!BH341,'2. Collected Data'!BH441,'2. Collected Data'!BH541)&lt;=1,"",AVERAGE('2. Collected Data'!BH141,'2. Collected Data'!BH241,'2. Collected Data'!BH341,'2. Collected Data'!BH441,'2. Collected Data'!BH541))</f>
        <v>51.975000000000001</v>
      </c>
      <c r="BI41" s="130"/>
      <c r="BJ41" s="50"/>
    </row>
    <row r="42" spans="1:62" s="176" customFormat="1" ht="11.25" customHeight="1" x14ac:dyDescent="0.15">
      <c r="A42" s="89" t="s">
        <v>334</v>
      </c>
      <c r="B42" s="172"/>
      <c r="C42" s="346"/>
      <c r="D42" s="346"/>
      <c r="E42" s="346"/>
      <c r="F42" s="346"/>
      <c r="G42" s="45">
        <f>IF(COUNT('2. Collected Data'!G42,'2. Collected Data'!G142,'2. Collected Data'!G242,'2. Collected Data'!G342,'2. Collected Data'!G442)&lt;=1,"",AVERAGE('2. Collected Data'!G42,'2. Collected Data'!G142,'2. Collected Data'!G242,'2. Collected Data'!G342,'2. Collected Data'!G442))</f>
        <v>9360</v>
      </c>
      <c r="H42" s="45">
        <f>IF(COUNT('2. Collected Data'!H42,'2. Collected Data'!H142,'2. Collected Data'!H242,'2. Collected Data'!H342,'2. Collected Data'!H442)&lt;=1,"",AVERAGE('2. Collected Data'!H42,'2. Collected Data'!H142,'2. Collected Data'!H242,'2. Collected Data'!H342,'2. Collected Data'!H442))</f>
        <v>4600</v>
      </c>
      <c r="I42" s="45">
        <f>IF(COUNT('2. Collected Data'!I42,'2. Collected Data'!I142,'2. Collected Data'!I242,'2. Collected Data'!I342,'2. Collected Data'!I442)&lt;=1,"",AVERAGE('2. Collected Data'!I42,'2. Collected Data'!I142,'2. Collected Data'!I242,'2. Collected Data'!I342,'2. Collected Data'!I442))</f>
        <v>343</v>
      </c>
      <c r="J42" s="45">
        <f>IF(COUNT('2. Collected Data'!J42,'2. Collected Data'!J142,'2. Collected Data'!J242,'2. Collected Data'!J342,'2. Collected Data'!J442)&lt;=1,"",AVERAGE('2. Collected Data'!J42,'2. Collected Data'!J142,'2. Collected Data'!J242,'2. Collected Data'!J342,'2. Collected Data'!J442))</f>
        <v>21</v>
      </c>
      <c r="K42" s="45">
        <f>IF(COUNT('2. Collected Data'!K42,'2. Collected Data'!K142,'2. Collected Data'!K242,'2. Collected Data'!K342,'2. Collected Data'!K442)&lt;=1,"",AVERAGE('2. Collected Data'!K42,'2. Collected Data'!K142,'2. Collected Data'!K242,'2. Collected Data'!K342,'2. Collected Data'!K442))</f>
        <v>1.6</v>
      </c>
      <c r="L42" s="45">
        <f>IF(COUNT('2. Collected Data'!L42,'2. Collected Data'!L142,'2. Collected Data'!L242,'2. Collected Data'!L342,'2. Collected Data'!L442)&lt;=1,"",AVERAGE('2. Collected Data'!L42,'2. Collected Data'!L142,'2. Collected Data'!L242,'2. Collected Data'!L342,'2. Collected Data'!L442))</f>
        <v>2.8</v>
      </c>
      <c r="M42" s="45">
        <f>IF(COUNT('2. Collected Data'!M42,'2. Collected Data'!M142,'2. Collected Data'!M242,'2. Collected Data'!M342,'2. Collected Data'!M442)&lt;=1,"",AVERAGE('2. Collected Data'!M42,'2. Collected Data'!M142,'2. Collected Data'!M242,'2. Collected Data'!M342,'2. Collected Data'!M442))</f>
        <v>503</v>
      </c>
      <c r="N42" s="45">
        <f>IF(COUNT('2. Collected Data'!N42,'2. Collected Data'!N142,'2. Collected Data'!N242,'2. Collected Data'!N342,'2. Collected Data'!N442)&lt;=1,"",AVERAGE('2. Collected Data'!N42,'2. Collected Data'!N142,'2. Collected Data'!N242,'2. Collected Data'!N342,'2. Collected Data'!N442))</f>
        <v>6</v>
      </c>
      <c r="O42" s="45">
        <f>IF(COUNT('2. Collected Data'!O42,'2. Collected Data'!O142,'2. Collected Data'!O242,'2. Collected Data'!O342,'2. Collected Data'!O442)&lt;=1,"",AVERAGE('2. Collected Data'!O42,'2. Collected Data'!O142,'2. Collected Data'!O242,'2. Collected Data'!O342,'2. Collected Data'!O442))</f>
        <v>165</v>
      </c>
      <c r="P42" s="45">
        <f>IF(COUNT('2. Collected Data'!P42,'2. Collected Data'!P142,'2. Collected Data'!P242,'2. Collected Data'!P342,'2. Collected Data'!P442)&lt;=1,"",AVERAGE('2. Collected Data'!P42,'2. Collected Data'!P142,'2. Collected Data'!P242,'2. Collected Data'!P342,'2. Collected Data'!P442))</f>
        <v>0</v>
      </c>
      <c r="Q42" s="45">
        <f>IF(COUNT('2. Collected Data'!Q42,'2. Collected Data'!Q142,'2. Collected Data'!Q242,'2. Collected Data'!Q342,'2. Collected Data'!Q442)&lt;=1,"",AVERAGE('2. Collected Data'!Q42,'2. Collected Data'!Q142,'2. Collected Data'!Q242,'2. Collected Data'!Q342,'2. Collected Data'!Q442))</f>
        <v>406.4</v>
      </c>
      <c r="R42" s="45">
        <f>IF(COUNT('2. Collected Data'!R42,'2. Collected Data'!R142,'2. Collected Data'!R242,'2. Collected Data'!R342,'2. Collected Data'!R442)&lt;=1,"",AVERAGE('2. Collected Data'!R42,'2. Collected Data'!R142,'2. Collected Data'!R242,'2. Collected Data'!R342,'2. Collected Data'!R442))</f>
        <v>0.8</v>
      </c>
      <c r="S42" s="45">
        <f>IF(COUNT('2. Collected Data'!S42,'2. Collected Data'!S142,'2. Collected Data'!S242,'2. Collected Data'!S342,'2. Collected Data'!S442)&lt;=1,"",AVERAGE('2. Collected Data'!S42,'2. Collected Data'!S142,'2. Collected Data'!S242,'2. Collected Data'!S342,'2. Collected Data'!S442))</f>
        <v>0</v>
      </c>
      <c r="T42" s="45">
        <f>IF(COUNT('2. Collected Data'!T42,'2. Collected Data'!T142,'2. Collected Data'!T242,'2. Collected Data'!T342,'2. Collected Data'!T442)&lt;=1,"",AVERAGE('2. Collected Data'!T42,'2. Collected Data'!T142,'2. Collected Data'!T242,'2. Collected Data'!T342,'2. Collected Data'!T442))</f>
        <v>0</v>
      </c>
      <c r="U42" s="45">
        <f>IF(COUNT('2. Collected Data'!U42,'2. Collected Data'!U142,'2. Collected Data'!U242,'2. Collected Data'!U342,'2. Collected Data'!U442)&lt;=1,"",AVERAGE('2. Collected Data'!U42,'2. Collected Data'!U142,'2. Collected Data'!U242,'2. Collected Data'!U342,'2. Collected Data'!U442))</f>
        <v>300</v>
      </c>
      <c r="V42" s="45">
        <f>IF(COUNT('2. Collected Data'!V42,'2. Collected Data'!V142,'2. Collected Data'!V242,'2. Collected Data'!V342,'2. Collected Data'!V442)&lt;=1,"",AVERAGE('2. Collected Data'!V42,'2. Collected Data'!V142,'2. Collected Data'!V242,'2. Collected Data'!V342,'2. Collected Data'!V442))</f>
        <v>0</v>
      </c>
      <c r="W42" s="45">
        <f>IF(COUNT('2. Collected Data'!W42,'2. Collected Data'!W142,'2. Collected Data'!W242,'2. Collected Data'!W342,'2. Collected Data'!W442)&lt;=1,"",AVERAGE('2. Collected Data'!W42,'2. Collected Data'!W142,'2. Collected Data'!W242,'2. Collected Data'!W342,'2. Collected Data'!W442))</f>
        <v>2</v>
      </c>
      <c r="X42" s="45">
        <f>IF(COUNT('2. Collected Data'!X42,'2. Collected Data'!X142,'2. Collected Data'!X242,'2. Collected Data'!X342,'2. Collected Data'!X442)&lt;=1,"",AVERAGE('2. Collected Data'!X42,'2. Collected Data'!X142,'2. Collected Data'!X242,'2. Collected Data'!X342,'2. Collected Data'!X442))</f>
        <v>0</v>
      </c>
      <c r="Y42" s="45">
        <f>IF(COUNT('2. Collected Data'!Y42,'2. Collected Data'!Y142,'2. Collected Data'!Y242,'2. Collected Data'!Y342,'2. Collected Data'!Y442)&lt;=1,"",AVERAGE('2. Collected Data'!Y42,'2. Collected Data'!Y142,'2. Collected Data'!Y242,'2. Collected Data'!Y342,'2. Collected Data'!Y442))</f>
        <v>670.2</v>
      </c>
      <c r="Z42" s="45">
        <f>IF(COUNT('2. Collected Data'!Z42,'2. Collected Data'!Z142,'2. Collected Data'!Z242,'2. Collected Data'!Z342,'2. Collected Data'!Z442)&lt;=1,"",AVERAGE('2. Collected Data'!Z42,'2. Collected Data'!Z142,'2. Collected Data'!Z242,'2. Collected Data'!Z342,'2. Collected Data'!Z442))</f>
        <v>0</v>
      </c>
      <c r="AA42" s="184">
        <f>IF(COUNT('2. Collected Data'!AA42,'2. Collected Data'!AA142,'2. Collected Data'!AA242,'2. Collected Data'!AA342,'2. Collected Data'!AA442)&lt;=1,"",AVERAGE('2. Collected Data'!AA42,'2. Collected Data'!AA142,'2. Collected Data'!AA242,'2. Collected Data'!AA342,'2. Collected Data'!AA442))</f>
        <v>0.46000000000000008</v>
      </c>
      <c r="AB42" s="184">
        <f>IF(COUNT('2. Collected Data'!AB42,'2. Collected Data'!AB142,'2. Collected Data'!AB242,'2. Collected Data'!AB342,'2. Collected Data'!AB442)&lt;=1,"",AVERAGE('2. Collected Data'!AB42,'2. Collected Data'!AB142,'2. Collected Data'!AB242,'2. Collected Data'!AB342,'2. Collected Data'!AB442))</f>
        <v>0.54</v>
      </c>
      <c r="AC42" s="184">
        <f>IF(COUNT('2. Collected Data'!AC42,'2. Collected Data'!AC142,'2. Collected Data'!AC242,'2. Collected Data'!AC342,'2. Collected Data'!AC442)&lt;=1,"",AVERAGE('2. Collected Data'!AC42,'2. Collected Data'!AC142,'2. Collected Data'!AC242,'2. Collected Data'!AC342,'2. Collected Data'!AC442))</f>
        <v>0</v>
      </c>
      <c r="AD42" s="45">
        <f>IF(COUNT('2. Collected Data'!AD42,'2. Collected Data'!AD142,'2. Collected Data'!AD242,'2. Collected Data'!AD342,'2. Collected Data'!AD442)&lt;=1,"",AVERAGE('2. Collected Data'!AD42,'2. Collected Data'!AD142,'2. Collected Data'!AD242,'2. Collected Data'!AD342,'2. Collected Data'!AD442))</f>
        <v>107</v>
      </c>
      <c r="AE42" s="45">
        <f>IF(COUNT('2. Collected Data'!AE42,'2. Collected Data'!AE142,'2. Collected Data'!AE242,'2. Collected Data'!AE342,'2. Collected Data'!AE442)&lt;=1,"",AVERAGE('2. Collected Data'!AE42,'2. Collected Data'!AE142,'2. Collected Data'!AE242,'2. Collected Data'!AE342,'2. Collected Data'!AE442))</f>
        <v>210250</v>
      </c>
      <c r="AF42" s="45">
        <f>IF(COUNT('2. Collected Data'!AF42,'2. Collected Data'!AF142,'2. Collected Data'!AF242,'2. Collected Data'!AF342,'2. Collected Data'!AF442)&lt;=1,"",AVERAGE('2. Collected Data'!AF42,'2. Collected Data'!AF142,'2. Collected Data'!AF242,'2. Collected Data'!AF342,'2. Collected Data'!AF442))</f>
        <v>44</v>
      </c>
      <c r="AG42" s="45">
        <f>IF(COUNT('2. Collected Data'!AG42,'2. Collected Data'!AG142,'2. Collected Data'!AG242,'2. Collected Data'!AG342,'2. Collected Data'!AG442)&lt;=1,"",AVERAGE('2. Collected Data'!AG42,'2. Collected Data'!AG142,'2. Collected Data'!AG242,'2. Collected Data'!AG342,'2. Collected Data'!AG442))</f>
        <v>232000</v>
      </c>
      <c r="AH42" s="88"/>
      <c r="AI42" s="45">
        <f>IF(COUNT('2. Collected Data'!AI142,'2. Collected Data'!AI242,'2. Collected Data'!AI342,'2. Collected Data'!AI442,'2. Collected Data'!AI542)&lt;=1,"",AVERAGE('2. Collected Data'!AI142,'2. Collected Data'!AI242,'2. Collected Data'!AI342,'2. Collected Data'!AI442,'2. Collected Data'!AI542))</f>
        <v>205461</v>
      </c>
      <c r="AJ42" s="45">
        <f>IF(COUNT('2. Collected Data'!AJ142,'2. Collected Data'!AJ242,'2. Collected Data'!AJ342,'2. Collected Data'!AJ442,'2. Collected Data'!AJ542)&lt;=1,"",AVERAGE('2. Collected Data'!AJ142,'2. Collected Data'!AJ242,'2. Collected Data'!AJ342,'2. Collected Data'!AJ442,'2. Collected Data'!AJ542))</f>
        <v>40258.520000000004</v>
      </c>
      <c r="AK42" s="45">
        <f>IF(COUNT('2. Collected Data'!AK142,'2. Collected Data'!AK242,'2. Collected Data'!AK342,'2. Collected Data'!AK442,'2. Collected Data'!AK542)&lt;=1,"",AVERAGE('2. Collected Data'!AK142,'2. Collected Data'!AK242,'2. Collected Data'!AK342,'2. Collected Data'!AK442,'2. Collected Data'!AK542))</f>
        <v>0</v>
      </c>
      <c r="AL42" s="45">
        <f>IF(COUNT('2. Collected Data'!AL142,'2. Collected Data'!AL242,'2. Collected Data'!AL342,'2. Collected Data'!AL442,'2. Collected Data'!AL542)&lt;=1,"",AVERAGE('2. Collected Data'!AL142,'2. Collected Data'!AL242,'2. Collected Data'!AL342,'2. Collected Data'!AL442,'2. Collected Data'!AL542))</f>
        <v>31913.195999999996</v>
      </c>
      <c r="AM42" s="45">
        <f>IF(COUNT('2. Collected Data'!AM142,'2. Collected Data'!AM242,'2. Collected Data'!AM342,'2. Collected Data'!AM442,'2. Collected Data'!AM542)&lt;=1,"",AVERAGE('2. Collected Data'!AM142,'2. Collected Data'!AM242,'2. Collected Data'!AM342,'2. Collected Data'!AM442,'2. Collected Data'!AM542))</f>
        <v>9929.4679999999989</v>
      </c>
      <c r="AN42" s="122"/>
      <c r="AO42" s="45">
        <f>IF(COUNT('2. Collected Data'!AO142,'2. Collected Data'!AO242,'2. Collected Data'!AO342,'2. Collected Data'!AO442,'2. Collected Data'!AO542)&lt;=1,"",AVERAGE('2. Collected Data'!AO142,'2. Collected Data'!AO242,'2. Collected Data'!AO342,'2. Collected Data'!AO442,'2. Collected Data'!AO542))</f>
        <v>81710.25</v>
      </c>
      <c r="AP42" s="45">
        <f>IF(COUNT('2. Collected Data'!AP142,'2. Collected Data'!AP242,'2. Collected Data'!AP342,'2. Collected Data'!AP442,'2. Collected Data'!AP542)&lt;=1,"",AVERAGE('2. Collected Data'!AP142,'2. Collected Data'!AP242,'2. Collected Data'!AP342,'2. Collected Data'!AP442,'2. Collected Data'!AP542))</f>
        <v>22057.599999999999</v>
      </c>
      <c r="AQ42" s="45">
        <f>IF(COUNT('2. Collected Data'!AQ142,'2. Collected Data'!AQ242,'2. Collected Data'!AQ342,'2. Collected Data'!AQ442,'2. Collected Data'!AQ542)&lt;=1,"",AVERAGE('2. Collected Data'!AQ142,'2. Collected Data'!AQ242,'2. Collected Data'!AQ342,'2. Collected Data'!AQ442,'2. Collected Data'!AQ542))</f>
        <v>83941</v>
      </c>
      <c r="AR42" s="45">
        <f>IF(COUNT('2. Collected Data'!AR142,'2. Collected Data'!AR242,'2. Collected Data'!AR342,'2. Collected Data'!AR442,'2. Collected Data'!AR542)&lt;=1,"",AVERAGE('2. Collected Data'!AR142,'2. Collected Data'!AR242,'2. Collected Data'!AR342,'2. Collected Data'!AR442,'2. Collected Data'!AR542))</f>
        <v>0</v>
      </c>
      <c r="AS42" s="45">
        <f>IF(COUNT('2. Collected Data'!AS142,'2. Collected Data'!AS242,'2. Collected Data'!AS342,'2. Collected Data'!AS442,'2. Collected Data'!AS542)&lt;=1,"",AVERAGE('2. Collected Data'!AS142,'2. Collected Data'!AS242,'2. Collected Data'!AS342,'2. Collected Data'!AS442,'2. Collected Data'!AS542))</f>
        <v>32746.6</v>
      </c>
      <c r="AT42" s="45">
        <f>IF(COUNT('2. Collected Data'!AT142,'2. Collected Data'!AT242,'2. Collected Data'!AT342,'2. Collected Data'!AT442,'2. Collected Data'!AT542)&lt;=1,"",AVERAGE('2. Collected Data'!AT142,'2. Collected Data'!AT242,'2. Collected Data'!AT342,'2. Collected Data'!AT442,'2. Collected Data'!AT542))</f>
        <v>0</v>
      </c>
      <c r="AU42" s="45">
        <f>IF(COUNT('2. Collected Data'!AU142,'2. Collected Data'!AU242,'2. Collected Data'!AU342,'2. Collected Data'!AU442,'2. Collected Data'!AU542)&lt;=1,"",AVERAGE('2. Collected Data'!AU142,'2. Collected Data'!AU242,'2. Collected Data'!AU342,'2. Collected Data'!AU442,'2. Collected Data'!AU542))</f>
        <v>0</v>
      </c>
      <c r="AV42" s="88"/>
      <c r="AW42" s="184">
        <f>IF(COUNT('2. Collected Data'!AW142,'2. Collected Data'!AW242,'2. Collected Data'!AW342,'2. Collected Data'!AW442,'2. Collected Data'!AW542)&lt;=1,"",AVERAGE('2. Collected Data'!AW142,'2. Collected Data'!AW242,'2. Collected Data'!AW342,'2. Collected Data'!AW442,'2. Collected Data'!AW542))</f>
        <v>0.83200000000000007</v>
      </c>
      <c r="AX42" s="184">
        <f>IF(COUNT('2. Collected Data'!AX142,'2. Collected Data'!AX242,'2. Collected Data'!AX342,'2. Collected Data'!AX442,'2. Collected Data'!AX542)&lt;=1,"",AVERAGE('2. Collected Data'!AX142,'2. Collected Data'!AX242,'2. Collected Data'!AX342,'2. Collected Data'!AX442,'2. Collected Data'!AX542))</f>
        <v>0.16800000000000001</v>
      </c>
      <c r="AY42" s="50"/>
      <c r="AZ42" s="91"/>
      <c r="BA42" s="88"/>
      <c r="BB42" s="78">
        <f>IF(COUNT('2. Collected Data'!BB142,'2. Collected Data'!BB242,'2. Collected Data'!BB342,'2. Collected Data'!BB442,'2. Collected Data'!BB542)&lt;=1,"",AVERAGE('2. Collected Data'!BB142,'2. Collected Data'!BB242,'2. Collected Data'!BB342,'2. Collected Data'!BB442,'2. Collected Data'!BB542))</f>
        <v>59.251999999999995</v>
      </c>
      <c r="BC42" s="75">
        <f>IF(COUNT('2. Collected Data'!BC142,'2. Collected Data'!BC242,'2. Collected Data'!BC342,'2. Collected Data'!BC442,'2. Collected Data'!BC542)&lt;=1,"",AVERAGE('2. Collected Data'!BC142,'2. Collected Data'!BC242,'2. Collected Data'!BC342,'2. Collected Data'!BC442,'2. Collected Data'!BC542))</f>
        <v>15353449.575999999</v>
      </c>
      <c r="BD42" s="75">
        <f>IF(COUNT('2. Collected Data'!BD142,'2. Collected Data'!BD242,'2. Collected Data'!BD342,'2. Collected Data'!BD442,'2. Collected Data'!BD542)&lt;=1,"",AVERAGE('2. Collected Data'!BD142,'2. Collected Data'!BD242,'2. Collected Data'!BD342,'2. Collected Data'!BD442,'2. Collected Data'!BD542))</f>
        <v>8237182.4000000004</v>
      </c>
      <c r="BE42" s="75">
        <f>IF(COUNT('2. Collected Data'!BE142,'2. Collected Data'!BE242,'2. Collected Data'!BE342,'2. Collected Data'!BE442,'2. Collected Data'!BE542)&lt;=1,"",AVERAGE('2. Collected Data'!BE142,'2. Collected Data'!BE242,'2. Collected Data'!BE342,'2. Collected Data'!BE442,'2. Collected Data'!BE542))</f>
        <v>14151823.356000001</v>
      </c>
      <c r="BF42" s="75">
        <f>IF(COUNT('2. Collected Data'!BF142,'2. Collected Data'!BF242,'2. Collected Data'!BF342,'2. Collected Data'!BF442,'2. Collected Data'!BF542)&lt;=1,"",AVERAGE('2. Collected Data'!BF142,'2. Collected Data'!BF242,'2. Collected Data'!BF342,'2. Collected Data'!BF442,'2. Collected Data'!BF542))</f>
        <v>47773666.604000002</v>
      </c>
      <c r="BG42" s="50"/>
      <c r="BH42" s="78">
        <f>IF(COUNT('2. Collected Data'!BH142,'2. Collected Data'!BH242,'2. Collected Data'!BH342,'2. Collected Data'!BH442,'2. Collected Data'!BH542)&lt;=1,"",AVERAGE('2. Collected Data'!BH142,'2. Collected Data'!BH242,'2. Collected Data'!BH342,'2. Collected Data'!BH442,'2. Collected Data'!BH542))</f>
        <v>59.774999999999999</v>
      </c>
      <c r="BI42" s="130"/>
      <c r="BJ42" s="50"/>
    </row>
    <row r="43" spans="1:62" s="51" customFormat="1" ht="11.25" customHeight="1" x14ac:dyDescent="0.15">
      <c r="A43" s="89" t="s">
        <v>157</v>
      </c>
      <c r="B43" s="172"/>
      <c r="C43" s="346"/>
      <c r="D43" s="346"/>
      <c r="E43" s="346"/>
      <c r="F43" s="346"/>
      <c r="G43" s="45" t="str">
        <f>IF(COUNT('2. Collected Data'!G43,'2. Collected Data'!G143,'2. Collected Data'!G243,'2. Collected Data'!G343,'2. Collected Data'!G443)&lt;=1,"",AVERAGE('2. Collected Data'!G43,'2. Collected Data'!G143,'2. Collected Data'!G243,'2. Collected Data'!G343,'2. Collected Data'!G443))</f>
        <v/>
      </c>
      <c r="H43" s="45" t="str">
        <f>IF(COUNT('2. Collected Data'!H43,'2. Collected Data'!H143,'2. Collected Data'!H243,'2. Collected Data'!H343,'2. Collected Data'!H443)&lt;=1,"",AVERAGE('2. Collected Data'!H43,'2. Collected Data'!H143,'2. Collected Data'!H243,'2. Collected Data'!H343,'2. Collected Data'!H443))</f>
        <v/>
      </c>
      <c r="I43" s="45" t="str">
        <f>IF(COUNT('2. Collected Data'!I43,'2. Collected Data'!I143,'2. Collected Data'!I243,'2. Collected Data'!I343,'2. Collected Data'!I443)&lt;=1,"",AVERAGE('2. Collected Data'!I43,'2. Collected Data'!I143,'2. Collected Data'!I243,'2. Collected Data'!I343,'2. Collected Data'!I443))</f>
        <v/>
      </c>
      <c r="J43" s="45" t="str">
        <f>IF(COUNT('2. Collected Data'!J43,'2. Collected Data'!J143,'2. Collected Data'!J243,'2. Collected Data'!J343,'2. Collected Data'!J443)&lt;=1,"",AVERAGE('2. Collected Data'!J43,'2. Collected Data'!J143,'2. Collected Data'!J243,'2. Collected Data'!J343,'2. Collected Data'!J443))</f>
        <v/>
      </c>
      <c r="K43" s="45" t="str">
        <f>IF(COUNT('2. Collected Data'!K43,'2. Collected Data'!K143,'2. Collected Data'!K243,'2. Collected Data'!K343,'2. Collected Data'!K443)&lt;=1,"",AVERAGE('2. Collected Data'!K43,'2. Collected Data'!K143,'2. Collected Data'!K243,'2. Collected Data'!K343,'2. Collected Data'!K443))</f>
        <v/>
      </c>
      <c r="L43" s="45" t="str">
        <f>IF(COUNT('2. Collected Data'!L43,'2. Collected Data'!L143,'2. Collected Data'!L243,'2. Collected Data'!L343,'2. Collected Data'!L443)&lt;=1,"",AVERAGE('2. Collected Data'!L43,'2. Collected Data'!L143,'2. Collected Data'!L243,'2. Collected Data'!L343,'2. Collected Data'!L443))</f>
        <v/>
      </c>
      <c r="M43" s="45" t="str">
        <f>IF(COUNT('2. Collected Data'!M43,'2. Collected Data'!M143,'2. Collected Data'!M243,'2. Collected Data'!M343,'2. Collected Data'!M443)&lt;=1,"",AVERAGE('2. Collected Data'!M43,'2. Collected Data'!M143,'2. Collected Data'!M243,'2. Collected Data'!M343,'2. Collected Data'!M443))</f>
        <v/>
      </c>
      <c r="N43" s="45" t="str">
        <f>IF(COUNT('2. Collected Data'!N43,'2. Collected Data'!N143,'2. Collected Data'!N243,'2. Collected Data'!N343,'2. Collected Data'!N443)&lt;=1,"",AVERAGE('2. Collected Data'!N43,'2. Collected Data'!N143,'2. Collected Data'!N243,'2. Collected Data'!N343,'2. Collected Data'!N443))</f>
        <v/>
      </c>
      <c r="O43" s="45" t="str">
        <f>IF(COUNT('2. Collected Data'!O43,'2. Collected Data'!O143,'2. Collected Data'!O243,'2. Collected Data'!O343,'2. Collected Data'!O443)&lt;=1,"",AVERAGE('2. Collected Data'!O43,'2. Collected Data'!O143,'2. Collected Data'!O243,'2. Collected Data'!O343,'2. Collected Data'!O443))</f>
        <v/>
      </c>
      <c r="P43" s="45" t="str">
        <f>IF(COUNT('2. Collected Data'!P43,'2. Collected Data'!P143,'2. Collected Data'!P243,'2. Collected Data'!P343,'2. Collected Data'!P443)&lt;=1,"",AVERAGE('2. Collected Data'!P43,'2. Collected Data'!P143,'2. Collected Data'!P243,'2. Collected Data'!P343,'2. Collected Data'!P443))</f>
        <v/>
      </c>
      <c r="Q43" s="45" t="str">
        <f>IF(COUNT('2. Collected Data'!Q43,'2. Collected Data'!Q143,'2. Collected Data'!Q243,'2. Collected Data'!Q343,'2. Collected Data'!Q443)&lt;=1,"",AVERAGE('2. Collected Data'!Q43,'2. Collected Data'!Q143,'2. Collected Data'!Q243,'2. Collected Data'!Q343,'2. Collected Data'!Q443))</f>
        <v/>
      </c>
      <c r="R43" s="45" t="str">
        <f>IF(COUNT('2. Collected Data'!R43,'2. Collected Data'!R143,'2. Collected Data'!R243,'2. Collected Data'!R343,'2. Collected Data'!R443)&lt;=1,"",AVERAGE('2. Collected Data'!R43,'2. Collected Data'!R143,'2. Collected Data'!R243,'2. Collected Data'!R343,'2. Collected Data'!R443))</f>
        <v/>
      </c>
      <c r="S43" s="45" t="str">
        <f>IF(COUNT('2. Collected Data'!S43,'2. Collected Data'!S143,'2. Collected Data'!S243,'2. Collected Data'!S343,'2. Collected Data'!S443)&lt;=1,"",AVERAGE('2. Collected Data'!S43,'2. Collected Data'!S143,'2. Collected Data'!S243,'2. Collected Data'!S343,'2. Collected Data'!S443))</f>
        <v/>
      </c>
      <c r="T43" s="45" t="str">
        <f>IF(COUNT('2. Collected Data'!T43,'2. Collected Data'!T143,'2. Collected Data'!T243,'2. Collected Data'!T343,'2. Collected Data'!T443)&lt;=1,"",AVERAGE('2. Collected Data'!T43,'2. Collected Data'!T143,'2. Collected Data'!T243,'2. Collected Data'!T343,'2. Collected Data'!T443))</f>
        <v/>
      </c>
      <c r="U43" s="45" t="str">
        <f>IF(COUNT('2. Collected Data'!U43,'2. Collected Data'!U143,'2. Collected Data'!U243,'2. Collected Data'!U343,'2. Collected Data'!U443)&lt;=1,"",AVERAGE('2. Collected Data'!U43,'2. Collected Data'!U143,'2. Collected Data'!U243,'2. Collected Data'!U343,'2. Collected Data'!U443))</f>
        <v/>
      </c>
      <c r="V43" s="45" t="str">
        <f>IF(COUNT('2. Collected Data'!V43,'2. Collected Data'!V143,'2. Collected Data'!V243,'2. Collected Data'!V343,'2. Collected Data'!V443)&lt;=1,"",AVERAGE('2. Collected Data'!V43,'2. Collected Data'!V143,'2. Collected Data'!V243,'2. Collected Data'!V343,'2. Collected Data'!V443))</f>
        <v/>
      </c>
      <c r="W43" s="45" t="str">
        <f>IF(COUNT('2. Collected Data'!W43,'2. Collected Data'!W143,'2. Collected Data'!W243,'2. Collected Data'!W343,'2. Collected Data'!W443)&lt;=1,"",AVERAGE('2. Collected Data'!W43,'2. Collected Data'!W143,'2. Collected Data'!W243,'2. Collected Data'!W343,'2. Collected Data'!W443))</f>
        <v/>
      </c>
      <c r="X43" s="45" t="str">
        <f>IF(COUNT('2. Collected Data'!X43,'2. Collected Data'!X143,'2. Collected Data'!X243,'2. Collected Data'!X343,'2. Collected Data'!X443)&lt;=1,"",AVERAGE('2. Collected Data'!X43,'2. Collected Data'!X143,'2. Collected Data'!X243,'2. Collected Data'!X343,'2. Collected Data'!X443))</f>
        <v/>
      </c>
      <c r="Y43" s="45" t="str">
        <f>IF(COUNT('2. Collected Data'!Y43,'2. Collected Data'!Y143,'2. Collected Data'!Y243,'2. Collected Data'!Y343,'2. Collected Data'!Y443)&lt;=1,"",AVERAGE('2. Collected Data'!Y43,'2. Collected Data'!Y143,'2. Collected Data'!Y243,'2. Collected Data'!Y343,'2. Collected Data'!Y443))</f>
        <v/>
      </c>
      <c r="Z43" s="45" t="str">
        <f>IF(COUNT('2. Collected Data'!Z43,'2. Collected Data'!Z143,'2. Collected Data'!Z243,'2. Collected Data'!Z343,'2. Collected Data'!Z443)&lt;=1,"",AVERAGE('2. Collected Data'!Z43,'2. Collected Data'!Z143,'2. Collected Data'!Z243,'2. Collected Data'!Z343,'2. Collected Data'!Z443))</f>
        <v/>
      </c>
      <c r="AA43" s="184" t="str">
        <f>IF(COUNT('2. Collected Data'!AA43,'2. Collected Data'!AA143,'2. Collected Data'!AA243,'2. Collected Data'!AA343,'2. Collected Data'!AA443)&lt;=1,"",AVERAGE('2. Collected Data'!AA43,'2. Collected Data'!AA143,'2. Collected Data'!AA243,'2. Collected Data'!AA343,'2. Collected Data'!AA443))</f>
        <v/>
      </c>
      <c r="AB43" s="184" t="str">
        <f>IF(COUNT('2. Collected Data'!AB43,'2. Collected Data'!AB143,'2. Collected Data'!AB243,'2. Collected Data'!AB343,'2. Collected Data'!AB443)&lt;=1,"",AVERAGE('2. Collected Data'!AB43,'2. Collected Data'!AB143,'2. Collected Data'!AB243,'2. Collected Data'!AB343,'2. Collected Data'!AB443))</f>
        <v/>
      </c>
      <c r="AC43" s="184" t="str">
        <f>IF(COUNT('2. Collected Data'!AC43,'2. Collected Data'!AC143,'2. Collected Data'!AC243,'2. Collected Data'!AC343,'2. Collected Data'!AC443)&lt;=1,"",AVERAGE('2. Collected Data'!AC43,'2. Collected Data'!AC143,'2. Collected Data'!AC243,'2. Collected Data'!AC343,'2. Collected Data'!AC443))</f>
        <v/>
      </c>
      <c r="AD43" s="45" t="str">
        <f>IF(COUNT('2. Collected Data'!AD43,'2. Collected Data'!AD143,'2. Collected Data'!AD243,'2. Collected Data'!AD343,'2. Collected Data'!AD443)&lt;=1,"",AVERAGE('2. Collected Data'!AD43,'2. Collected Data'!AD143,'2. Collected Data'!AD243,'2. Collected Data'!AD343,'2. Collected Data'!AD443))</f>
        <v/>
      </c>
      <c r="AE43" s="45" t="str">
        <f>IF(COUNT('2. Collected Data'!AE43,'2. Collected Data'!AE143,'2. Collected Data'!AE243,'2. Collected Data'!AE343,'2. Collected Data'!AE443)&lt;=1,"",AVERAGE('2. Collected Data'!AE43,'2. Collected Data'!AE143,'2. Collected Data'!AE243,'2. Collected Data'!AE343,'2. Collected Data'!AE443))</f>
        <v/>
      </c>
      <c r="AF43" s="45" t="str">
        <f>IF(COUNT('2. Collected Data'!AF43,'2. Collected Data'!AF143,'2. Collected Data'!AF243,'2. Collected Data'!AF343,'2. Collected Data'!AF443)&lt;=1,"",AVERAGE('2. Collected Data'!AF43,'2. Collected Data'!AF143,'2. Collected Data'!AF243,'2. Collected Data'!AF343,'2. Collected Data'!AF443))</f>
        <v/>
      </c>
      <c r="AG43" s="45" t="str">
        <f>IF(COUNT('2. Collected Data'!AG43,'2. Collected Data'!AG143,'2. Collected Data'!AG243,'2. Collected Data'!AG343,'2. Collected Data'!AG443)&lt;=1,"",AVERAGE('2. Collected Data'!AG43,'2. Collected Data'!AG143,'2. Collected Data'!AG243,'2. Collected Data'!AG343,'2. Collected Data'!AG443))</f>
        <v/>
      </c>
      <c r="AH43" s="88"/>
      <c r="AI43" s="45" t="str">
        <f>IF(COUNT('2. Collected Data'!AI143,'2. Collected Data'!AI243,'2. Collected Data'!AI343,'2. Collected Data'!AI443,'2. Collected Data'!AI543)&lt;=1,"",AVERAGE('2. Collected Data'!AI143,'2. Collected Data'!AI243,'2. Collected Data'!AI343,'2. Collected Data'!AI443,'2. Collected Data'!AI543))</f>
        <v/>
      </c>
      <c r="AJ43" s="45" t="str">
        <f>IF(COUNT('2. Collected Data'!AJ143,'2. Collected Data'!AJ243,'2. Collected Data'!AJ343,'2. Collected Data'!AJ443,'2. Collected Data'!AJ543)&lt;=1,"",AVERAGE('2. Collected Data'!AJ143,'2. Collected Data'!AJ243,'2. Collected Data'!AJ343,'2. Collected Data'!AJ443,'2. Collected Data'!AJ543))</f>
        <v/>
      </c>
      <c r="AK43" s="45" t="str">
        <f>IF(COUNT('2. Collected Data'!AK143,'2. Collected Data'!AK243,'2. Collected Data'!AK343,'2. Collected Data'!AK443,'2. Collected Data'!AK543)&lt;=1,"",AVERAGE('2. Collected Data'!AK143,'2. Collected Data'!AK243,'2. Collected Data'!AK343,'2. Collected Data'!AK443,'2. Collected Data'!AK543))</f>
        <v/>
      </c>
      <c r="AL43" s="45" t="str">
        <f>IF(COUNT('2. Collected Data'!AL143,'2. Collected Data'!AL243,'2. Collected Data'!AL343,'2. Collected Data'!AL443,'2. Collected Data'!AL543)&lt;=1,"",AVERAGE('2. Collected Data'!AL143,'2. Collected Data'!AL243,'2. Collected Data'!AL343,'2. Collected Data'!AL443,'2. Collected Data'!AL543))</f>
        <v/>
      </c>
      <c r="AM43" s="45" t="str">
        <f>IF(COUNT('2. Collected Data'!AM143,'2. Collected Data'!AM243,'2. Collected Data'!AM343,'2. Collected Data'!AM443,'2. Collected Data'!AM543)&lt;=1,"",AVERAGE('2. Collected Data'!AM143,'2. Collected Data'!AM243,'2. Collected Data'!AM343,'2. Collected Data'!AM443,'2. Collected Data'!AM543))</f>
        <v/>
      </c>
      <c r="AN43" s="122"/>
      <c r="AO43" s="45" t="str">
        <f>IF(COUNT('2. Collected Data'!AO143,'2. Collected Data'!AO243,'2. Collected Data'!AO343,'2. Collected Data'!AO443,'2. Collected Data'!AO543)&lt;=1,"",AVERAGE('2. Collected Data'!AO143,'2. Collected Data'!AO243,'2. Collected Data'!AO343,'2. Collected Data'!AO443,'2. Collected Data'!AO543))</f>
        <v/>
      </c>
      <c r="AP43" s="45" t="str">
        <f>IF(COUNT('2. Collected Data'!AP143,'2. Collected Data'!AP243,'2. Collected Data'!AP343,'2. Collected Data'!AP443,'2. Collected Data'!AP543)&lt;=1,"",AVERAGE('2. Collected Data'!AP143,'2. Collected Data'!AP243,'2. Collected Data'!AP343,'2. Collected Data'!AP443,'2. Collected Data'!AP543))</f>
        <v/>
      </c>
      <c r="AQ43" s="45" t="str">
        <f>IF(COUNT('2. Collected Data'!AQ143,'2. Collected Data'!AQ243,'2. Collected Data'!AQ343,'2. Collected Data'!AQ443,'2. Collected Data'!AQ543)&lt;=1,"",AVERAGE('2. Collected Data'!AQ143,'2. Collected Data'!AQ243,'2. Collected Data'!AQ343,'2. Collected Data'!AQ443,'2. Collected Data'!AQ543))</f>
        <v/>
      </c>
      <c r="AR43" s="45" t="str">
        <f>IF(COUNT('2. Collected Data'!AR143,'2. Collected Data'!AR243,'2. Collected Data'!AR343,'2. Collected Data'!AR443,'2. Collected Data'!AR543)&lt;=1,"",AVERAGE('2. Collected Data'!AR143,'2. Collected Data'!AR243,'2. Collected Data'!AR343,'2. Collected Data'!AR443,'2. Collected Data'!AR543))</f>
        <v/>
      </c>
      <c r="AS43" s="45" t="str">
        <f>IF(COUNT('2. Collected Data'!AS143,'2. Collected Data'!AS243,'2. Collected Data'!AS343,'2. Collected Data'!AS443,'2. Collected Data'!AS543)&lt;=1,"",AVERAGE('2. Collected Data'!AS143,'2. Collected Data'!AS243,'2. Collected Data'!AS343,'2. Collected Data'!AS443,'2. Collected Data'!AS543))</f>
        <v/>
      </c>
      <c r="AT43" s="45" t="str">
        <f>IF(COUNT('2. Collected Data'!AT143,'2. Collected Data'!AT243,'2. Collected Data'!AT343,'2. Collected Data'!AT443,'2. Collected Data'!AT543)&lt;=1,"",AVERAGE('2. Collected Data'!AT143,'2. Collected Data'!AT243,'2. Collected Data'!AT343,'2. Collected Data'!AT443,'2. Collected Data'!AT543))</f>
        <v/>
      </c>
      <c r="AU43" s="45" t="str">
        <f>IF(COUNT('2. Collected Data'!AU143,'2. Collected Data'!AU243,'2. Collected Data'!AU343,'2. Collected Data'!AU443,'2. Collected Data'!AU543)&lt;=1,"",AVERAGE('2. Collected Data'!AU143,'2. Collected Data'!AU243,'2. Collected Data'!AU343,'2. Collected Data'!AU443,'2. Collected Data'!AU543))</f>
        <v/>
      </c>
      <c r="AV43" s="88"/>
      <c r="AW43" s="184" t="str">
        <f>IF(COUNT('2. Collected Data'!AW143,'2. Collected Data'!AW243,'2. Collected Data'!AW343,'2. Collected Data'!AW443,'2. Collected Data'!AW543)&lt;=1,"",AVERAGE('2. Collected Data'!AW143,'2. Collected Data'!AW243,'2. Collected Data'!AW343,'2. Collected Data'!AW443,'2. Collected Data'!AW543))</f>
        <v/>
      </c>
      <c r="AX43" s="184" t="str">
        <f>IF(COUNT('2. Collected Data'!AX143,'2. Collected Data'!AX243,'2. Collected Data'!AX343,'2. Collected Data'!AX443,'2. Collected Data'!AX543)&lt;=1,"",AVERAGE('2. Collected Data'!AX143,'2. Collected Data'!AX243,'2. Collected Data'!AX343,'2. Collected Data'!AX443,'2. Collected Data'!AX543))</f>
        <v/>
      </c>
      <c r="AY43" s="50"/>
      <c r="AZ43" s="91"/>
      <c r="BA43" s="88"/>
      <c r="BB43" s="78" t="str">
        <f>IF(COUNT('2. Collected Data'!BB143,'2. Collected Data'!BB243,'2. Collected Data'!BB343,'2. Collected Data'!BB443,'2. Collected Data'!BB543)&lt;=1,"",AVERAGE('2. Collected Data'!BB143,'2. Collected Data'!BB243,'2. Collected Data'!BB343,'2. Collected Data'!BB443,'2. Collected Data'!BB543))</f>
        <v/>
      </c>
      <c r="BC43" s="75" t="str">
        <f>IF(COUNT('2. Collected Data'!BC143,'2. Collected Data'!BC243,'2. Collected Data'!BC343,'2. Collected Data'!BC443,'2. Collected Data'!BC543)&lt;=1,"",AVERAGE('2. Collected Data'!BC143,'2. Collected Data'!BC243,'2. Collected Data'!BC343,'2. Collected Data'!BC443,'2. Collected Data'!BC543))</f>
        <v/>
      </c>
      <c r="BD43" s="75" t="str">
        <f>IF(COUNT('2. Collected Data'!BD143,'2. Collected Data'!BD243,'2. Collected Data'!BD343,'2. Collected Data'!BD443,'2. Collected Data'!BD543)&lt;=1,"",AVERAGE('2. Collected Data'!BD143,'2. Collected Data'!BD243,'2. Collected Data'!BD343,'2. Collected Data'!BD443,'2. Collected Data'!BD543))</f>
        <v/>
      </c>
      <c r="BE43" s="75" t="str">
        <f>IF(COUNT('2. Collected Data'!BE143,'2. Collected Data'!BE243,'2. Collected Data'!BE343,'2. Collected Data'!BE443,'2. Collected Data'!BE543)&lt;=1,"",AVERAGE('2. Collected Data'!BE143,'2. Collected Data'!BE243,'2. Collected Data'!BE343,'2. Collected Data'!BE443,'2. Collected Data'!BE543))</f>
        <v/>
      </c>
      <c r="BF43" s="75" t="str">
        <f>IF(COUNT('2. Collected Data'!BF143,'2. Collected Data'!BF243,'2. Collected Data'!BF343,'2. Collected Data'!BF443,'2. Collected Data'!BF543)&lt;=1,"",AVERAGE('2. Collected Data'!BF143,'2. Collected Data'!BF243,'2. Collected Data'!BF343,'2. Collected Data'!BF443,'2. Collected Data'!BF543))</f>
        <v/>
      </c>
      <c r="BG43" s="50"/>
      <c r="BH43" s="78" t="str">
        <f>IF(COUNT('2. Collected Data'!BH143,'2. Collected Data'!BH243,'2. Collected Data'!BH343,'2. Collected Data'!BH443,'2. Collected Data'!BH543)&lt;=1,"",AVERAGE('2. Collected Data'!BH143,'2. Collected Data'!BH243,'2. Collected Data'!BH343,'2. Collected Data'!BH443,'2. Collected Data'!BH543))</f>
        <v/>
      </c>
      <c r="BI43" s="130"/>
      <c r="BJ43" s="50"/>
    </row>
    <row r="44" spans="1:62" s="51" customFormat="1" ht="11.25" customHeight="1" x14ac:dyDescent="0.15">
      <c r="A44" s="89" t="s">
        <v>355</v>
      </c>
      <c r="B44" s="172"/>
      <c r="C44" s="346"/>
      <c r="D44" s="346"/>
      <c r="E44" s="346"/>
      <c r="F44" s="346"/>
      <c r="G44" s="45" t="str">
        <f>IF(COUNT('2. Collected Data'!G44,'2. Collected Data'!G144,'2. Collected Data'!G244,'2. Collected Data'!G344,'2. Collected Data'!G444)&lt;=1,"",AVERAGE('2. Collected Data'!G44,'2. Collected Data'!G144,'2. Collected Data'!G244,'2. Collected Data'!G344,'2. Collected Data'!G444))</f>
        <v/>
      </c>
      <c r="H44" s="45" t="str">
        <f>IF(COUNT('2. Collected Data'!H44,'2. Collected Data'!H144,'2. Collected Data'!H244,'2. Collected Data'!H344,'2. Collected Data'!H444)&lt;=1,"",AVERAGE('2. Collected Data'!H44,'2. Collected Data'!H144,'2. Collected Data'!H244,'2. Collected Data'!H344,'2. Collected Data'!H444))</f>
        <v/>
      </c>
      <c r="I44" s="45" t="str">
        <f>IF(COUNT('2. Collected Data'!I44,'2. Collected Data'!I144,'2. Collected Data'!I244,'2. Collected Data'!I344,'2. Collected Data'!I444)&lt;=1,"",AVERAGE('2. Collected Data'!I44,'2. Collected Data'!I144,'2. Collected Data'!I244,'2. Collected Data'!I344,'2. Collected Data'!I444))</f>
        <v/>
      </c>
      <c r="J44" s="45" t="str">
        <f>IF(COUNT('2. Collected Data'!J44,'2. Collected Data'!J144,'2. Collected Data'!J244,'2. Collected Data'!J344,'2. Collected Data'!J444)&lt;=1,"",AVERAGE('2. Collected Data'!J44,'2. Collected Data'!J144,'2. Collected Data'!J244,'2. Collected Data'!J344,'2. Collected Data'!J444))</f>
        <v/>
      </c>
      <c r="K44" s="45" t="str">
        <f>IF(COUNT('2. Collected Data'!K44,'2. Collected Data'!K144,'2. Collected Data'!K244,'2. Collected Data'!K344,'2. Collected Data'!K444)&lt;=1,"",AVERAGE('2. Collected Data'!K44,'2. Collected Data'!K144,'2. Collected Data'!K244,'2. Collected Data'!K344,'2. Collected Data'!K444))</f>
        <v/>
      </c>
      <c r="L44" s="45" t="str">
        <f>IF(COUNT('2. Collected Data'!L44,'2. Collected Data'!L144,'2. Collected Data'!L244,'2. Collected Data'!L344,'2. Collected Data'!L444)&lt;=1,"",AVERAGE('2. Collected Data'!L44,'2. Collected Data'!L144,'2. Collected Data'!L244,'2. Collected Data'!L344,'2. Collected Data'!L444))</f>
        <v/>
      </c>
      <c r="M44" s="45" t="str">
        <f>IF(COUNT('2. Collected Data'!M44,'2. Collected Data'!M144,'2. Collected Data'!M244,'2. Collected Data'!M344,'2. Collected Data'!M444)&lt;=1,"",AVERAGE('2. Collected Data'!M44,'2. Collected Data'!M144,'2. Collected Data'!M244,'2. Collected Data'!M344,'2. Collected Data'!M444))</f>
        <v/>
      </c>
      <c r="N44" s="45" t="str">
        <f>IF(COUNT('2. Collected Data'!N44,'2. Collected Data'!N144,'2. Collected Data'!N244,'2. Collected Data'!N344,'2. Collected Data'!N444)&lt;=1,"",AVERAGE('2. Collected Data'!N44,'2. Collected Data'!N144,'2. Collected Data'!N244,'2. Collected Data'!N344,'2. Collected Data'!N444))</f>
        <v/>
      </c>
      <c r="O44" s="45" t="str">
        <f>IF(COUNT('2. Collected Data'!O44,'2. Collected Data'!O144,'2. Collected Data'!O244,'2. Collected Data'!O344,'2. Collected Data'!O444)&lt;=1,"",AVERAGE('2. Collected Data'!O44,'2. Collected Data'!O144,'2. Collected Data'!O244,'2. Collected Data'!O344,'2. Collected Data'!O444))</f>
        <v/>
      </c>
      <c r="P44" s="45" t="str">
        <f>IF(COUNT('2. Collected Data'!P44,'2. Collected Data'!P144,'2. Collected Data'!P244,'2. Collected Data'!P344,'2. Collected Data'!P444)&lt;=1,"",AVERAGE('2. Collected Data'!P44,'2. Collected Data'!P144,'2. Collected Data'!P244,'2. Collected Data'!P344,'2. Collected Data'!P444))</f>
        <v/>
      </c>
      <c r="Q44" s="45" t="str">
        <f>IF(COUNT('2. Collected Data'!Q44,'2. Collected Data'!Q144,'2. Collected Data'!Q244,'2. Collected Data'!Q344,'2. Collected Data'!Q444)&lt;=1,"",AVERAGE('2. Collected Data'!Q44,'2. Collected Data'!Q144,'2. Collected Data'!Q244,'2. Collected Data'!Q344,'2. Collected Data'!Q444))</f>
        <v/>
      </c>
      <c r="R44" s="45" t="str">
        <f>IF(COUNT('2. Collected Data'!R44,'2. Collected Data'!R144,'2. Collected Data'!R244,'2. Collected Data'!R344,'2. Collected Data'!R444)&lt;=1,"",AVERAGE('2. Collected Data'!R44,'2. Collected Data'!R144,'2. Collected Data'!R244,'2. Collected Data'!R344,'2. Collected Data'!R444))</f>
        <v/>
      </c>
      <c r="S44" s="45" t="str">
        <f>IF(COUNT('2. Collected Data'!S44,'2. Collected Data'!S144,'2. Collected Data'!S244,'2. Collected Data'!S344,'2. Collected Data'!S444)&lt;=1,"",AVERAGE('2. Collected Data'!S44,'2. Collected Data'!S144,'2. Collected Data'!S244,'2. Collected Data'!S344,'2. Collected Data'!S444))</f>
        <v/>
      </c>
      <c r="T44" s="45" t="str">
        <f>IF(COUNT('2. Collected Data'!T44,'2. Collected Data'!T144,'2. Collected Data'!T244,'2. Collected Data'!T344,'2. Collected Data'!T444)&lt;=1,"",AVERAGE('2. Collected Data'!T44,'2. Collected Data'!T144,'2. Collected Data'!T244,'2. Collected Data'!T344,'2. Collected Data'!T444))</f>
        <v/>
      </c>
      <c r="U44" s="45" t="str">
        <f>IF(COUNT('2. Collected Data'!U44,'2. Collected Data'!U144,'2. Collected Data'!U244,'2. Collected Data'!U344,'2. Collected Data'!U444)&lt;=1,"",AVERAGE('2. Collected Data'!U44,'2. Collected Data'!U144,'2. Collected Data'!U244,'2. Collected Data'!U344,'2. Collected Data'!U444))</f>
        <v/>
      </c>
      <c r="V44" s="45" t="str">
        <f>IF(COUNT('2. Collected Data'!V44,'2. Collected Data'!V144,'2. Collected Data'!V244,'2. Collected Data'!V344,'2. Collected Data'!V444)&lt;=1,"",AVERAGE('2. Collected Data'!V44,'2. Collected Data'!V144,'2. Collected Data'!V244,'2. Collected Data'!V344,'2. Collected Data'!V444))</f>
        <v/>
      </c>
      <c r="W44" s="45" t="str">
        <f>IF(COUNT('2. Collected Data'!W44,'2. Collected Data'!W144,'2. Collected Data'!W244,'2. Collected Data'!W344,'2. Collected Data'!W444)&lt;=1,"",AVERAGE('2. Collected Data'!W44,'2. Collected Data'!W144,'2. Collected Data'!W244,'2. Collected Data'!W344,'2. Collected Data'!W444))</f>
        <v/>
      </c>
      <c r="X44" s="45" t="str">
        <f>IF(COUNT('2. Collected Data'!X44,'2. Collected Data'!X144,'2. Collected Data'!X244,'2. Collected Data'!X344,'2. Collected Data'!X444)&lt;=1,"",AVERAGE('2. Collected Data'!X44,'2. Collected Data'!X144,'2. Collected Data'!X244,'2. Collected Data'!X344,'2. Collected Data'!X444))</f>
        <v/>
      </c>
      <c r="Y44" s="45" t="str">
        <f>IF(COUNT('2. Collected Data'!Y44,'2. Collected Data'!Y144,'2. Collected Data'!Y244,'2. Collected Data'!Y344,'2. Collected Data'!Y444)&lt;=1,"",AVERAGE('2. Collected Data'!Y44,'2. Collected Data'!Y144,'2. Collected Data'!Y244,'2. Collected Data'!Y344,'2. Collected Data'!Y444))</f>
        <v/>
      </c>
      <c r="Z44" s="45" t="str">
        <f>IF(COUNT('2. Collected Data'!Z44,'2. Collected Data'!Z144,'2. Collected Data'!Z244,'2. Collected Data'!Z344,'2. Collected Data'!Z444)&lt;=1,"",AVERAGE('2. Collected Data'!Z44,'2. Collected Data'!Z144,'2. Collected Data'!Z244,'2. Collected Data'!Z344,'2. Collected Data'!Z444))</f>
        <v/>
      </c>
      <c r="AA44" s="184" t="str">
        <f>IF(COUNT('2. Collected Data'!AA44,'2. Collected Data'!AA144,'2. Collected Data'!AA244,'2. Collected Data'!AA344,'2. Collected Data'!AA444)&lt;=1,"",AVERAGE('2. Collected Data'!AA44,'2. Collected Data'!AA144,'2. Collected Data'!AA244,'2. Collected Data'!AA344,'2. Collected Data'!AA444))</f>
        <v/>
      </c>
      <c r="AB44" s="184" t="str">
        <f>IF(COUNT('2. Collected Data'!AB44,'2. Collected Data'!AB144,'2. Collected Data'!AB244,'2. Collected Data'!AB344,'2. Collected Data'!AB444)&lt;=1,"",AVERAGE('2. Collected Data'!AB44,'2. Collected Data'!AB144,'2. Collected Data'!AB244,'2. Collected Data'!AB344,'2. Collected Data'!AB444))</f>
        <v/>
      </c>
      <c r="AC44" s="184" t="str">
        <f>IF(COUNT('2. Collected Data'!AC44,'2. Collected Data'!AC144,'2. Collected Data'!AC244,'2. Collected Data'!AC344,'2. Collected Data'!AC444)&lt;=1,"",AVERAGE('2. Collected Data'!AC44,'2. Collected Data'!AC144,'2. Collected Data'!AC244,'2. Collected Data'!AC344,'2. Collected Data'!AC444))</f>
        <v/>
      </c>
      <c r="AD44" s="45" t="str">
        <f>IF(COUNT('2. Collected Data'!AD44,'2. Collected Data'!AD144,'2. Collected Data'!AD244,'2. Collected Data'!AD344,'2. Collected Data'!AD444)&lt;=1,"",AVERAGE('2. Collected Data'!AD44,'2. Collected Data'!AD144,'2. Collected Data'!AD244,'2. Collected Data'!AD344,'2. Collected Data'!AD444))</f>
        <v/>
      </c>
      <c r="AE44" s="45" t="str">
        <f>IF(COUNT('2. Collected Data'!AE44,'2. Collected Data'!AE144,'2. Collected Data'!AE244,'2. Collected Data'!AE344,'2. Collected Data'!AE444)&lt;=1,"",AVERAGE('2. Collected Data'!AE44,'2. Collected Data'!AE144,'2. Collected Data'!AE244,'2. Collected Data'!AE344,'2. Collected Data'!AE444))</f>
        <v/>
      </c>
      <c r="AF44" s="45" t="str">
        <f>IF(COUNT('2. Collected Data'!AF44,'2. Collected Data'!AF144,'2. Collected Data'!AF244,'2. Collected Data'!AF344,'2. Collected Data'!AF444)&lt;=1,"",AVERAGE('2. Collected Data'!AF44,'2. Collected Data'!AF144,'2. Collected Data'!AF244,'2. Collected Data'!AF344,'2. Collected Data'!AF444))</f>
        <v/>
      </c>
      <c r="AG44" s="45" t="str">
        <f>IF(COUNT('2. Collected Data'!AG44,'2. Collected Data'!AG144,'2. Collected Data'!AG244,'2. Collected Data'!AG344,'2. Collected Data'!AG444)&lt;=1,"",AVERAGE('2. Collected Data'!AG44,'2. Collected Data'!AG144,'2. Collected Data'!AG244,'2. Collected Data'!AG344,'2. Collected Data'!AG444))</f>
        <v/>
      </c>
      <c r="AH44" s="88"/>
      <c r="AI44" s="45" t="str">
        <f>IF(COUNT('2. Collected Data'!AI144,'2. Collected Data'!AI244,'2. Collected Data'!AI344,'2. Collected Data'!AI444,'2. Collected Data'!AI544)&lt;=1,"",AVERAGE('2. Collected Data'!AI144,'2. Collected Data'!AI244,'2. Collected Data'!AI344,'2. Collected Data'!AI444,'2. Collected Data'!AI544))</f>
        <v/>
      </c>
      <c r="AJ44" s="45" t="str">
        <f>IF(COUNT('2. Collected Data'!AJ144,'2. Collected Data'!AJ244,'2. Collected Data'!AJ344,'2. Collected Data'!AJ444,'2. Collected Data'!AJ544)&lt;=1,"",AVERAGE('2. Collected Data'!AJ144,'2. Collected Data'!AJ244,'2. Collected Data'!AJ344,'2. Collected Data'!AJ444,'2. Collected Data'!AJ544))</f>
        <v/>
      </c>
      <c r="AK44" s="45" t="str">
        <f>IF(COUNT('2. Collected Data'!AK144,'2. Collected Data'!AK244,'2. Collected Data'!AK344,'2. Collected Data'!AK444,'2. Collected Data'!AK544)&lt;=1,"",AVERAGE('2. Collected Data'!AK144,'2. Collected Data'!AK244,'2. Collected Data'!AK344,'2. Collected Data'!AK444,'2. Collected Data'!AK544))</f>
        <v/>
      </c>
      <c r="AL44" s="45" t="str">
        <f>IF(COUNT('2. Collected Data'!AL144,'2. Collected Data'!AL244,'2. Collected Data'!AL344,'2. Collected Data'!AL444,'2. Collected Data'!AL544)&lt;=1,"",AVERAGE('2. Collected Data'!AL144,'2. Collected Data'!AL244,'2. Collected Data'!AL344,'2. Collected Data'!AL444,'2. Collected Data'!AL544))</f>
        <v/>
      </c>
      <c r="AM44" s="45" t="str">
        <f>IF(COUNT('2. Collected Data'!AM144,'2. Collected Data'!AM244,'2. Collected Data'!AM344,'2. Collected Data'!AM444,'2. Collected Data'!AM544)&lt;=1,"",AVERAGE('2. Collected Data'!AM144,'2. Collected Data'!AM244,'2. Collected Data'!AM344,'2. Collected Data'!AM444,'2. Collected Data'!AM544))</f>
        <v/>
      </c>
      <c r="AN44" s="122"/>
      <c r="AO44" s="45" t="str">
        <f>IF(COUNT('2. Collected Data'!AO144,'2. Collected Data'!AO244,'2. Collected Data'!AO344,'2. Collected Data'!AO444,'2. Collected Data'!AO544)&lt;=1,"",AVERAGE('2. Collected Data'!AO144,'2. Collected Data'!AO244,'2. Collected Data'!AO344,'2. Collected Data'!AO444,'2. Collected Data'!AO544))</f>
        <v/>
      </c>
      <c r="AP44" s="45" t="str">
        <f>IF(COUNT('2. Collected Data'!AP144,'2. Collected Data'!AP244,'2. Collected Data'!AP344,'2. Collected Data'!AP444,'2. Collected Data'!AP544)&lt;=1,"",AVERAGE('2. Collected Data'!AP144,'2. Collected Data'!AP244,'2. Collected Data'!AP344,'2. Collected Data'!AP444,'2. Collected Data'!AP544))</f>
        <v/>
      </c>
      <c r="AQ44" s="45" t="str">
        <f>IF(COUNT('2. Collected Data'!AQ144,'2. Collected Data'!AQ244,'2. Collected Data'!AQ344,'2. Collected Data'!AQ444,'2. Collected Data'!AQ544)&lt;=1,"",AVERAGE('2. Collected Data'!AQ144,'2. Collected Data'!AQ244,'2. Collected Data'!AQ344,'2. Collected Data'!AQ444,'2. Collected Data'!AQ544))</f>
        <v/>
      </c>
      <c r="AR44" s="45" t="str">
        <f>IF(COUNT('2. Collected Data'!AR144,'2. Collected Data'!AR244,'2. Collected Data'!AR344,'2. Collected Data'!AR444,'2. Collected Data'!AR544)&lt;=1,"",AVERAGE('2. Collected Data'!AR144,'2. Collected Data'!AR244,'2. Collected Data'!AR344,'2. Collected Data'!AR444,'2. Collected Data'!AR544))</f>
        <v/>
      </c>
      <c r="AS44" s="45" t="str">
        <f>IF(COUNT('2. Collected Data'!AS144,'2. Collected Data'!AS244,'2. Collected Data'!AS344,'2. Collected Data'!AS444,'2. Collected Data'!AS544)&lt;=1,"",AVERAGE('2. Collected Data'!AS144,'2. Collected Data'!AS244,'2. Collected Data'!AS344,'2. Collected Data'!AS444,'2. Collected Data'!AS544))</f>
        <v/>
      </c>
      <c r="AT44" s="45" t="str">
        <f>IF(COUNT('2. Collected Data'!AT144,'2. Collected Data'!AT244,'2. Collected Data'!AT344,'2. Collected Data'!AT444,'2. Collected Data'!AT544)&lt;=1,"",AVERAGE('2. Collected Data'!AT144,'2. Collected Data'!AT244,'2. Collected Data'!AT344,'2. Collected Data'!AT444,'2. Collected Data'!AT544))</f>
        <v/>
      </c>
      <c r="AU44" s="45" t="str">
        <f>IF(COUNT('2. Collected Data'!AU144,'2. Collected Data'!AU244,'2. Collected Data'!AU344,'2. Collected Data'!AU444,'2. Collected Data'!AU544)&lt;=1,"",AVERAGE('2. Collected Data'!AU144,'2. Collected Data'!AU244,'2. Collected Data'!AU344,'2. Collected Data'!AU444,'2. Collected Data'!AU544))</f>
        <v/>
      </c>
      <c r="AV44" s="88"/>
      <c r="AW44" s="184" t="str">
        <f>IF(COUNT('2. Collected Data'!AW144,'2. Collected Data'!AW244,'2. Collected Data'!AW344,'2. Collected Data'!AW444,'2. Collected Data'!AW544)&lt;=1,"",AVERAGE('2. Collected Data'!AW144,'2. Collected Data'!AW244,'2. Collected Data'!AW344,'2. Collected Data'!AW444,'2. Collected Data'!AW544))</f>
        <v/>
      </c>
      <c r="AX44" s="184" t="str">
        <f>IF(COUNT('2. Collected Data'!AX144,'2. Collected Data'!AX244,'2. Collected Data'!AX344,'2. Collected Data'!AX444,'2. Collected Data'!AX544)&lt;=1,"",AVERAGE('2. Collected Data'!AX144,'2. Collected Data'!AX244,'2. Collected Data'!AX344,'2. Collected Data'!AX444,'2. Collected Data'!AX544))</f>
        <v/>
      </c>
      <c r="AY44" s="50"/>
      <c r="AZ44" s="91"/>
      <c r="BA44" s="88"/>
      <c r="BB44" s="78" t="str">
        <f>IF(COUNT('2. Collected Data'!BB144,'2. Collected Data'!BB244,'2. Collected Data'!BB344,'2. Collected Data'!BB444,'2. Collected Data'!BB544)&lt;=1,"",AVERAGE('2. Collected Data'!BB144,'2. Collected Data'!BB244,'2. Collected Data'!BB344,'2. Collected Data'!BB444,'2. Collected Data'!BB544))</f>
        <v/>
      </c>
      <c r="BC44" s="75" t="str">
        <f>IF(COUNT('2. Collected Data'!BC144,'2. Collected Data'!BC244,'2. Collected Data'!BC344,'2. Collected Data'!BC444,'2. Collected Data'!BC544)&lt;=1,"",AVERAGE('2. Collected Data'!BC144,'2. Collected Data'!BC244,'2. Collected Data'!BC344,'2. Collected Data'!BC444,'2. Collected Data'!BC544))</f>
        <v/>
      </c>
      <c r="BD44" s="75" t="str">
        <f>IF(COUNT('2. Collected Data'!BD144,'2. Collected Data'!BD244,'2. Collected Data'!BD344,'2. Collected Data'!BD444,'2. Collected Data'!BD544)&lt;=1,"",AVERAGE('2. Collected Data'!BD144,'2. Collected Data'!BD244,'2. Collected Data'!BD344,'2. Collected Data'!BD444,'2. Collected Data'!BD544))</f>
        <v/>
      </c>
      <c r="BE44" s="75" t="str">
        <f>IF(COUNT('2. Collected Data'!BE144,'2. Collected Data'!BE244,'2. Collected Data'!BE344,'2. Collected Data'!BE444,'2. Collected Data'!BE544)&lt;=1,"",AVERAGE('2. Collected Data'!BE144,'2. Collected Data'!BE244,'2. Collected Data'!BE344,'2. Collected Data'!BE444,'2. Collected Data'!BE544))</f>
        <v/>
      </c>
      <c r="BF44" s="75" t="str">
        <f>IF(COUNT('2. Collected Data'!BF144,'2. Collected Data'!BF244,'2. Collected Data'!BF344,'2. Collected Data'!BF444,'2. Collected Data'!BF544)&lt;=1,"",AVERAGE('2. Collected Data'!BF144,'2. Collected Data'!BF244,'2. Collected Data'!BF344,'2. Collected Data'!BF444,'2. Collected Data'!BF544))</f>
        <v/>
      </c>
      <c r="BG44" s="50"/>
      <c r="BH44" s="78" t="str">
        <f>IF(COUNT('2. Collected Data'!BH144,'2. Collected Data'!BH244,'2. Collected Data'!BH344,'2. Collected Data'!BH444,'2. Collected Data'!BH544)&lt;=1,"",AVERAGE('2. Collected Data'!BH144,'2. Collected Data'!BH244,'2. Collected Data'!BH344,'2. Collected Data'!BH444,'2. Collected Data'!BH544))</f>
        <v/>
      </c>
      <c r="BI44" s="130"/>
      <c r="BJ44" s="50"/>
    </row>
    <row r="45" spans="1:62" s="51" customFormat="1" ht="11.25" customHeight="1" x14ac:dyDescent="0.15">
      <c r="A45" s="89" t="s">
        <v>100</v>
      </c>
      <c r="B45" s="172"/>
      <c r="C45" s="346"/>
      <c r="D45" s="346"/>
      <c r="E45" s="346"/>
      <c r="F45" s="346"/>
      <c r="G45" s="45">
        <f>IF(COUNT('2. Collected Data'!G45,'2. Collected Data'!G145,'2. Collected Data'!G245,'2. Collected Data'!G345,'2. Collected Data'!G445)&lt;=1,"",AVERAGE('2. Collected Data'!G45,'2. Collected Data'!G145,'2. Collected Data'!G245,'2. Collected Data'!G345,'2. Collected Data'!G445))</f>
        <v>43783.199999999997</v>
      </c>
      <c r="H45" s="45" t="str">
        <f>IF(COUNT('2. Collected Data'!H45,'2. Collected Data'!H145,'2. Collected Data'!H245,'2. Collected Data'!H345,'2. Collected Data'!H445)&lt;=1,"",AVERAGE('2. Collected Data'!H45,'2. Collected Data'!H145,'2. Collected Data'!H245,'2. Collected Data'!H345,'2. Collected Data'!H445))</f>
        <v/>
      </c>
      <c r="I45" s="45">
        <f>IF(COUNT('2. Collected Data'!I45,'2. Collected Data'!I145,'2. Collected Data'!I245,'2. Collected Data'!I345,'2. Collected Data'!I445)&lt;=1,"",AVERAGE('2. Collected Data'!I45,'2. Collected Data'!I145,'2. Collected Data'!I245,'2. Collected Data'!I345,'2. Collected Data'!I445))</f>
        <v>1474.2</v>
      </c>
      <c r="J45" s="45">
        <f>IF(COUNT('2. Collected Data'!J45,'2. Collected Data'!J145,'2. Collected Data'!J245,'2. Collected Data'!J345,'2. Collected Data'!J445)&lt;=1,"",AVERAGE('2. Collected Data'!J45,'2. Collected Data'!J145,'2. Collected Data'!J245,'2. Collected Data'!J345,'2. Collected Data'!J445))</f>
        <v>33.333333333333336</v>
      </c>
      <c r="K45" s="45">
        <f>IF(COUNT('2. Collected Data'!K45,'2. Collected Data'!K145,'2. Collected Data'!K245,'2. Collected Data'!K345,'2. Collected Data'!K445)&lt;=1,"",AVERAGE('2. Collected Data'!K45,'2. Collected Data'!K145,'2. Collected Data'!K245,'2. Collected Data'!K345,'2. Collected Data'!K445))</f>
        <v>44.4</v>
      </c>
      <c r="L45" s="45">
        <f>IF(COUNT('2. Collected Data'!L45,'2. Collected Data'!L145,'2. Collected Data'!L245,'2. Collected Data'!L345,'2. Collected Data'!L445)&lt;=1,"",AVERAGE('2. Collected Data'!L45,'2. Collected Data'!L145,'2. Collected Data'!L245,'2. Collected Data'!L345,'2. Collected Data'!L445))</f>
        <v>54</v>
      </c>
      <c r="M45" s="45">
        <f>IF(COUNT('2. Collected Data'!M45,'2. Collected Data'!M145,'2. Collected Data'!M245,'2. Collected Data'!M345,'2. Collected Data'!M445)&lt;=1,"",AVERAGE('2. Collected Data'!M45,'2. Collected Data'!M145,'2. Collected Data'!M245,'2. Collected Data'!M345,'2. Collected Data'!M445))</f>
        <v>1474.2</v>
      </c>
      <c r="N45" s="45">
        <f>IF(COUNT('2. Collected Data'!N45,'2. Collected Data'!N145,'2. Collected Data'!N245,'2. Collected Data'!N345,'2. Collected Data'!N445)&lt;=1,"",AVERAGE('2. Collected Data'!N45,'2. Collected Data'!N145,'2. Collected Data'!N245,'2. Collected Data'!N345,'2. Collected Data'!N445))</f>
        <v>128.33333333333334</v>
      </c>
      <c r="O45" s="45">
        <f>IF(COUNT('2. Collected Data'!O45,'2. Collected Data'!O145,'2. Collected Data'!O245,'2. Collected Data'!O345,'2. Collected Data'!O445)&lt;=1,"",AVERAGE('2. Collected Data'!O45,'2. Collected Data'!O145,'2. Collected Data'!O245,'2. Collected Data'!O345,'2. Collected Data'!O445))</f>
        <v>1474.2</v>
      </c>
      <c r="P45" s="45">
        <f>IF(COUNT('2. Collected Data'!P45,'2. Collected Data'!P145,'2. Collected Data'!P245,'2. Collected Data'!P345,'2. Collected Data'!P445)&lt;=1,"",AVERAGE('2. Collected Data'!P45,'2. Collected Data'!P145,'2. Collected Data'!P245,'2. Collected Data'!P345,'2. Collected Data'!P445))</f>
        <v>0</v>
      </c>
      <c r="Q45" s="45" t="str">
        <f>IF(COUNT('2. Collected Data'!Q45,'2. Collected Data'!Q145,'2. Collected Data'!Q245,'2. Collected Data'!Q345,'2. Collected Data'!Q445)&lt;=1,"",AVERAGE('2. Collected Data'!Q45,'2. Collected Data'!Q145,'2. Collected Data'!Q245,'2. Collected Data'!Q345,'2. Collected Data'!Q445))</f>
        <v/>
      </c>
      <c r="R45" s="45" t="str">
        <f>IF(COUNT('2. Collected Data'!R45,'2. Collected Data'!R145,'2. Collected Data'!R245,'2. Collected Data'!R345,'2. Collected Data'!R445)&lt;=1,"",AVERAGE('2. Collected Data'!R45,'2. Collected Data'!R145,'2. Collected Data'!R245,'2. Collected Data'!R345,'2. Collected Data'!R445))</f>
        <v/>
      </c>
      <c r="S45" s="45" t="str">
        <f>IF(COUNT('2. Collected Data'!S45,'2. Collected Data'!S145,'2. Collected Data'!S245,'2. Collected Data'!S345,'2. Collected Data'!S445)&lt;=1,"",AVERAGE('2. Collected Data'!S45,'2. Collected Data'!S145,'2. Collected Data'!S245,'2. Collected Data'!S345,'2. Collected Data'!S445))</f>
        <v/>
      </c>
      <c r="T45" s="45" t="str">
        <f>IF(COUNT('2. Collected Data'!T45,'2. Collected Data'!T145,'2. Collected Data'!T245,'2. Collected Data'!T345,'2. Collected Data'!T445)&lt;=1,"",AVERAGE('2. Collected Data'!T45,'2. Collected Data'!T145,'2. Collected Data'!T245,'2. Collected Data'!T345,'2. Collected Data'!T445))</f>
        <v/>
      </c>
      <c r="U45" s="45" t="str">
        <f>IF(COUNT('2. Collected Data'!U45,'2. Collected Data'!U145,'2. Collected Data'!U245,'2. Collected Data'!U345,'2. Collected Data'!U445)&lt;=1,"",AVERAGE('2. Collected Data'!U45,'2. Collected Data'!U145,'2. Collected Data'!U245,'2. Collected Data'!U345,'2. Collected Data'!U445))</f>
        <v/>
      </c>
      <c r="V45" s="45" t="str">
        <f>IF(COUNT('2. Collected Data'!V45,'2. Collected Data'!V145,'2. Collected Data'!V245,'2. Collected Data'!V345,'2. Collected Data'!V445)&lt;=1,"",AVERAGE('2. Collected Data'!V45,'2. Collected Data'!V145,'2. Collected Data'!V245,'2. Collected Data'!V345,'2. Collected Data'!V445))</f>
        <v/>
      </c>
      <c r="W45" s="45" t="str">
        <f>IF(COUNT('2. Collected Data'!W45,'2. Collected Data'!W145,'2. Collected Data'!W245,'2. Collected Data'!W345,'2. Collected Data'!W445)&lt;=1,"",AVERAGE('2. Collected Data'!W45,'2. Collected Data'!W145,'2. Collected Data'!W245,'2. Collected Data'!W345,'2. Collected Data'!W445))</f>
        <v/>
      </c>
      <c r="X45" s="45" t="str">
        <f>IF(COUNT('2. Collected Data'!X45,'2. Collected Data'!X145,'2. Collected Data'!X245,'2. Collected Data'!X345,'2. Collected Data'!X445)&lt;=1,"",AVERAGE('2. Collected Data'!X45,'2. Collected Data'!X145,'2. Collected Data'!X245,'2. Collected Data'!X345,'2. Collected Data'!X445))</f>
        <v/>
      </c>
      <c r="Y45" s="45">
        <f>IF(COUNT('2. Collected Data'!Y45,'2. Collected Data'!Y145,'2. Collected Data'!Y245,'2. Collected Data'!Y345,'2. Collected Data'!Y445)&lt;=1,"",AVERAGE('2. Collected Data'!Y45,'2. Collected Data'!Y145,'2. Collected Data'!Y245,'2. Collected Data'!Y345,'2. Collected Data'!Y445))</f>
        <v>3557</v>
      </c>
      <c r="Z45" s="45">
        <f>IF(COUNT('2. Collected Data'!Z45,'2. Collected Data'!Z145,'2. Collected Data'!Z245,'2. Collected Data'!Z345,'2. Collected Data'!Z445)&lt;=1,"",AVERAGE('2. Collected Data'!Z45,'2. Collected Data'!Z145,'2. Collected Data'!Z245,'2. Collected Data'!Z345,'2. Collected Data'!Z445))</f>
        <v>330</v>
      </c>
      <c r="AA45" s="184">
        <f>IF(COUNT('2. Collected Data'!AA45,'2. Collected Data'!AA145,'2. Collected Data'!AA245,'2. Collected Data'!AA345,'2. Collected Data'!AA445)&lt;=1,"",AVERAGE('2. Collected Data'!AA45,'2. Collected Data'!AA145,'2. Collected Data'!AA245,'2. Collected Data'!AA345,'2. Collected Data'!AA445))</f>
        <v>0.83399999999999996</v>
      </c>
      <c r="AB45" s="184">
        <f>IF(COUNT('2. Collected Data'!AB45,'2. Collected Data'!AB145,'2. Collected Data'!AB245,'2. Collected Data'!AB345,'2. Collected Data'!AB445)&lt;=1,"",AVERAGE('2. Collected Data'!AB45,'2. Collected Data'!AB145,'2. Collected Data'!AB245,'2. Collected Data'!AB345,'2. Collected Data'!AB445))</f>
        <v>0</v>
      </c>
      <c r="AC45" s="184">
        <f>IF(COUNT('2. Collected Data'!AC45,'2. Collected Data'!AC145,'2. Collected Data'!AC245,'2. Collected Data'!AC345,'2. Collected Data'!AC445)&lt;=1,"",AVERAGE('2. Collected Data'!AC45,'2. Collected Data'!AC145,'2. Collected Data'!AC245,'2. Collected Data'!AC345,'2. Collected Data'!AC445))</f>
        <v>0.16600000000000001</v>
      </c>
      <c r="AD45" s="45">
        <f>IF(COUNT('2. Collected Data'!AD45,'2. Collected Data'!AD145,'2. Collected Data'!AD245,'2. Collected Data'!AD345,'2. Collected Data'!AD445)&lt;=1,"",AVERAGE('2. Collected Data'!AD45,'2. Collected Data'!AD145,'2. Collected Data'!AD245,'2. Collected Data'!AD345,'2. Collected Data'!AD445))</f>
        <v>256.60000000000002</v>
      </c>
      <c r="AE45" s="45">
        <f>IF(COUNT('2. Collected Data'!AE45,'2. Collected Data'!AE145,'2. Collected Data'!AE245,'2. Collected Data'!AE345,'2. Collected Data'!AE445)&lt;=1,"",AVERAGE('2. Collected Data'!AE45,'2. Collected Data'!AE145,'2. Collected Data'!AE245,'2. Collected Data'!AE345,'2. Collected Data'!AE445))</f>
        <v>500000</v>
      </c>
      <c r="AF45" s="45">
        <f>IF(COUNT('2. Collected Data'!AF45,'2. Collected Data'!AF145,'2. Collected Data'!AF245,'2. Collected Data'!AF345,'2. Collected Data'!AF445)&lt;=1,"",AVERAGE('2. Collected Data'!AF45,'2. Collected Data'!AF145,'2. Collected Data'!AF245,'2. Collected Data'!AF345,'2. Collected Data'!AF445))</f>
        <v>220.25</v>
      </c>
      <c r="AG45" s="45">
        <f>IF(COUNT('2. Collected Data'!AG45,'2. Collected Data'!AG145,'2. Collected Data'!AG245,'2. Collected Data'!AG345,'2. Collected Data'!AG445)&lt;=1,"",AVERAGE('2. Collected Data'!AG45,'2. Collected Data'!AG145,'2. Collected Data'!AG245,'2. Collected Data'!AG345,'2. Collected Data'!AG445))</f>
        <v>1075153.3333333333</v>
      </c>
      <c r="AH45" s="88"/>
      <c r="AI45" s="45">
        <f>IF(COUNT('2. Collected Data'!AI145,'2. Collected Data'!AI245,'2. Collected Data'!AI345,'2. Collected Data'!AI445,'2. Collected Data'!AI545)&lt;=1,"",AVERAGE('2. Collected Data'!AI145,'2. Collected Data'!AI245,'2. Collected Data'!AI345,'2. Collected Data'!AI445,'2. Collected Data'!AI545))</f>
        <v>1051343.2</v>
      </c>
      <c r="AJ45" s="45" t="str">
        <f>IF(COUNT('2. Collected Data'!AJ145,'2. Collected Data'!AJ245,'2. Collected Data'!AJ345,'2. Collected Data'!AJ445,'2. Collected Data'!AJ545)&lt;=1,"",AVERAGE('2. Collected Data'!AJ145,'2. Collected Data'!AJ245,'2. Collected Data'!AJ345,'2. Collected Data'!AJ445,'2. Collected Data'!AJ545))</f>
        <v/>
      </c>
      <c r="AK45" s="45" t="str">
        <f>IF(COUNT('2. Collected Data'!AK145,'2. Collected Data'!AK245,'2. Collected Data'!AK345,'2. Collected Data'!AK445,'2. Collected Data'!AK545)&lt;=1,"",AVERAGE('2. Collected Data'!AK145,'2. Collected Data'!AK245,'2. Collected Data'!AK345,'2. Collected Data'!AK445,'2. Collected Data'!AK545))</f>
        <v/>
      </c>
      <c r="AL45" s="45">
        <f>IF(COUNT('2. Collected Data'!AL145,'2. Collected Data'!AL245,'2. Collected Data'!AL345,'2. Collected Data'!AL445,'2. Collected Data'!AL545)&lt;=1,"",AVERAGE('2. Collected Data'!AL145,'2. Collected Data'!AL245,'2. Collected Data'!AL345,'2. Collected Data'!AL445,'2. Collected Data'!AL545))</f>
        <v>11730.4</v>
      </c>
      <c r="AM45" s="45" t="str">
        <f>IF(COUNT('2. Collected Data'!AM145,'2. Collected Data'!AM245,'2. Collected Data'!AM345,'2. Collected Data'!AM445,'2. Collected Data'!AM545)&lt;=1,"",AVERAGE('2. Collected Data'!AM145,'2. Collected Data'!AM245,'2. Collected Data'!AM345,'2. Collected Data'!AM445,'2. Collected Data'!AM545))</f>
        <v/>
      </c>
      <c r="AN45" s="122"/>
      <c r="AO45" s="45">
        <f>IF(COUNT('2. Collected Data'!AO145,'2. Collected Data'!AO245,'2. Collected Data'!AO345,'2. Collected Data'!AO445,'2. Collected Data'!AO545)&lt;=1,"",AVERAGE('2. Collected Data'!AO145,'2. Collected Data'!AO245,'2. Collected Data'!AO345,'2. Collected Data'!AO445,'2. Collected Data'!AO545))</f>
        <v>1022126</v>
      </c>
      <c r="AP45" s="45">
        <f>IF(COUNT('2. Collected Data'!AP145,'2. Collected Data'!AP245,'2. Collected Data'!AP345,'2. Collected Data'!AP445,'2. Collected Data'!AP545)&lt;=1,"",AVERAGE('2. Collected Data'!AP145,'2. Collected Data'!AP245,'2. Collected Data'!AP345,'2. Collected Data'!AP445,'2. Collected Data'!AP545))</f>
        <v>39426.199999999997</v>
      </c>
      <c r="AQ45" s="45">
        <f>IF(COUNT('2. Collected Data'!AQ145,'2. Collected Data'!AQ245,'2. Collected Data'!AQ345,'2. Collected Data'!AQ445,'2. Collected Data'!AQ545)&lt;=1,"",AVERAGE('2. Collected Data'!AQ145,'2. Collected Data'!AQ245,'2. Collected Data'!AQ345,'2. Collected Data'!AQ445,'2. Collected Data'!AQ545))</f>
        <v>144283.4</v>
      </c>
      <c r="AR45" s="45">
        <f>IF(COUNT('2. Collected Data'!AR145,'2. Collected Data'!AR245,'2. Collected Data'!AR345,'2. Collected Data'!AR445,'2. Collected Data'!AR545)&lt;=1,"",AVERAGE('2. Collected Data'!AR145,'2. Collected Data'!AR245,'2. Collected Data'!AR345,'2. Collected Data'!AR445,'2. Collected Data'!AR545))</f>
        <v>0</v>
      </c>
      <c r="AS45" s="45">
        <f>IF(COUNT('2. Collected Data'!AS145,'2. Collected Data'!AS245,'2. Collected Data'!AS345,'2. Collected Data'!AS445,'2. Collected Data'!AS545)&lt;=1,"",AVERAGE('2. Collected Data'!AS145,'2. Collected Data'!AS245,'2. Collected Data'!AS345,'2. Collected Data'!AS445,'2. Collected Data'!AS545))</f>
        <v>0</v>
      </c>
      <c r="AT45" s="45">
        <f>IF(COUNT('2. Collected Data'!AT145,'2. Collected Data'!AT245,'2. Collected Data'!AT345,'2. Collected Data'!AT445,'2. Collected Data'!AT545)&lt;=1,"",AVERAGE('2. Collected Data'!AT145,'2. Collected Data'!AT245,'2. Collected Data'!AT345,'2. Collected Data'!AT445,'2. Collected Data'!AT545))</f>
        <v>532.79999999999995</v>
      </c>
      <c r="AU45" s="45" t="str">
        <f>IF(COUNT('2. Collected Data'!AU145,'2. Collected Data'!AU245,'2. Collected Data'!AU345,'2. Collected Data'!AU445,'2. Collected Data'!AU545)&lt;=1,"",AVERAGE('2. Collected Data'!AU145,'2. Collected Data'!AU245,'2. Collected Data'!AU345,'2. Collected Data'!AU445,'2. Collected Data'!AU545))</f>
        <v/>
      </c>
      <c r="AV45" s="88"/>
      <c r="AW45" s="184">
        <f>IF(COUNT('2. Collected Data'!AW145,'2. Collected Data'!AW245,'2. Collected Data'!AW345,'2. Collected Data'!AW445,'2. Collected Data'!AW545)&lt;=1,"",AVERAGE('2. Collected Data'!AW145,'2. Collected Data'!AW245,'2. Collected Data'!AW345,'2. Collected Data'!AW445,'2. Collected Data'!AW545))</f>
        <v>0.78200000000000003</v>
      </c>
      <c r="AX45" s="184">
        <f>IF(COUNT('2. Collected Data'!AX145,'2. Collected Data'!AX245,'2. Collected Data'!AX345,'2. Collected Data'!AX445,'2. Collected Data'!AX545)&lt;=1,"",AVERAGE('2. Collected Data'!AX145,'2. Collected Data'!AX245,'2. Collected Data'!AX345,'2. Collected Data'!AX445,'2. Collected Data'!AX545))</f>
        <v>0.21800000000000003</v>
      </c>
      <c r="AY45" s="50"/>
      <c r="AZ45" s="91"/>
      <c r="BA45" s="88"/>
      <c r="BB45" s="78">
        <f>IF(COUNT('2. Collected Data'!BB145,'2. Collected Data'!BB245,'2. Collected Data'!BB345,'2. Collected Data'!BB445,'2. Collected Data'!BB545)&lt;=1,"",AVERAGE('2. Collected Data'!BB145,'2. Collected Data'!BB245,'2. Collected Data'!BB345,'2. Collected Data'!BB445,'2. Collected Data'!BB545))</f>
        <v>58.851999999999997</v>
      </c>
      <c r="BC45" s="75">
        <f>IF(COUNT('2. Collected Data'!BC145,'2. Collected Data'!BC245,'2. Collected Data'!BC345,'2. Collected Data'!BC445,'2. Collected Data'!BC545)&lt;=1,"",AVERAGE('2. Collected Data'!BC145,'2. Collected Data'!BC245,'2. Collected Data'!BC345,'2. Collected Data'!BC445,'2. Collected Data'!BC545))</f>
        <v>207666666.66666666</v>
      </c>
      <c r="BD45" s="75">
        <f>IF(COUNT('2. Collected Data'!BD145,'2. Collected Data'!BD245,'2. Collected Data'!BD345,'2. Collected Data'!BD445,'2. Collected Data'!BD545)&lt;=1,"",AVERAGE('2. Collected Data'!BD145,'2. Collected Data'!BD245,'2. Collected Data'!BD345,'2. Collected Data'!BD445,'2. Collected Data'!BD545))</f>
        <v>44000000</v>
      </c>
      <c r="BE45" s="75">
        <f>IF(COUNT('2. Collected Data'!BE145,'2. Collected Data'!BE245,'2. Collected Data'!BE345,'2. Collected Data'!BE445,'2. Collected Data'!BE545)&lt;=1,"",AVERAGE('2. Collected Data'!BE145,'2. Collected Data'!BE245,'2. Collected Data'!BE345,'2. Collected Data'!BE445,'2. Collected Data'!BE545))</f>
        <v>63000000</v>
      </c>
      <c r="BF45" s="75">
        <f>IF(COUNT('2. Collected Data'!BF145,'2. Collected Data'!BF245,'2. Collected Data'!BF345,'2. Collected Data'!BF445,'2. Collected Data'!BF545)&lt;=1,"",AVERAGE('2. Collected Data'!BF145,'2. Collected Data'!BF245,'2. Collected Data'!BF345,'2. Collected Data'!BF445,'2. Collected Data'!BF545))</f>
        <v>370333333.33333331</v>
      </c>
      <c r="BG45" s="50"/>
      <c r="BH45" s="78">
        <f>IF(COUNT('2. Collected Data'!BH145,'2. Collected Data'!BH245,'2. Collected Data'!BH345,'2. Collected Data'!BH445,'2. Collected Data'!BH545)&lt;=1,"",AVERAGE('2. Collected Data'!BH145,'2. Collected Data'!BH245,'2. Collected Data'!BH345,'2. Collected Data'!BH445,'2. Collected Data'!BH545))</f>
        <v>60.573999999999998</v>
      </c>
      <c r="BI45" s="130"/>
      <c r="BJ45" s="50"/>
    </row>
    <row r="46" spans="1:62" s="176" customFormat="1" ht="11.25" customHeight="1" x14ac:dyDescent="0.15">
      <c r="A46" s="89" t="s">
        <v>356</v>
      </c>
      <c r="B46" s="172"/>
      <c r="C46" s="346"/>
      <c r="D46" s="346"/>
      <c r="E46" s="346"/>
      <c r="F46" s="346"/>
      <c r="G46" s="45" t="str">
        <f>IF(COUNT('2. Collected Data'!G46,'2. Collected Data'!G146,'2. Collected Data'!G246,'2. Collected Data'!G346,'2. Collected Data'!G446)&lt;=1,"",AVERAGE('2. Collected Data'!G46,'2. Collected Data'!G146,'2. Collected Data'!G246,'2. Collected Data'!G346,'2. Collected Data'!G446))</f>
        <v/>
      </c>
      <c r="H46" s="45" t="str">
        <f>IF(COUNT('2. Collected Data'!H46,'2. Collected Data'!H146,'2. Collected Data'!H246,'2. Collected Data'!H346,'2. Collected Data'!H446)&lt;=1,"",AVERAGE('2. Collected Data'!H46,'2. Collected Data'!H146,'2. Collected Data'!H246,'2. Collected Data'!H346,'2. Collected Data'!H446))</f>
        <v/>
      </c>
      <c r="I46" s="45" t="str">
        <f>IF(COUNT('2. Collected Data'!I46,'2. Collected Data'!I146,'2. Collected Data'!I246,'2. Collected Data'!I346,'2. Collected Data'!I446)&lt;=1,"",AVERAGE('2. Collected Data'!I46,'2. Collected Data'!I146,'2. Collected Data'!I246,'2. Collected Data'!I346,'2. Collected Data'!I446))</f>
        <v/>
      </c>
      <c r="J46" s="45" t="str">
        <f>IF(COUNT('2. Collected Data'!J46,'2. Collected Data'!J146,'2. Collected Data'!J246,'2. Collected Data'!J346,'2. Collected Data'!J446)&lt;=1,"",AVERAGE('2. Collected Data'!J46,'2. Collected Data'!J146,'2. Collected Data'!J246,'2. Collected Data'!J346,'2. Collected Data'!J446))</f>
        <v/>
      </c>
      <c r="K46" s="45" t="str">
        <f>IF(COUNT('2. Collected Data'!K46,'2. Collected Data'!K146,'2. Collected Data'!K246,'2. Collected Data'!K346,'2. Collected Data'!K446)&lt;=1,"",AVERAGE('2. Collected Data'!K46,'2. Collected Data'!K146,'2. Collected Data'!K246,'2. Collected Data'!K346,'2. Collected Data'!K446))</f>
        <v/>
      </c>
      <c r="L46" s="45" t="str">
        <f>IF(COUNT('2. Collected Data'!L46,'2. Collected Data'!L146,'2. Collected Data'!L246,'2. Collected Data'!L346,'2. Collected Data'!L446)&lt;=1,"",AVERAGE('2. Collected Data'!L46,'2. Collected Data'!L146,'2. Collected Data'!L246,'2. Collected Data'!L346,'2. Collected Data'!L446))</f>
        <v/>
      </c>
      <c r="M46" s="45" t="str">
        <f>IF(COUNT('2. Collected Data'!M46,'2. Collected Data'!M146,'2. Collected Data'!M246,'2. Collected Data'!M346,'2. Collected Data'!M446)&lt;=1,"",AVERAGE('2. Collected Data'!M46,'2. Collected Data'!M146,'2. Collected Data'!M246,'2. Collected Data'!M346,'2. Collected Data'!M446))</f>
        <v/>
      </c>
      <c r="N46" s="45" t="str">
        <f>IF(COUNT('2. Collected Data'!N46,'2. Collected Data'!N146,'2. Collected Data'!N246,'2. Collected Data'!N346,'2. Collected Data'!N446)&lt;=1,"",AVERAGE('2. Collected Data'!N46,'2. Collected Data'!N146,'2. Collected Data'!N246,'2. Collected Data'!N346,'2. Collected Data'!N446))</f>
        <v/>
      </c>
      <c r="O46" s="45" t="str">
        <f>IF(COUNT('2. Collected Data'!O46,'2. Collected Data'!O146,'2. Collected Data'!O246,'2. Collected Data'!O346,'2. Collected Data'!O446)&lt;=1,"",AVERAGE('2. Collected Data'!O46,'2. Collected Data'!O146,'2. Collected Data'!O246,'2. Collected Data'!O346,'2. Collected Data'!O446))</f>
        <v/>
      </c>
      <c r="P46" s="45" t="str">
        <f>IF(COUNT('2. Collected Data'!P46,'2. Collected Data'!P146,'2. Collected Data'!P246,'2. Collected Data'!P346,'2. Collected Data'!P446)&lt;=1,"",AVERAGE('2. Collected Data'!P46,'2. Collected Data'!P146,'2. Collected Data'!P246,'2. Collected Data'!P346,'2. Collected Data'!P446))</f>
        <v/>
      </c>
      <c r="Q46" s="45" t="str">
        <f>IF(COUNT('2. Collected Data'!Q46,'2. Collected Data'!Q146,'2. Collected Data'!Q246,'2. Collected Data'!Q346,'2. Collected Data'!Q446)&lt;=1,"",AVERAGE('2. Collected Data'!Q46,'2. Collected Data'!Q146,'2. Collected Data'!Q246,'2. Collected Data'!Q346,'2. Collected Data'!Q446))</f>
        <v/>
      </c>
      <c r="R46" s="45" t="str">
        <f>IF(COUNT('2. Collected Data'!R46,'2. Collected Data'!R146,'2. Collected Data'!R246,'2. Collected Data'!R346,'2. Collected Data'!R446)&lt;=1,"",AVERAGE('2. Collected Data'!R46,'2. Collected Data'!R146,'2. Collected Data'!R246,'2. Collected Data'!R346,'2. Collected Data'!R446))</f>
        <v/>
      </c>
      <c r="S46" s="45" t="str">
        <f>IF(COUNT('2. Collected Data'!S46,'2. Collected Data'!S146,'2. Collected Data'!S246,'2. Collected Data'!S346,'2. Collected Data'!S446)&lt;=1,"",AVERAGE('2. Collected Data'!S46,'2. Collected Data'!S146,'2. Collected Data'!S246,'2. Collected Data'!S346,'2. Collected Data'!S446))</f>
        <v/>
      </c>
      <c r="T46" s="45" t="str">
        <f>IF(COUNT('2. Collected Data'!T46,'2. Collected Data'!T146,'2. Collected Data'!T246,'2. Collected Data'!T346,'2. Collected Data'!T446)&lt;=1,"",AVERAGE('2. Collected Data'!T46,'2. Collected Data'!T146,'2. Collected Data'!T246,'2. Collected Data'!T346,'2. Collected Data'!T446))</f>
        <v/>
      </c>
      <c r="U46" s="45" t="str">
        <f>IF(COUNT('2. Collected Data'!U46,'2. Collected Data'!U146,'2. Collected Data'!U246,'2. Collected Data'!U346,'2. Collected Data'!U446)&lt;=1,"",AVERAGE('2. Collected Data'!U46,'2. Collected Data'!U146,'2. Collected Data'!U246,'2. Collected Data'!U346,'2. Collected Data'!U446))</f>
        <v/>
      </c>
      <c r="V46" s="45" t="str">
        <f>IF(COUNT('2. Collected Data'!V46,'2. Collected Data'!V146,'2. Collected Data'!V246,'2. Collected Data'!V346,'2. Collected Data'!V446)&lt;=1,"",AVERAGE('2. Collected Data'!V46,'2. Collected Data'!V146,'2. Collected Data'!V246,'2. Collected Data'!V346,'2. Collected Data'!V446))</f>
        <v/>
      </c>
      <c r="W46" s="45" t="str">
        <f>IF(COUNT('2. Collected Data'!W46,'2. Collected Data'!W146,'2. Collected Data'!W246,'2. Collected Data'!W346,'2. Collected Data'!W446)&lt;=1,"",AVERAGE('2. Collected Data'!W46,'2. Collected Data'!W146,'2. Collected Data'!W246,'2. Collected Data'!W346,'2. Collected Data'!W446))</f>
        <v/>
      </c>
      <c r="X46" s="45" t="str">
        <f>IF(COUNT('2. Collected Data'!X46,'2. Collected Data'!X146,'2. Collected Data'!X246,'2. Collected Data'!X346,'2. Collected Data'!X446)&lt;=1,"",AVERAGE('2. Collected Data'!X46,'2. Collected Data'!X146,'2. Collected Data'!X246,'2. Collected Data'!X346,'2. Collected Data'!X446))</f>
        <v/>
      </c>
      <c r="Y46" s="45" t="str">
        <f>IF(COUNT('2. Collected Data'!Y46,'2. Collected Data'!Y146,'2. Collected Data'!Y246,'2. Collected Data'!Y346,'2. Collected Data'!Y446)&lt;=1,"",AVERAGE('2. Collected Data'!Y46,'2. Collected Data'!Y146,'2. Collected Data'!Y246,'2. Collected Data'!Y346,'2. Collected Data'!Y446))</f>
        <v/>
      </c>
      <c r="Z46" s="45" t="str">
        <f>IF(COUNT('2. Collected Data'!Z46,'2. Collected Data'!Z146,'2. Collected Data'!Z246,'2. Collected Data'!Z346,'2. Collected Data'!Z446)&lt;=1,"",AVERAGE('2. Collected Data'!Z46,'2. Collected Data'!Z146,'2. Collected Data'!Z246,'2. Collected Data'!Z346,'2. Collected Data'!Z446))</f>
        <v/>
      </c>
      <c r="AA46" s="184" t="str">
        <f>IF(COUNT('2. Collected Data'!AA46,'2. Collected Data'!AA146,'2. Collected Data'!AA246,'2. Collected Data'!AA346,'2. Collected Data'!AA446)&lt;=1,"",AVERAGE('2. Collected Data'!AA46,'2. Collected Data'!AA146,'2. Collected Data'!AA246,'2. Collected Data'!AA346,'2. Collected Data'!AA446))</f>
        <v/>
      </c>
      <c r="AB46" s="184" t="str">
        <f>IF(COUNT('2. Collected Data'!AB46,'2. Collected Data'!AB146,'2. Collected Data'!AB246,'2. Collected Data'!AB346,'2. Collected Data'!AB446)&lt;=1,"",AVERAGE('2. Collected Data'!AB46,'2. Collected Data'!AB146,'2. Collected Data'!AB246,'2. Collected Data'!AB346,'2. Collected Data'!AB446))</f>
        <v/>
      </c>
      <c r="AC46" s="184" t="str">
        <f>IF(COUNT('2. Collected Data'!AC46,'2. Collected Data'!AC146,'2. Collected Data'!AC246,'2. Collected Data'!AC346,'2. Collected Data'!AC446)&lt;=1,"",AVERAGE('2. Collected Data'!AC46,'2. Collected Data'!AC146,'2. Collected Data'!AC246,'2. Collected Data'!AC346,'2. Collected Data'!AC446))</f>
        <v/>
      </c>
      <c r="AD46" s="45" t="str">
        <f>IF(COUNT('2. Collected Data'!AD46,'2. Collected Data'!AD146,'2. Collected Data'!AD246,'2. Collected Data'!AD346,'2. Collected Data'!AD446)&lt;=1,"",AVERAGE('2. Collected Data'!AD46,'2. Collected Data'!AD146,'2. Collected Data'!AD246,'2. Collected Data'!AD346,'2. Collected Data'!AD446))</f>
        <v/>
      </c>
      <c r="AE46" s="45" t="str">
        <f>IF(COUNT('2. Collected Data'!AE46,'2. Collected Data'!AE146,'2. Collected Data'!AE246,'2. Collected Data'!AE346,'2. Collected Data'!AE446)&lt;=1,"",AVERAGE('2. Collected Data'!AE46,'2. Collected Data'!AE146,'2. Collected Data'!AE246,'2. Collected Data'!AE346,'2. Collected Data'!AE446))</f>
        <v/>
      </c>
      <c r="AF46" s="45" t="str">
        <f>IF(COUNT('2. Collected Data'!AF46,'2. Collected Data'!AF146,'2. Collected Data'!AF246,'2. Collected Data'!AF346,'2. Collected Data'!AF446)&lt;=1,"",AVERAGE('2. Collected Data'!AF46,'2. Collected Data'!AF146,'2. Collected Data'!AF246,'2. Collected Data'!AF346,'2. Collected Data'!AF446))</f>
        <v/>
      </c>
      <c r="AG46" s="45" t="str">
        <f>IF(COUNT('2. Collected Data'!AG46,'2. Collected Data'!AG146,'2. Collected Data'!AG246,'2. Collected Data'!AG346,'2. Collected Data'!AG446)&lt;=1,"",AVERAGE('2. Collected Data'!AG46,'2. Collected Data'!AG146,'2. Collected Data'!AG246,'2. Collected Data'!AG346,'2. Collected Data'!AG446))</f>
        <v/>
      </c>
      <c r="AH46" s="88"/>
      <c r="AI46" s="45" t="str">
        <f>IF(COUNT('2. Collected Data'!AI146,'2. Collected Data'!AI246,'2. Collected Data'!AI346,'2. Collected Data'!AI446,'2. Collected Data'!AI546)&lt;=1,"",AVERAGE('2. Collected Data'!AI146,'2. Collected Data'!AI246,'2. Collected Data'!AI346,'2. Collected Data'!AI446,'2. Collected Data'!AI546))</f>
        <v/>
      </c>
      <c r="AJ46" s="45" t="str">
        <f>IF(COUNT('2. Collected Data'!AJ146,'2. Collected Data'!AJ246,'2. Collected Data'!AJ346,'2. Collected Data'!AJ446,'2. Collected Data'!AJ546)&lt;=1,"",AVERAGE('2. Collected Data'!AJ146,'2. Collected Data'!AJ246,'2. Collected Data'!AJ346,'2. Collected Data'!AJ446,'2. Collected Data'!AJ546))</f>
        <v/>
      </c>
      <c r="AK46" s="45" t="str">
        <f>IF(COUNT('2. Collected Data'!AK146,'2. Collected Data'!AK246,'2. Collected Data'!AK346,'2. Collected Data'!AK446,'2. Collected Data'!AK546)&lt;=1,"",AVERAGE('2. Collected Data'!AK146,'2. Collected Data'!AK246,'2. Collected Data'!AK346,'2. Collected Data'!AK446,'2. Collected Data'!AK546))</f>
        <v/>
      </c>
      <c r="AL46" s="45" t="str">
        <f>IF(COUNT('2. Collected Data'!AL146,'2. Collected Data'!AL246,'2. Collected Data'!AL346,'2. Collected Data'!AL446,'2. Collected Data'!AL546)&lt;=1,"",AVERAGE('2. Collected Data'!AL146,'2. Collected Data'!AL246,'2. Collected Data'!AL346,'2. Collected Data'!AL446,'2. Collected Data'!AL546))</f>
        <v/>
      </c>
      <c r="AM46" s="45" t="str">
        <f>IF(COUNT('2. Collected Data'!AM146,'2. Collected Data'!AM246,'2. Collected Data'!AM346,'2. Collected Data'!AM446,'2. Collected Data'!AM546)&lt;=1,"",AVERAGE('2. Collected Data'!AM146,'2. Collected Data'!AM246,'2. Collected Data'!AM346,'2. Collected Data'!AM446,'2. Collected Data'!AM546))</f>
        <v/>
      </c>
      <c r="AN46" s="122"/>
      <c r="AO46" s="45" t="str">
        <f>IF(COUNT('2. Collected Data'!AO146,'2. Collected Data'!AO246,'2. Collected Data'!AO346,'2. Collected Data'!AO446,'2. Collected Data'!AO546)&lt;=1,"",AVERAGE('2. Collected Data'!AO146,'2. Collected Data'!AO246,'2. Collected Data'!AO346,'2. Collected Data'!AO446,'2. Collected Data'!AO546))</f>
        <v/>
      </c>
      <c r="AP46" s="45" t="str">
        <f>IF(COUNT('2. Collected Data'!AP146,'2. Collected Data'!AP246,'2. Collected Data'!AP346,'2. Collected Data'!AP446,'2. Collected Data'!AP546)&lt;=1,"",AVERAGE('2. Collected Data'!AP146,'2. Collected Data'!AP246,'2. Collected Data'!AP346,'2. Collected Data'!AP446,'2. Collected Data'!AP546))</f>
        <v/>
      </c>
      <c r="AQ46" s="45" t="str">
        <f>IF(COUNT('2. Collected Data'!AQ146,'2. Collected Data'!AQ246,'2. Collected Data'!AQ346,'2. Collected Data'!AQ446,'2. Collected Data'!AQ546)&lt;=1,"",AVERAGE('2. Collected Data'!AQ146,'2. Collected Data'!AQ246,'2. Collected Data'!AQ346,'2. Collected Data'!AQ446,'2. Collected Data'!AQ546))</f>
        <v/>
      </c>
      <c r="AR46" s="45" t="str">
        <f>IF(COUNT('2. Collected Data'!AR146,'2. Collected Data'!AR246,'2. Collected Data'!AR346,'2. Collected Data'!AR446,'2. Collected Data'!AR546)&lt;=1,"",AVERAGE('2. Collected Data'!AR146,'2. Collected Data'!AR246,'2. Collected Data'!AR346,'2. Collected Data'!AR446,'2. Collected Data'!AR546))</f>
        <v/>
      </c>
      <c r="AS46" s="45" t="str">
        <f>IF(COUNT('2. Collected Data'!AS146,'2. Collected Data'!AS246,'2. Collected Data'!AS346,'2. Collected Data'!AS446,'2. Collected Data'!AS546)&lt;=1,"",AVERAGE('2. Collected Data'!AS146,'2. Collected Data'!AS246,'2. Collected Data'!AS346,'2. Collected Data'!AS446,'2. Collected Data'!AS546))</f>
        <v/>
      </c>
      <c r="AT46" s="45" t="str">
        <f>IF(COUNT('2. Collected Data'!AT146,'2. Collected Data'!AT246,'2. Collected Data'!AT346,'2. Collected Data'!AT446,'2. Collected Data'!AT546)&lt;=1,"",AVERAGE('2. Collected Data'!AT146,'2. Collected Data'!AT246,'2. Collected Data'!AT346,'2. Collected Data'!AT446,'2. Collected Data'!AT546))</f>
        <v/>
      </c>
      <c r="AU46" s="45" t="str">
        <f>IF(COUNT('2. Collected Data'!AU146,'2. Collected Data'!AU246,'2. Collected Data'!AU346,'2. Collected Data'!AU446,'2. Collected Data'!AU546)&lt;=1,"",AVERAGE('2. Collected Data'!AU146,'2. Collected Data'!AU246,'2. Collected Data'!AU346,'2. Collected Data'!AU446,'2. Collected Data'!AU546))</f>
        <v/>
      </c>
      <c r="AV46" s="88"/>
      <c r="AW46" s="184" t="str">
        <f>IF(COUNT('2. Collected Data'!AW146,'2. Collected Data'!AW246,'2. Collected Data'!AW346,'2. Collected Data'!AW446,'2. Collected Data'!AW546)&lt;=1,"",AVERAGE('2. Collected Data'!AW146,'2. Collected Data'!AW246,'2. Collected Data'!AW346,'2. Collected Data'!AW446,'2. Collected Data'!AW546))</f>
        <v/>
      </c>
      <c r="AX46" s="184" t="str">
        <f>IF(COUNT('2. Collected Data'!AX146,'2. Collected Data'!AX246,'2. Collected Data'!AX346,'2. Collected Data'!AX446,'2. Collected Data'!AX546)&lt;=1,"",AVERAGE('2. Collected Data'!AX146,'2. Collected Data'!AX246,'2. Collected Data'!AX346,'2. Collected Data'!AX446,'2. Collected Data'!AX546))</f>
        <v/>
      </c>
      <c r="AY46" s="50"/>
      <c r="AZ46" s="91"/>
      <c r="BA46" s="88"/>
      <c r="BB46" s="78" t="str">
        <f>IF(COUNT('2. Collected Data'!BB146,'2. Collected Data'!BB246,'2. Collected Data'!BB346,'2. Collected Data'!BB446,'2. Collected Data'!BB546)&lt;=1,"",AVERAGE('2. Collected Data'!BB146,'2. Collected Data'!BB246,'2. Collected Data'!BB346,'2. Collected Data'!BB446,'2. Collected Data'!BB546))</f>
        <v/>
      </c>
      <c r="BC46" s="75" t="str">
        <f>IF(COUNT('2. Collected Data'!BC146,'2. Collected Data'!BC246,'2. Collected Data'!BC346,'2. Collected Data'!BC446,'2. Collected Data'!BC546)&lt;=1,"",AVERAGE('2. Collected Data'!BC146,'2. Collected Data'!BC246,'2. Collected Data'!BC346,'2. Collected Data'!BC446,'2. Collected Data'!BC546))</f>
        <v/>
      </c>
      <c r="BD46" s="75" t="str">
        <f>IF(COUNT('2. Collected Data'!BD146,'2. Collected Data'!BD246,'2. Collected Data'!BD346,'2. Collected Data'!BD446,'2. Collected Data'!BD546)&lt;=1,"",AVERAGE('2. Collected Data'!BD146,'2. Collected Data'!BD246,'2. Collected Data'!BD346,'2. Collected Data'!BD446,'2. Collected Data'!BD546))</f>
        <v/>
      </c>
      <c r="BE46" s="75" t="str">
        <f>IF(COUNT('2. Collected Data'!BE146,'2. Collected Data'!BE246,'2. Collected Data'!BE346,'2. Collected Data'!BE446,'2. Collected Data'!BE546)&lt;=1,"",AVERAGE('2. Collected Data'!BE146,'2. Collected Data'!BE246,'2. Collected Data'!BE346,'2. Collected Data'!BE446,'2. Collected Data'!BE546))</f>
        <v/>
      </c>
      <c r="BF46" s="75" t="str">
        <f>IF(COUNT('2. Collected Data'!BF146,'2. Collected Data'!BF246,'2. Collected Data'!BF346,'2. Collected Data'!BF446,'2. Collected Data'!BF546)&lt;=1,"",AVERAGE('2. Collected Data'!BF146,'2. Collected Data'!BF246,'2. Collected Data'!BF346,'2. Collected Data'!BF446,'2. Collected Data'!BF546))</f>
        <v/>
      </c>
      <c r="BG46" s="50"/>
      <c r="BH46" s="78" t="str">
        <f>IF(COUNT('2. Collected Data'!BH146,'2. Collected Data'!BH246,'2. Collected Data'!BH346,'2. Collected Data'!BH446,'2. Collected Data'!BH546)&lt;=1,"",AVERAGE('2. Collected Data'!BH146,'2. Collected Data'!BH246,'2. Collected Data'!BH346,'2. Collected Data'!BH446,'2. Collected Data'!BH546))</f>
        <v/>
      </c>
      <c r="BI46" s="130"/>
      <c r="BJ46" s="50"/>
    </row>
    <row r="47" spans="1:62" s="51" customFormat="1" ht="11.25" customHeight="1" x14ac:dyDescent="0.15">
      <c r="A47" s="89" t="s">
        <v>143</v>
      </c>
      <c r="B47" s="172"/>
      <c r="C47" s="346"/>
      <c r="D47" s="346"/>
      <c r="E47" s="346"/>
      <c r="F47" s="346"/>
      <c r="G47" s="45">
        <f>IF(COUNT('2. Collected Data'!G47,'2. Collected Data'!G147,'2. Collected Data'!G247,'2. Collected Data'!G347,'2. Collected Data'!G447)&lt;=1,"",AVERAGE('2. Collected Data'!G47,'2. Collected Data'!G147,'2. Collected Data'!G247,'2. Collected Data'!G347,'2. Collected Data'!G447))</f>
        <v>17219.2</v>
      </c>
      <c r="H47" s="45">
        <f>IF(COUNT('2. Collected Data'!H47,'2. Collected Data'!H147,'2. Collected Data'!H247,'2. Collected Data'!H347,'2. Collected Data'!H447)&lt;=1,"",AVERAGE('2. Collected Data'!H47,'2. Collected Data'!H147,'2. Collected Data'!H247,'2. Collected Data'!H347,'2. Collected Data'!H447))</f>
        <v>7880</v>
      </c>
      <c r="I47" s="45">
        <f>IF(COUNT('2. Collected Data'!I47,'2. Collected Data'!I147,'2. Collected Data'!I247,'2. Collected Data'!I347,'2. Collected Data'!I447)&lt;=1,"",AVERAGE('2. Collected Data'!I47,'2. Collected Data'!I147,'2. Collected Data'!I247,'2. Collected Data'!I347,'2. Collected Data'!I447))</f>
        <v>357.8</v>
      </c>
      <c r="J47" s="45">
        <f>IF(COUNT('2. Collected Data'!J47,'2. Collected Data'!J147,'2. Collected Data'!J247,'2. Collected Data'!J347,'2. Collected Data'!J447)&lt;=1,"",AVERAGE('2. Collected Data'!J47,'2. Collected Data'!J147,'2. Collected Data'!J247,'2. Collected Data'!J347,'2. Collected Data'!J447))</f>
        <v>19.399999999999999</v>
      </c>
      <c r="K47" s="45">
        <f>IF(COUNT('2. Collected Data'!K47,'2. Collected Data'!K147,'2. Collected Data'!K247,'2. Collected Data'!K347,'2. Collected Data'!K447)&lt;=1,"",AVERAGE('2. Collected Data'!K47,'2. Collected Data'!K147,'2. Collected Data'!K247,'2. Collected Data'!K347,'2. Collected Data'!K447))</f>
        <v>14.4</v>
      </c>
      <c r="L47" s="45">
        <f>IF(COUNT('2. Collected Data'!L47,'2. Collected Data'!L147,'2. Collected Data'!L247,'2. Collected Data'!L347,'2. Collected Data'!L447)&lt;=1,"",AVERAGE('2. Collected Data'!L47,'2. Collected Data'!L147,'2. Collected Data'!L247,'2. Collected Data'!L347,'2. Collected Data'!L447))</f>
        <v>31.4</v>
      </c>
      <c r="M47" s="45">
        <f>IF(COUNT('2. Collected Data'!M47,'2. Collected Data'!M147,'2. Collected Data'!M247,'2. Collected Data'!M347,'2. Collected Data'!M447)&lt;=1,"",AVERAGE('2. Collected Data'!M47,'2. Collected Data'!M147,'2. Collected Data'!M247,'2. Collected Data'!M347,'2. Collected Data'!M447))</f>
        <v>283.60000000000002</v>
      </c>
      <c r="N47" s="45">
        <f>IF(COUNT('2. Collected Data'!N47,'2. Collected Data'!N147,'2. Collected Data'!N247,'2. Collected Data'!N347,'2. Collected Data'!N447)&lt;=1,"",AVERAGE('2. Collected Data'!N47,'2. Collected Data'!N147,'2. Collected Data'!N247,'2. Collected Data'!N347,'2. Collected Data'!N447))</f>
        <v>308</v>
      </c>
      <c r="O47" s="45">
        <f>IF(COUNT('2. Collected Data'!O47,'2. Collected Data'!O147,'2. Collected Data'!O247,'2. Collected Data'!O347,'2. Collected Data'!O447)&lt;=1,"",AVERAGE('2. Collected Data'!O47,'2. Collected Data'!O147,'2. Collected Data'!O247,'2. Collected Data'!O347,'2. Collected Data'!O447))</f>
        <v>357.8</v>
      </c>
      <c r="P47" s="45">
        <f>IF(COUNT('2. Collected Data'!P47,'2. Collected Data'!P147,'2. Collected Data'!P247,'2. Collected Data'!P347,'2. Collected Data'!P447)&lt;=1,"",AVERAGE('2. Collected Data'!P47,'2. Collected Data'!P147,'2. Collected Data'!P247,'2. Collected Data'!P347,'2. Collected Data'!P447))</f>
        <v>5.2</v>
      </c>
      <c r="Q47" s="45">
        <f>IF(COUNT('2. Collected Data'!Q47,'2. Collected Data'!Q147,'2. Collected Data'!Q247,'2. Collected Data'!Q347,'2. Collected Data'!Q447)&lt;=1,"",AVERAGE('2. Collected Data'!Q47,'2. Collected Data'!Q147,'2. Collected Data'!Q247,'2. Collected Data'!Q347,'2. Collected Data'!Q447))</f>
        <v>0</v>
      </c>
      <c r="R47" s="45">
        <f>IF(COUNT('2. Collected Data'!R47,'2. Collected Data'!R147,'2. Collected Data'!R247,'2. Collected Data'!R347,'2. Collected Data'!R447)&lt;=1,"",AVERAGE('2. Collected Data'!R47,'2. Collected Data'!R147,'2. Collected Data'!R247,'2. Collected Data'!R347,'2. Collected Data'!R447))</f>
        <v>0</v>
      </c>
      <c r="S47" s="45">
        <f>IF(COUNT('2. Collected Data'!S47,'2. Collected Data'!S147,'2. Collected Data'!S247,'2. Collected Data'!S347,'2. Collected Data'!S447)&lt;=1,"",AVERAGE('2. Collected Data'!S47,'2. Collected Data'!S147,'2. Collected Data'!S247,'2. Collected Data'!S347,'2. Collected Data'!S447))</f>
        <v>0</v>
      </c>
      <c r="T47" s="45">
        <f>IF(COUNT('2. Collected Data'!T47,'2. Collected Data'!T147,'2. Collected Data'!T247,'2. Collected Data'!T347,'2. Collected Data'!T447)&lt;=1,"",AVERAGE('2. Collected Data'!T47,'2. Collected Data'!T147,'2. Collected Data'!T247,'2. Collected Data'!T347,'2. Collected Data'!T447))</f>
        <v>0</v>
      </c>
      <c r="U47" s="45">
        <f>IF(COUNT('2. Collected Data'!U47,'2. Collected Data'!U147,'2. Collected Data'!U247,'2. Collected Data'!U347,'2. Collected Data'!U447)&lt;=1,"",AVERAGE('2. Collected Data'!U47,'2. Collected Data'!U147,'2. Collected Data'!U247,'2. Collected Data'!U347,'2. Collected Data'!U447))</f>
        <v>0</v>
      </c>
      <c r="V47" s="45">
        <f>IF(COUNT('2. Collected Data'!V47,'2. Collected Data'!V147,'2. Collected Data'!V247,'2. Collected Data'!V347,'2. Collected Data'!V447)&lt;=1,"",AVERAGE('2. Collected Data'!V47,'2. Collected Data'!V147,'2. Collected Data'!V247,'2. Collected Data'!V347,'2. Collected Data'!V447))</f>
        <v>0</v>
      </c>
      <c r="W47" s="45">
        <f>IF(COUNT('2. Collected Data'!W47,'2. Collected Data'!W147,'2. Collected Data'!W247,'2. Collected Data'!W347,'2. Collected Data'!W447)&lt;=1,"",AVERAGE('2. Collected Data'!W47,'2. Collected Data'!W147,'2. Collected Data'!W247,'2. Collected Data'!W347,'2. Collected Data'!W447))</f>
        <v>0</v>
      </c>
      <c r="X47" s="45">
        <f>IF(COUNT('2. Collected Data'!X47,'2. Collected Data'!X147,'2. Collected Data'!X247,'2. Collected Data'!X347,'2. Collected Data'!X447)&lt;=1,"",AVERAGE('2. Collected Data'!X47,'2. Collected Data'!X147,'2. Collected Data'!X247,'2. Collected Data'!X347,'2. Collected Data'!X447))</f>
        <v>0</v>
      </c>
      <c r="Y47" s="45">
        <f>IF(COUNT('2. Collected Data'!Y47,'2. Collected Data'!Y147,'2. Collected Data'!Y247,'2. Collected Data'!Y347,'2. Collected Data'!Y447)&lt;=1,"",AVERAGE('2. Collected Data'!Y47,'2. Collected Data'!Y147,'2. Collected Data'!Y247,'2. Collected Data'!Y347,'2. Collected Data'!Y447))</f>
        <v>364.4</v>
      </c>
      <c r="Z47" s="45">
        <f>IF(COUNT('2. Collected Data'!Z47,'2. Collected Data'!Z147,'2. Collected Data'!Z247,'2. Collected Data'!Z347,'2. Collected Data'!Z447)&lt;=1,"",AVERAGE('2. Collected Data'!Z47,'2. Collected Data'!Z147,'2. Collected Data'!Z247,'2. Collected Data'!Z347,'2. Collected Data'!Z447))</f>
        <v>0</v>
      </c>
      <c r="AA47" s="184">
        <f>IF(COUNT('2. Collected Data'!AA47,'2. Collected Data'!AA147,'2. Collected Data'!AA247,'2. Collected Data'!AA347,'2. Collected Data'!AA447)&lt;=1,"",AVERAGE('2. Collected Data'!AA47,'2. Collected Data'!AA147,'2. Collected Data'!AA247,'2. Collected Data'!AA347,'2. Collected Data'!AA447))</f>
        <v>0.98000000000000009</v>
      </c>
      <c r="AB47" s="184">
        <f>IF(COUNT('2. Collected Data'!AB47,'2. Collected Data'!AB147,'2. Collected Data'!AB247,'2. Collected Data'!AB347,'2. Collected Data'!AB447)&lt;=1,"",AVERAGE('2. Collected Data'!AB47,'2. Collected Data'!AB147,'2. Collected Data'!AB247,'2. Collected Data'!AB347,'2. Collected Data'!AB447))</f>
        <v>0</v>
      </c>
      <c r="AC47" s="184">
        <f>IF(COUNT('2. Collected Data'!AC47,'2. Collected Data'!AC147,'2. Collected Data'!AC247,'2. Collected Data'!AC347,'2. Collected Data'!AC447)&lt;=1,"",AVERAGE('2. Collected Data'!AC47,'2. Collected Data'!AC147,'2. Collected Data'!AC247,'2. Collected Data'!AC347,'2. Collected Data'!AC447))</f>
        <v>0.02</v>
      </c>
      <c r="AD47" s="45">
        <f>IF(COUNT('2. Collected Data'!AD47,'2. Collected Data'!AD147,'2. Collected Data'!AD247,'2. Collected Data'!AD347,'2. Collected Data'!AD447)&lt;=1,"",AVERAGE('2. Collected Data'!AD47,'2. Collected Data'!AD147,'2. Collected Data'!AD247,'2. Collected Data'!AD347,'2. Collected Data'!AD447))</f>
        <v>67.400000000000006</v>
      </c>
      <c r="AE47" s="45">
        <f>IF(COUNT('2. Collected Data'!AE47,'2. Collected Data'!AE147,'2. Collected Data'!AE247,'2. Collected Data'!AE347,'2. Collected Data'!AE447)&lt;=1,"",AVERAGE('2. Collected Data'!AE47,'2. Collected Data'!AE147,'2. Collected Data'!AE247,'2. Collected Data'!AE347,'2. Collected Data'!AE447))</f>
        <v>93600</v>
      </c>
      <c r="AF47" s="45">
        <f>IF(COUNT('2. Collected Data'!AF47,'2. Collected Data'!AF147,'2. Collected Data'!AF247,'2. Collected Data'!AF347,'2. Collected Data'!AF447)&lt;=1,"",AVERAGE('2. Collected Data'!AF47,'2. Collected Data'!AF147,'2. Collected Data'!AF247,'2. Collected Data'!AF347,'2. Collected Data'!AF447))</f>
        <v>86.2</v>
      </c>
      <c r="AG47" s="45">
        <f>IF(COUNT('2. Collected Data'!AG47,'2. Collected Data'!AG147,'2. Collected Data'!AG247,'2. Collected Data'!AG347,'2. Collected Data'!AG447)&lt;=1,"",AVERAGE('2. Collected Data'!AG47,'2. Collected Data'!AG147,'2. Collected Data'!AG247,'2. Collected Data'!AG347,'2. Collected Data'!AG447))</f>
        <v>1840500</v>
      </c>
      <c r="AH47" s="88"/>
      <c r="AI47" s="45">
        <f>IF(COUNT('2. Collected Data'!AI147,'2. Collected Data'!AI247,'2. Collected Data'!AI347,'2. Collected Data'!AI447,'2. Collected Data'!AI547)&lt;=1,"",AVERAGE('2. Collected Data'!AI147,'2. Collected Data'!AI247,'2. Collected Data'!AI347,'2. Collected Data'!AI447,'2. Collected Data'!AI547))</f>
        <v>36776.199999999997</v>
      </c>
      <c r="AJ47" s="45">
        <f>IF(COUNT('2. Collected Data'!AJ147,'2. Collected Data'!AJ247,'2. Collected Data'!AJ347,'2. Collected Data'!AJ447,'2. Collected Data'!AJ547)&lt;=1,"",AVERAGE('2. Collected Data'!AJ147,'2. Collected Data'!AJ247,'2. Collected Data'!AJ347,'2. Collected Data'!AJ447,'2. Collected Data'!AJ547))</f>
        <v>0</v>
      </c>
      <c r="AK47" s="45">
        <f>IF(COUNT('2. Collected Data'!AK147,'2. Collected Data'!AK247,'2. Collected Data'!AK347,'2. Collected Data'!AK447,'2. Collected Data'!AK547)&lt;=1,"",AVERAGE('2. Collected Data'!AK147,'2. Collected Data'!AK247,'2. Collected Data'!AK347,'2. Collected Data'!AK447,'2. Collected Data'!AK547))</f>
        <v>0</v>
      </c>
      <c r="AL47" s="45">
        <f>IF(COUNT('2. Collected Data'!AL147,'2. Collected Data'!AL247,'2. Collected Data'!AL347,'2. Collected Data'!AL447,'2. Collected Data'!AL547)&lt;=1,"",AVERAGE('2. Collected Data'!AL147,'2. Collected Data'!AL247,'2. Collected Data'!AL347,'2. Collected Data'!AL447,'2. Collected Data'!AL547))</f>
        <v>28428.6</v>
      </c>
      <c r="AM47" s="45">
        <f>IF(COUNT('2. Collected Data'!AM147,'2. Collected Data'!AM247,'2. Collected Data'!AM347,'2. Collected Data'!AM447,'2. Collected Data'!AM547)&lt;=1,"",AVERAGE('2. Collected Data'!AM147,'2. Collected Data'!AM247,'2. Collected Data'!AM347,'2. Collected Data'!AM447,'2. Collected Data'!AM547))</f>
        <v>0</v>
      </c>
      <c r="AN47" s="122"/>
      <c r="AO47" s="45">
        <f>IF(COUNT('2. Collected Data'!AO147,'2. Collected Data'!AO247,'2. Collected Data'!AO347,'2. Collected Data'!AO447,'2. Collected Data'!AO547)&lt;=1,"",AVERAGE('2. Collected Data'!AO147,'2. Collected Data'!AO247,'2. Collected Data'!AO347,'2. Collected Data'!AO447,'2. Collected Data'!AO547))</f>
        <v>1855874.2</v>
      </c>
      <c r="AP47" s="45">
        <f>IF(COUNT('2. Collected Data'!AP147,'2. Collected Data'!AP247,'2. Collected Data'!AP347,'2. Collected Data'!AP447,'2. Collected Data'!AP547)&lt;=1,"",AVERAGE('2. Collected Data'!AP147,'2. Collected Data'!AP247,'2. Collected Data'!AP347,'2. Collected Data'!AP447,'2. Collected Data'!AP547))</f>
        <v>0</v>
      </c>
      <c r="AQ47" s="45">
        <f>IF(COUNT('2. Collected Data'!AQ147,'2. Collected Data'!AQ247,'2. Collected Data'!AQ347,'2. Collected Data'!AQ447,'2. Collected Data'!AQ547)&lt;=1,"",AVERAGE('2. Collected Data'!AQ147,'2. Collected Data'!AQ247,'2. Collected Data'!AQ347,'2. Collected Data'!AQ447,'2. Collected Data'!AQ547))</f>
        <v>0</v>
      </c>
      <c r="AR47" s="45">
        <f>IF(COUNT('2. Collected Data'!AR147,'2. Collected Data'!AR247,'2. Collected Data'!AR347,'2. Collected Data'!AR447,'2. Collected Data'!AR547)&lt;=1,"",AVERAGE('2. Collected Data'!AR147,'2. Collected Data'!AR247,'2. Collected Data'!AR347,'2. Collected Data'!AR447,'2. Collected Data'!AR547))</f>
        <v>3486</v>
      </c>
      <c r="AS47" s="45">
        <f>IF(COUNT('2. Collected Data'!AS147,'2. Collected Data'!AS247,'2. Collected Data'!AS347,'2. Collected Data'!AS447,'2. Collected Data'!AS547)&lt;=1,"",AVERAGE('2. Collected Data'!AS147,'2. Collected Data'!AS247,'2. Collected Data'!AS347,'2. Collected Data'!AS447,'2. Collected Data'!AS547))</f>
        <v>0</v>
      </c>
      <c r="AT47" s="45">
        <f>IF(COUNT('2. Collected Data'!AT147,'2. Collected Data'!AT247,'2. Collected Data'!AT347,'2. Collected Data'!AT447,'2. Collected Data'!AT547)&lt;=1,"",AVERAGE('2. Collected Data'!AT147,'2. Collected Data'!AT247,'2. Collected Data'!AT347,'2. Collected Data'!AT447,'2. Collected Data'!AT547))</f>
        <v>322330.40000000002</v>
      </c>
      <c r="AU47" s="45">
        <f>IF(COUNT('2. Collected Data'!AU147,'2. Collected Data'!AU247,'2. Collected Data'!AU347,'2. Collected Data'!AU447,'2. Collected Data'!AU547)&lt;=1,"",AVERAGE('2. Collected Data'!AU147,'2. Collected Data'!AU247,'2. Collected Data'!AU347,'2. Collected Data'!AU447,'2. Collected Data'!AU547))</f>
        <v>184534.5</v>
      </c>
      <c r="AV47" s="88"/>
      <c r="AW47" s="184">
        <f>IF(COUNT('2. Collected Data'!AW147,'2. Collected Data'!AW247,'2. Collected Data'!AW347,'2. Collected Data'!AW447,'2. Collected Data'!AW547)&lt;=1,"",AVERAGE('2. Collected Data'!AW147,'2. Collected Data'!AW247,'2. Collected Data'!AW347,'2. Collected Data'!AW447,'2. Collected Data'!AW547))</f>
        <v>0.8</v>
      </c>
      <c r="AX47" s="184">
        <f>IF(COUNT('2. Collected Data'!AX147,'2. Collected Data'!AX247,'2. Collected Data'!AX347,'2. Collected Data'!AX447,'2. Collected Data'!AX547)&lt;=1,"",AVERAGE('2. Collected Data'!AX147,'2. Collected Data'!AX247,'2. Collected Data'!AX347,'2. Collected Data'!AX447,'2. Collected Data'!AX547))</f>
        <v>0.2</v>
      </c>
      <c r="AY47" s="50"/>
      <c r="AZ47" s="91"/>
      <c r="BA47" s="88"/>
      <c r="BB47" s="78">
        <f>IF(COUNT('2. Collected Data'!BB147,'2. Collected Data'!BB247,'2. Collected Data'!BB347,'2. Collected Data'!BB447,'2. Collected Data'!BB547)&lt;=1,"",AVERAGE('2. Collected Data'!BB147,'2. Collected Data'!BB247,'2. Collected Data'!BB347,'2. Collected Data'!BB447,'2. Collected Data'!BB547))</f>
        <v>81.718000000000004</v>
      </c>
      <c r="BC47" s="75">
        <f>IF(COUNT('2. Collected Data'!BC147,'2. Collected Data'!BC247,'2. Collected Data'!BC347,'2. Collected Data'!BC447,'2. Collected Data'!BC547)&lt;=1,"",AVERAGE('2. Collected Data'!BC147,'2. Collected Data'!BC247,'2. Collected Data'!BC347,'2. Collected Data'!BC447,'2. Collected Data'!BC547))</f>
        <v>9766483.4000000004</v>
      </c>
      <c r="BD47" s="75">
        <f>IF(COUNT('2. Collected Data'!BD147,'2. Collected Data'!BD247,'2. Collected Data'!BD347,'2. Collected Data'!BD447,'2. Collected Data'!BD547)&lt;=1,"",AVERAGE('2. Collected Data'!BD147,'2. Collected Data'!BD247,'2. Collected Data'!BD347,'2. Collected Data'!BD447,'2. Collected Data'!BD547))</f>
        <v>7257107.2000000002</v>
      </c>
      <c r="BE47" s="75">
        <f>IF(COUNT('2. Collected Data'!BE147,'2. Collected Data'!BE247,'2. Collected Data'!BE347,'2. Collected Data'!BE447,'2. Collected Data'!BE547)&lt;=1,"",AVERAGE('2. Collected Data'!BE147,'2. Collected Data'!BE247,'2. Collected Data'!BE347,'2. Collected Data'!BE447,'2. Collected Data'!BE547))</f>
        <v>3946952.4</v>
      </c>
      <c r="BF47" s="75">
        <f>IF(COUNT('2. Collected Data'!BF147,'2. Collected Data'!BF247,'2. Collected Data'!BF347,'2. Collected Data'!BF447,'2. Collected Data'!BF547)&lt;=1,"",AVERAGE('2. Collected Data'!BF147,'2. Collected Data'!BF247,'2. Collected Data'!BF347,'2. Collected Data'!BF447,'2. Collected Data'!BF547))</f>
        <v>22020593.399999999</v>
      </c>
      <c r="BG47" s="50"/>
      <c r="BH47" s="78">
        <f>IF(COUNT('2. Collected Data'!BH147,'2. Collected Data'!BH247,'2. Collected Data'!BH347,'2. Collected Data'!BH447,'2. Collected Data'!BH547)&lt;=1,"",AVERAGE('2. Collected Data'!BH147,'2. Collected Data'!BH247,'2. Collected Data'!BH347,'2. Collected Data'!BH447,'2. Collected Data'!BH547))</f>
        <v>80.322500000000005</v>
      </c>
      <c r="BI47" s="130"/>
      <c r="BJ47" s="50"/>
    </row>
    <row r="48" spans="1:62" s="176" customFormat="1" ht="11.25" customHeight="1" x14ac:dyDescent="0.15">
      <c r="A48" s="89" t="s">
        <v>116</v>
      </c>
      <c r="B48" s="172"/>
      <c r="C48" s="346"/>
      <c r="D48" s="346"/>
      <c r="E48" s="346"/>
      <c r="F48" s="346"/>
      <c r="G48" s="45">
        <f>IF(COUNT('2. Collected Data'!G48,'2. Collected Data'!G148,'2. Collected Data'!G248,'2. Collected Data'!G348,'2. Collected Data'!G448)&lt;=1,"",AVERAGE('2. Collected Data'!G48,'2. Collected Data'!G148,'2. Collected Data'!G248,'2. Collected Data'!G348,'2. Collected Data'!G448))</f>
        <v>43391</v>
      </c>
      <c r="H48" s="45">
        <f>IF(COUNT('2. Collected Data'!H48,'2. Collected Data'!H148,'2. Collected Data'!H248,'2. Collected Data'!H348,'2. Collected Data'!H448)&lt;=1,"",AVERAGE('2. Collected Data'!H48,'2. Collected Data'!H148,'2. Collected Data'!H248,'2. Collected Data'!H348,'2. Collected Data'!H448))</f>
        <v>18437.2</v>
      </c>
      <c r="I48" s="45">
        <f>IF(COUNT('2. Collected Data'!I48,'2. Collected Data'!I148,'2. Collected Data'!I248,'2. Collected Data'!I348,'2. Collected Data'!I448)&lt;=1,"",AVERAGE('2. Collected Data'!I48,'2. Collected Data'!I148,'2. Collected Data'!I248,'2. Collected Data'!I348,'2. Collected Data'!I448))</f>
        <v>1630.6</v>
      </c>
      <c r="J48" s="45">
        <f>IF(COUNT('2. Collected Data'!J48,'2. Collected Data'!J148,'2. Collected Data'!J248,'2. Collected Data'!J348,'2. Collected Data'!J448)&lt;=1,"",AVERAGE('2. Collected Data'!J48,'2. Collected Data'!J148,'2. Collected Data'!J248,'2. Collected Data'!J348,'2. Collected Data'!J448))</f>
        <v>46.2</v>
      </c>
      <c r="K48" s="45">
        <f>IF(COUNT('2. Collected Data'!K48,'2. Collected Data'!K148,'2. Collected Data'!K248,'2. Collected Data'!K348,'2. Collected Data'!K448)&lt;=1,"",AVERAGE('2. Collected Data'!K48,'2. Collected Data'!K148,'2. Collected Data'!K248,'2. Collected Data'!K348,'2. Collected Data'!K448))</f>
        <v>6.2</v>
      </c>
      <c r="L48" s="45">
        <f>IF(COUNT('2. Collected Data'!L48,'2. Collected Data'!L148,'2. Collected Data'!L248,'2. Collected Data'!L348,'2. Collected Data'!L448)&lt;=1,"",AVERAGE('2. Collected Data'!L48,'2. Collected Data'!L148,'2. Collected Data'!L248,'2. Collected Data'!L348,'2. Collected Data'!L448))</f>
        <v>3</v>
      </c>
      <c r="M48" s="45">
        <f>IF(COUNT('2. Collected Data'!M48,'2. Collected Data'!M148,'2. Collected Data'!M248,'2. Collected Data'!M348,'2. Collected Data'!M448)&lt;=1,"",AVERAGE('2. Collected Data'!M48,'2. Collected Data'!M148,'2. Collected Data'!M248,'2. Collected Data'!M348,'2. Collected Data'!M448))</f>
        <v>313.60000000000002</v>
      </c>
      <c r="N48" s="45">
        <f>IF(COUNT('2. Collected Data'!N48,'2. Collected Data'!N148,'2. Collected Data'!N248,'2. Collected Data'!N348,'2. Collected Data'!N448)&lt;=1,"",AVERAGE('2. Collected Data'!N48,'2. Collected Data'!N148,'2. Collected Data'!N248,'2. Collected Data'!N348,'2. Collected Data'!N448))</f>
        <v>151.80000000000001</v>
      </c>
      <c r="O48" s="45">
        <f>IF(COUNT('2. Collected Data'!O48,'2. Collected Data'!O148,'2. Collected Data'!O248,'2. Collected Data'!O348,'2. Collected Data'!O448)&lt;=1,"",AVERAGE('2. Collected Data'!O48,'2. Collected Data'!O148,'2. Collected Data'!O248,'2. Collected Data'!O348,'2. Collected Data'!O448))</f>
        <v>1544</v>
      </c>
      <c r="P48" s="45">
        <f>IF(COUNT('2. Collected Data'!P48,'2. Collected Data'!P148,'2. Collected Data'!P248,'2. Collected Data'!P348,'2. Collected Data'!P448)&lt;=1,"",AVERAGE('2. Collected Data'!P48,'2. Collected Data'!P148,'2. Collected Data'!P248,'2. Collected Data'!P348,'2. Collected Data'!P448))</f>
        <v>1.4</v>
      </c>
      <c r="Q48" s="45">
        <f>IF(COUNT('2. Collected Data'!Q48,'2. Collected Data'!Q148,'2. Collected Data'!Q248,'2. Collected Data'!Q348,'2. Collected Data'!Q448)&lt;=1,"",AVERAGE('2. Collected Data'!Q48,'2. Collected Data'!Q148,'2. Collected Data'!Q248,'2. Collected Data'!Q348,'2. Collected Data'!Q448))</f>
        <v>9.6</v>
      </c>
      <c r="R48" s="45">
        <f>IF(COUNT('2. Collected Data'!R48,'2. Collected Data'!R148,'2. Collected Data'!R248,'2. Collected Data'!R348,'2. Collected Data'!R448)&lt;=1,"",AVERAGE('2. Collected Data'!R48,'2. Collected Data'!R148,'2. Collected Data'!R248,'2. Collected Data'!R348,'2. Collected Data'!R448))</f>
        <v>0</v>
      </c>
      <c r="S48" s="45">
        <f>IF(COUNT('2. Collected Data'!S48,'2. Collected Data'!S148,'2. Collected Data'!S248,'2. Collected Data'!S348,'2. Collected Data'!S448)&lt;=1,"",AVERAGE('2. Collected Data'!S48,'2. Collected Data'!S148,'2. Collected Data'!S248,'2. Collected Data'!S348,'2. Collected Data'!S448))</f>
        <v>0</v>
      </c>
      <c r="T48" s="45">
        <f>IF(COUNT('2. Collected Data'!T48,'2. Collected Data'!T148,'2. Collected Data'!T248,'2. Collected Data'!T348,'2. Collected Data'!T448)&lt;=1,"",AVERAGE('2. Collected Data'!T48,'2. Collected Data'!T148,'2. Collected Data'!T248,'2. Collected Data'!T348,'2. Collected Data'!T448))</f>
        <v>0</v>
      </c>
      <c r="U48" s="45">
        <f>IF(COUNT('2. Collected Data'!U48,'2. Collected Data'!U148,'2. Collected Data'!U248,'2. Collected Data'!U348,'2. Collected Data'!U448)&lt;=1,"",AVERAGE('2. Collected Data'!U48,'2. Collected Data'!U148,'2. Collected Data'!U248,'2. Collected Data'!U348,'2. Collected Data'!U448))</f>
        <v>0</v>
      </c>
      <c r="V48" s="45">
        <f>IF(COUNT('2. Collected Data'!V48,'2. Collected Data'!V148,'2. Collected Data'!V248,'2. Collected Data'!V348,'2. Collected Data'!V448)&lt;=1,"",AVERAGE('2. Collected Data'!V48,'2. Collected Data'!V148,'2. Collected Data'!V248,'2. Collected Data'!V348,'2. Collected Data'!V448))</f>
        <v>0</v>
      </c>
      <c r="W48" s="45">
        <f>IF(COUNT('2. Collected Data'!W48,'2. Collected Data'!W148,'2. Collected Data'!W248,'2. Collected Data'!W348,'2. Collected Data'!W448)&lt;=1,"",AVERAGE('2. Collected Data'!W48,'2. Collected Data'!W148,'2. Collected Data'!W248,'2. Collected Data'!W348,'2. Collected Data'!W448))</f>
        <v>0</v>
      </c>
      <c r="X48" s="45">
        <f>IF(COUNT('2. Collected Data'!X48,'2. Collected Data'!X148,'2. Collected Data'!X248,'2. Collected Data'!X348,'2. Collected Data'!X448)&lt;=1,"",AVERAGE('2. Collected Data'!X48,'2. Collected Data'!X148,'2. Collected Data'!X248,'2. Collected Data'!X348,'2. Collected Data'!X448))</f>
        <v>0</v>
      </c>
      <c r="Y48" s="45">
        <f>IF(COUNT('2. Collected Data'!Y48,'2. Collected Data'!Y148,'2. Collected Data'!Y248,'2. Collected Data'!Y348,'2. Collected Data'!Y448)&lt;=1,"",AVERAGE('2. Collected Data'!Y48,'2. Collected Data'!Y148,'2. Collected Data'!Y248,'2. Collected Data'!Y348,'2. Collected Data'!Y448))</f>
        <v>2576.8000000000002</v>
      </c>
      <c r="Z48" s="45">
        <f>IF(COUNT('2. Collected Data'!Z48,'2. Collected Data'!Z148,'2. Collected Data'!Z248,'2. Collected Data'!Z348,'2. Collected Data'!Z448)&lt;=1,"",AVERAGE('2. Collected Data'!Z48,'2. Collected Data'!Z148,'2. Collected Data'!Z248,'2. Collected Data'!Z348,'2. Collected Data'!Z448))</f>
        <v>422.2</v>
      </c>
      <c r="AA48" s="184">
        <f>IF(COUNT('2. Collected Data'!AA48,'2. Collected Data'!AA148,'2. Collected Data'!AA248,'2. Collected Data'!AA348,'2. Collected Data'!AA448)&lt;=1,"",AVERAGE('2. Collected Data'!AA48,'2. Collected Data'!AA148,'2. Collected Data'!AA248,'2. Collected Data'!AA348,'2. Collected Data'!AA448))</f>
        <v>0.97</v>
      </c>
      <c r="AB48" s="184">
        <f>IF(COUNT('2. Collected Data'!AB48,'2. Collected Data'!AB148,'2. Collected Data'!AB248,'2. Collected Data'!AB348,'2. Collected Data'!AB448)&lt;=1,"",AVERAGE('2. Collected Data'!AB48,'2. Collected Data'!AB148,'2. Collected Data'!AB248,'2. Collected Data'!AB348,'2. Collected Data'!AB448))</f>
        <v>4.0000000000000001E-3</v>
      </c>
      <c r="AC48" s="184">
        <f>IF(COUNT('2. Collected Data'!AC48,'2. Collected Data'!AC148,'2. Collected Data'!AC248,'2. Collected Data'!AC348,'2. Collected Data'!AC448)&lt;=1,"",AVERAGE('2. Collected Data'!AC48,'2. Collected Data'!AC148,'2. Collected Data'!AC248,'2. Collected Data'!AC348,'2. Collected Data'!AC448))</f>
        <v>2.6000000000000002E-2</v>
      </c>
      <c r="AD48" s="45">
        <f>IF(COUNT('2. Collected Data'!AD48,'2. Collected Data'!AD148,'2. Collected Data'!AD248,'2. Collected Data'!AD348,'2. Collected Data'!AD448)&lt;=1,"",AVERAGE('2. Collected Data'!AD48,'2. Collected Data'!AD148,'2. Collected Data'!AD248,'2. Collected Data'!AD348,'2. Collected Data'!AD448))</f>
        <v>233.2</v>
      </c>
      <c r="AE48" s="45">
        <f>IF(COUNT('2. Collected Data'!AE48,'2. Collected Data'!AE148,'2. Collected Data'!AE248,'2. Collected Data'!AE348,'2. Collected Data'!AE448)&lt;=1,"",AVERAGE('2. Collected Data'!AE48,'2. Collected Data'!AE148,'2. Collected Data'!AE248,'2. Collected Data'!AE348,'2. Collected Data'!AE448))</f>
        <v>778870.2</v>
      </c>
      <c r="AF48" s="45">
        <f>IF(COUNT('2. Collected Data'!AF48,'2. Collected Data'!AF148,'2. Collected Data'!AF248,'2. Collected Data'!AF348,'2. Collected Data'!AF448)&lt;=1,"",AVERAGE('2. Collected Data'!AF48,'2. Collected Data'!AF148,'2. Collected Data'!AF248,'2. Collected Data'!AF348,'2. Collected Data'!AF448))</f>
        <v>190.8</v>
      </c>
      <c r="AG48" s="45">
        <f>IF(COUNT('2. Collected Data'!AG48,'2. Collected Data'!AG148,'2. Collected Data'!AG248,'2. Collected Data'!AG348,'2. Collected Data'!AG448)&lt;=1,"",AVERAGE('2. Collected Data'!AG48,'2. Collected Data'!AG148,'2. Collected Data'!AG248,'2. Collected Data'!AG348,'2. Collected Data'!AG448))</f>
        <v>3868572.6</v>
      </c>
      <c r="AH48" s="88"/>
      <c r="AI48" s="45">
        <f>IF(COUNT('2. Collected Data'!AI148,'2. Collected Data'!AI248,'2. Collected Data'!AI348,'2. Collected Data'!AI448,'2. Collected Data'!AI548)&lt;=1,"",AVERAGE('2. Collected Data'!AI148,'2. Collected Data'!AI248,'2. Collected Data'!AI348,'2. Collected Data'!AI448,'2. Collected Data'!AI548))</f>
        <v>765158.8</v>
      </c>
      <c r="AJ48" s="45">
        <f>IF(COUNT('2. Collected Data'!AJ148,'2. Collected Data'!AJ248,'2. Collected Data'!AJ348,'2. Collected Data'!AJ448,'2. Collected Data'!AJ548)&lt;=1,"",AVERAGE('2. Collected Data'!AJ148,'2. Collected Data'!AJ248,'2. Collected Data'!AJ348,'2. Collected Data'!AJ448,'2. Collected Data'!AJ548))</f>
        <v>31.4</v>
      </c>
      <c r="AK48" s="45">
        <f>IF(COUNT('2. Collected Data'!AK148,'2. Collected Data'!AK248,'2. Collected Data'!AK348,'2. Collected Data'!AK448,'2. Collected Data'!AK548)&lt;=1,"",AVERAGE('2. Collected Data'!AK148,'2. Collected Data'!AK248,'2. Collected Data'!AK348,'2. Collected Data'!AK448,'2. Collected Data'!AK548))</f>
        <v>0</v>
      </c>
      <c r="AL48" s="45">
        <f>IF(COUNT('2. Collected Data'!AL148,'2. Collected Data'!AL248,'2. Collected Data'!AL348,'2. Collected Data'!AL448,'2. Collected Data'!AL548)&lt;=1,"",AVERAGE('2. Collected Data'!AL148,'2. Collected Data'!AL248,'2. Collected Data'!AL348,'2. Collected Data'!AL448,'2. Collected Data'!AL548))</f>
        <v>4783.6000000000004</v>
      </c>
      <c r="AM48" s="45">
        <f>IF(COUNT('2. Collected Data'!AM148,'2. Collected Data'!AM248,'2. Collected Data'!AM348,'2. Collected Data'!AM448,'2. Collected Data'!AM548)&lt;=1,"",AVERAGE('2. Collected Data'!AM148,'2. Collected Data'!AM248,'2. Collected Data'!AM348,'2. Collected Data'!AM448,'2. Collected Data'!AM548))</f>
        <v>1.75</v>
      </c>
      <c r="AN48" s="122"/>
      <c r="AO48" s="45">
        <f>IF(COUNT('2. Collected Data'!AO148,'2. Collected Data'!AO248,'2. Collected Data'!AO348,'2. Collected Data'!AO448,'2. Collected Data'!AO548)&lt;=1,"",AVERAGE('2. Collected Data'!AO148,'2. Collected Data'!AO248,'2. Collected Data'!AO348,'2. Collected Data'!AO448,'2. Collected Data'!AO548))</f>
        <v>9171166.5999999996</v>
      </c>
      <c r="AP48" s="45">
        <f>IF(COUNT('2. Collected Data'!AP148,'2. Collected Data'!AP248,'2. Collected Data'!AP348,'2. Collected Data'!AP448,'2. Collected Data'!AP548)&lt;=1,"",AVERAGE('2. Collected Data'!AP148,'2. Collected Data'!AP248,'2. Collected Data'!AP348,'2. Collected Data'!AP448,'2. Collected Data'!AP548))</f>
        <v>867674</v>
      </c>
      <c r="AQ48" s="45">
        <f>IF(COUNT('2. Collected Data'!AQ148,'2. Collected Data'!AQ248,'2. Collected Data'!AQ348,'2. Collected Data'!AQ448,'2. Collected Data'!AQ548)&lt;=1,"",AVERAGE('2. Collected Data'!AQ148,'2. Collected Data'!AQ248,'2. Collected Data'!AQ348,'2. Collected Data'!AQ448,'2. Collected Data'!AQ548))</f>
        <v>0</v>
      </c>
      <c r="AR48" s="45">
        <f>IF(COUNT('2. Collected Data'!AR148,'2. Collected Data'!AR248,'2. Collected Data'!AR348,'2. Collected Data'!AR448,'2. Collected Data'!AR548)&lt;=1,"",AVERAGE('2. Collected Data'!AR148,'2. Collected Data'!AR248,'2. Collected Data'!AR348,'2. Collected Data'!AR448,'2. Collected Data'!AR548))</f>
        <v>0</v>
      </c>
      <c r="AS48" s="45">
        <f>IF(COUNT('2. Collected Data'!AS148,'2. Collected Data'!AS248,'2. Collected Data'!AS348,'2. Collected Data'!AS448,'2. Collected Data'!AS548)&lt;=1,"",AVERAGE('2. Collected Data'!AS148,'2. Collected Data'!AS248,'2. Collected Data'!AS348,'2. Collected Data'!AS448,'2. Collected Data'!AS548))</f>
        <v>167871.6</v>
      </c>
      <c r="AT48" s="45">
        <f>IF(COUNT('2. Collected Data'!AT148,'2. Collected Data'!AT248,'2. Collected Data'!AT348,'2. Collected Data'!AT448,'2. Collected Data'!AT548)&lt;=1,"",AVERAGE('2. Collected Data'!AT148,'2. Collected Data'!AT248,'2. Collected Data'!AT348,'2. Collected Data'!AT448,'2. Collected Data'!AT548))</f>
        <v>410975.6</v>
      </c>
      <c r="AU48" s="45">
        <f>IF(COUNT('2. Collected Data'!AU148,'2. Collected Data'!AU248,'2. Collected Data'!AU348,'2. Collected Data'!AU448,'2. Collected Data'!AU548)&lt;=1,"",AVERAGE('2. Collected Data'!AU148,'2. Collected Data'!AU248,'2. Collected Data'!AU348,'2. Collected Data'!AU448,'2. Collected Data'!AU548))</f>
        <v>834244.6</v>
      </c>
      <c r="AV48" s="88"/>
      <c r="AW48" s="184">
        <f>IF(COUNT('2. Collected Data'!AW148,'2. Collected Data'!AW248,'2. Collected Data'!AW348,'2. Collected Data'!AW448,'2. Collected Data'!AW548)&lt;=1,"",AVERAGE('2. Collected Data'!AW148,'2. Collected Data'!AW248,'2. Collected Data'!AW348,'2. Collected Data'!AW448,'2. Collected Data'!AW548))</f>
        <v>0.86799999999999999</v>
      </c>
      <c r="AX48" s="184">
        <f>IF(COUNT('2. Collected Data'!AX148,'2. Collected Data'!AX248,'2. Collected Data'!AX348,'2. Collected Data'!AX448,'2. Collected Data'!AX548)&lt;=1,"",AVERAGE('2. Collected Data'!AX148,'2. Collected Data'!AX248,'2. Collected Data'!AX348,'2. Collected Data'!AX448,'2. Collected Data'!AX548))</f>
        <v>0.13200000000000001</v>
      </c>
      <c r="AY48" s="50"/>
      <c r="AZ48" s="91"/>
      <c r="BA48" s="88"/>
      <c r="BB48" s="78">
        <f>IF(COUNT('2. Collected Data'!BB148,'2. Collected Data'!BB248,'2. Collected Data'!BB348,'2. Collected Data'!BB448,'2. Collected Data'!BB548)&lt;=1,"",AVERAGE('2. Collected Data'!BB148,'2. Collected Data'!BB248,'2. Collected Data'!BB348,'2. Collected Data'!BB448,'2. Collected Data'!BB548))</f>
        <v>57.564000000000007</v>
      </c>
      <c r="BC48" s="75">
        <f>IF(COUNT('2. Collected Data'!BC148,'2. Collected Data'!BC248,'2. Collected Data'!BC348,'2. Collected Data'!BC448,'2. Collected Data'!BC548)&lt;=1,"",AVERAGE('2. Collected Data'!BC148,'2. Collected Data'!BC248,'2. Collected Data'!BC348,'2. Collected Data'!BC448,'2. Collected Data'!BC548))</f>
        <v>24483231.800000001</v>
      </c>
      <c r="BD48" s="75">
        <f>IF(COUNT('2. Collected Data'!BD148,'2. Collected Data'!BD248,'2. Collected Data'!BD348,'2. Collected Data'!BD448,'2. Collected Data'!BD548)&lt;=1,"",AVERAGE('2. Collected Data'!BD148,'2. Collected Data'!BD248,'2. Collected Data'!BD348,'2. Collected Data'!BD448,'2. Collected Data'!BD548))</f>
        <v>26228774.199999999</v>
      </c>
      <c r="BE48" s="75">
        <f>IF(COUNT('2. Collected Data'!BE148,'2. Collected Data'!BE248,'2. Collected Data'!BE348,'2. Collected Data'!BE448,'2. Collected Data'!BE548)&lt;=1,"",AVERAGE('2. Collected Data'!BE148,'2. Collected Data'!BE248,'2. Collected Data'!BE348,'2. Collected Data'!BE448,'2. Collected Data'!BE548))</f>
        <v>48273049.799999997</v>
      </c>
      <c r="BF48" s="75">
        <f>IF(COUNT('2. Collected Data'!BF148,'2. Collected Data'!BF248,'2. Collected Data'!BF348,'2. Collected Data'!BF448,'2. Collected Data'!BF548)&lt;=1,"",AVERAGE('2. Collected Data'!BF148,'2. Collected Data'!BF248,'2. Collected Data'!BF348,'2. Collected Data'!BF448,'2. Collected Data'!BF548))</f>
        <v>103100979</v>
      </c>
      <c r="BG48" s="50"/>
      <c r="BH48" s="78">
        <f>IF(COUNT('2. Collected Data'!BH148,'2. Collected Data'!BH248,'2. Collected Data'!BH348,'2. Collected Data'!BH448,'2. Collected Data'!BH548)&lt;=1,"",AVERAGE('2. Collected Data'!BH148,'2. Collected Data'!BH248,'2. Collected Data'!BH348,'2. Collected Data'!BH448,'2. Collected Data'!BH548))</f>
        <v>57.758000000000003</v>
      </c>
      <c r="BI48" s="130"/>
      <c r="BJ48" s="50"/>
    </row>
    <row r="49" spans="1:62" s="176" customFormat="1" ht="11.25" customHeight="1" x14ac:dyDescent="0.15">
      <c r="A49" s="89" t="s">
        <v>357</v>
      </c>
      <c r="B49" s="172"/>
      <c r="C49" s="346"/>
      <c r="D49" s="346"/>
      <c r="E49" s="346"/>
      <c r="F49" s="346"/>
      <c r="G49" s="45" t="str">
        <f>IF(COUNT('2. Collected Data'!G49,'2. Collected Data'!G149,'2. Collected Data'!G249,'2. Collected Data'!G349,'2. Collected Data'!G449)&lt;=1,"",AVERAGE('2. Collected Data'!G49,'2. Collected Data'!G149,'2. Collected Data'!G249,'2. Collected Data'!G349,'2. Collected Data'!G449))</f>
        <v/>
      </c>
      <c r="H49" s="45" t="str">
        <f>IF(COUNT('2. Collected Data'!H49,'2. Collected Data'!H149,'2. Collected Data'!H249,'2. Collected Data'!H349,'2. Collected Data'!H449)&lt;=1,"",AVERAGE('2. Collected Data'!H49,'2. Collected Data'!H149,'2. Collected Data'!H249,'2. Collected Data'!H349,'2. Collected Data'!H449))</f>
        <v/>
      </c>
      <c r="I49" s="45" t="str">
        <f>IF(COUNT('2. Collected Data'!I49,'2. Collected Data'!I149,'2. Collected Data'!I249,'2. Collected Data'!I349,'2. Collected Data'!I449)&lt;=1,"",AVERAGE('2. Collected Data'!I49,'2. Collected Data'!I149,'2. Collected Data'!I249,'2. Collected Data'!I349,'2. Collected Data'!I449))</f>
        <v/>
      </c>
      <c r="J49" s="45" t="str">
        <f>IF(COUNT('2. Collected Data'!J49,'2. Collected Data'!J149,'2. Collected Data'!J249,'2. Collected Data'!J349,'2. Collected Data'!J449)&lt;=1,"",AVERAGE('2. Collected Data'!J49,'2. Collected Data'!J149,'2. Collected Data'!J249,'2. Collected Data'!J349,'2. Collected Data'!J449))</f>
        <v/>
      </c>
      <c r="K49" s="45" t="str">
        <f>IF(COUNT('2. Collected Data'!K49,'2. Collected Data'!K149,'2. Collected Data'!K249,'2. Collected Data'!K349,'2. Collected Data'!K449)&lt;=1,"",AVERAGE('2. Collected Data'!K49,'2. Collected Data'!K149,'2. Collected Data'!K249,'2. Collected Data'!K349,'2. Collected Data'!K449))</f>
        <v/>
      </c>
      <c r="L49" s="45" t="str">
        <f>IF(COUNT('2. Collected Data'!L49,'2. Collected Data'!L149,'2. Collected Data'!L249,'2. Collected Data'!L349,'2. Collected Data'!L449)&lt;=1,"",AVERAGE('2. Collected Data'!L49,'2. Collected Data'!L149,'2. Collected Data'!L249,'2. Collected Data'!L349,'2. Collected Data'!L449))</f>
        <v/>
      </c>
      <c r="M49" s="45" t="str">
        <f>IF(COUNT('2. Collected Data'!M49,'2. Collected Data'!M149,'2. Collected Data'!M249,'2. Collected Data'!M349,'2. Collected Data'!M449)&lt;=1,"",AVERAGE('2. Collected Data'!M49,'2. Collected Data'!M149,'2. Collected Data'!M249,'2. Collected Data'!M349,'2. Collected Data'!M449))</f>
        <v/>
      </c>
      <c r="N49" s="45" t="str">
        <f>IF(COUNT('2. Collected Data'!N49,'2. Collected Data'!N149,'2. Collected Data'!N249,'2. Collected Data'!N349,'2. Collected Data'!N449)&lt;=1,"",AVERAGE('2. Collected Data'!N49,'2. Collected Data'!N149,'2. Collected Data'!N249,'2. Collected Data'!N349,'2. Collected Data'!N449))</f>
        <v/>
      </c>
      <c r="O49" s="45" t="str">
        <f>IF(COUNT('2. Collected Data'!O49,'2. Collected Data'!O149,'2. Collected Data'!O249,'2. Collected Data'!O349,'2. Collected Data'!O449)&lt;=1,"",AVERAGE('2. Collected Data'!O49,'2. Collected Data'!O149,'2. Collected Data'!O249,'2. Collected Data'!O349,'2. Collected Data'!O449))</f>
        <v/>
      </c>
      <c r="P49" s="45" t="str">
        <f>IF(COUNT('2. Collected Data'!P49,'2. Collected Data'!P149,'2. Collected Data'!P249,'2. Collected Data'!P349,'2. Collected Data'!P449)&lt;=1,"",AVERAGE('2. Collected Data'!P49,'2. Collected Data'!P149,'2. Collected Data'!P249,'2. Collected Data'!P349,'2. Collected Data'!P449))</f>
        <v/>
      </c>
      <c r="Q49" s="45" t="str">
        <f>IF(COUNT('2. Collected Data'!Q49,'2. Collected Data'!Q149,'2. Collected Data'!Q249,'2. Collected Data'!Q349,'2. Collected Data'!Q449)&lt;=1,"",AVERAGE('2. Collected Data'!Q49,'2. Collected Data'!Q149,'2. Collected Data'!Q249,'2. Collected Data'!Q349,'2. Collected Data'!Q449))</f>
        <v/>
      </c>
      <c r="R49" s="45" t="str">
        <f>IF(COUNT('2. Collected Data'!R49,'2. Collected Data'!R149,'2. Collected Data'!R249,'2. Collected Data'!R349,'2. Collected Data'!R449)&lt;=1,"",AVERAGE('2. Collected Data'!R49,'2. Collected Data'!R149,'2. Collected Data'!R249,'2. Collected Data'!R349,'2. Collected Data'!R449))</f>
        <v/>
      </c>
      <c r="S49" s="45" t="str">
        <f>IF(COUNT('2. Collected Data'!S49,'2. Collected Data'!S149,'2. Collected Data'!S249,'2. Collected Data'!S349,'2. Collected Data'!S449)&lt;=1,"",AVERAGE('2. Collected Data'!S49,'2. Collected Data'!S149,'2. Collected Data'!S249,'2. Collected Data'!S349,'2. Collected Data'!S449))</f>
        <v/>
      </c>
      <c r="T49" s="45" t="str">
        <f>IF(COUNT('2. Collected Data'!T49,'2. Collected Data'!T149,'2. Collected Data'!T249,'2. Collected Data'!T349,'2. Collected Data'!T449)&lt;=1,"",AVERAGE('2. Collected Data'!T49,'2. Collected Data'!T149,'2. Collected Data'!T249,'2. Collected Data'!T349,'2. Collected Data'!T449))</f>
        <v/>
      </c>
      <c r="U49" s="45" t="str">
        <f>IF(COUNT('2. Collected Data'!U49,'2. Collected Data'!U149,'2. Collected Data'!U249,'2. Collected Data'!U349,'2. Collected Data'!U449)&lt;=1,"",AVERAGE('2. Collected Data'!U49,'2. Collected Data'!U149,'2. Collected Data'!U249,'2. Collected Data'!U349,'2. Collected Data'!U449))</f>
        <v/>
      </c>
      <c r="V49" s="45" t="str">
        <f>IF(COUNT('2. Collected Data'!V49,'2. Collected Data'!V149,'2. Collected Data'!V249,'2. Collected Data'!V349,'2. Collected Data'!V449)&lt;=1,"",AVERAGE('2. Collected Data'!V49,'2. Collected Data'!V149,'2. Collected Data'!V249,'2. Collected Data'!V349,'2. Collected Data'!V449))</f>
        <v/>
      </c>
      <c r="W49" s="45" t="str">
        <f>IF(COUNT('2. Collected Data'!W49,'2. Collected Data'!W149,'2. Collected Data'!W249,'2. Collected Data'!W349,'2. Collected Data'!W449)&lt;=1,"",AVERAGE('2. Collected Data'!W49,'2. Collected Data'!W149,'2. Collected Data'!W249,'2. Collected Data'!W349,'2. Collected Data'!W449))</f>
        <v/>
      </c>
      <c r="X49" s="45" t="str">
        <f>IF(COUNT('2. Collected Data'!X49,'2. Collected Data'!X149,'2. Collected Data'!X249,'2. Collected Data'!X349,'2. Collected Data'!X449)&lt;=1,"",AVERAGE('2. Collected Data'!X49,'2. Collected Data'!X149,'2. Collected Data'!X249,'2. Collected Data'!X349,'2. Collected Data'!X449))</f>
        <v/>
      </c>
      <c r="Y49" s="45" t="str">
        <f>IF(COUNT('2. Collected Data'!Y49,'2. Collected Data'!Y149,'2. Collected Data'!Y249,'2. Collected Data'!Y349,'2. Collected Data'!Y449)&lt;=1,"",AVERAGE('2. Collected Data'!Y49,'2. Collected Data'!Y149,'2. Collected Data'!Y249,'2. Collected Data'!Y349,'2. Collected Data'!Y449))</f>
        <v/>
      </c>
      <c r="Z49" s="45" t="str">
        <f>IF(COUNT('2. Collected Data'!Z49,'2. Collected Data'!Z149,'2. Collected Data'!Z249,'2. Collected Data'!Z349,'2. Collected Data'!Z449)&lt;=1,"",AVERAGE('2. Collected Data'!Z49,'2. Collected Data'!Z149,'2. Collected Data'!Z249,'2. Collected Data'!Z349,'2. Collected Data'!Z449))</f>
        <v/>
      </c>
      <c r="AA49" s="184" t="str">
        <f>IF(COUNT('2. Collected Data'!AA49,'2. Collected Data'!AA149,'2. Collected Data'!AA249,'2. Collected Data'!AA349,'2. Collected Data'!AA449)&lt;=1,"",AVERAGE('2. Collected Data'!AA49,'2. Collected Data'!AA149,'2. Collected Data'!AA249,'2. Collected Data'!AA349,'2. Collected Data'!AA449))</f>
        <v/>
      </c>
      <c r="AB49" s="184" t="str">
        <f>IF(COUNT('2. Collected Data'!AB49,'2. Collected Data'!AB149,'2. Collected Data'!AB249,'2. Collected Data'!AB349,'2. Collected Data'!AB449)&lt;=1,"",AVERAGE('2. Collected Data'!AB49,'2. Collected Data'!AB149,'2. Collected Data'!AB249,'2. Collected Data'!AB349,'2. Collected Data'!AB449))</f>
        <v/>
      </c>
      <c r="AC49" s="184" t="str">
        <f>IF(COUNT('2. Collected Data'!AC49,'2. Collected Data'!AC149,'2. Collected Data'!AC249,'2. Collected Data'!AC349,'2. Collected Data'!AC449)&lt;=1,"",AVERAGE('2. Collected Data'!AC49,'2. Collected Data'!AC149,'2. Collected Data'!AC249,'2. Collected Data'!AC349,'2. Collected Data'!AC449))</f>
        <v/>
      </c>
      <c r="AD49" s="45" t="str">
        <f>IF(COUNT('2. Collected Data'!AD49,'2. Collected Data'!AD149,'2. Collected Data'!AD249,'2. Collected Data'!AD349,'2. Collected Data'!AD449)&lt;=1,"",AVERAGE('2. Collected Data'!AD49,'2. Collected Data'!AD149,'2. Collected Data'!AD249,'2. Collected Data'!AD349,'2. Collected Data'!AD449))</f>
        <v/>
      </c>
      <c r="AE49" s="45" t="str">
        <f>IF(COUNT('2. Collected Data'!AE49,'2. Collected Data'!AE149,'2. Collected Data'!AE249,'2. Collected Data'!AE349,'2. Collected Data'!AE449)&lt;=1,"",AVERAGE('2. Collected Data'!AE49,'2. Collected Data'!AE149,'2. Collected Data'!AE249,'2. Collected Data'!AE349,'2. Collected Data'!AE449))</f>
        <v/>
      </c>
      <c r="AF49" s="45" t="str">
        <f>IF(COUNT('2. Collected Data'!AF49,'2. Collected Data'!AF149,'2. Collected Data'!AF249,'2. Collected Data'!AF349,'2. Collected Data'!AF449)&lt;=1,"",AVERAGE('2. Collected Data'!AF49,'2. Collected Data'!AF149,'2. Collected Data'!AF249,'2. Collected Data'!AF349,'2. Collected Data'!AF449))</f>
        <v/>
      </c>
      <c r="AG49" s="45" t="str">
        <f>IF(COUNT('2. Collected Data'!AG49,'2. Collected Data'!AG149,'2. Collected Data'!AG249,'2. Collected Data'!AG349,'2. Collected Data'!AG449)&lt;=1,"",AVERAGE('2. Collected Data'!AG49,'2. Collected Data'!AG149,'2. Collected Data'!AG249,'2. Collected Data'!AG349,'2. Collected Data'!AG449))</f>
        <v/>
      </c>
      <c r="AH49" s="88"/>
      <c r="AI49" s="45" t="str">
        <f>IF(COUNT('2. Collected Data'!AI149,'2. Collected Data'!AI249,'2. Collected Data'!AI349,'2. Collected Data'!AI449,'2. Collected Data'!AI549)&lt;=1,"",AVERAGE('2. Collected Data'!AI149,'2. Collected Data'!AI249,'2. Collected Data'!AI349,'2. Collected Data'!AI449,'2. Collected Data'!AI549))</f>
        <v/>
      </c>
      <c r="AJ49" s="45" t="str">
        <f>IF(COUNT('2. Collected Data'!AJ149,'2. Collected Data'!AJ249,'2. Collected Data'!AJ349,'2. Collected Data'!AJ449,'2. Collected Data'!AJ549)&lt;=1,"",AVERAGE('2. Collected Data'!AJ149,'2. Collected Data'!AJ249,'2. Collected Data'!AJ349,'2. Collected Data'!AJ449,'2. Collected Data'!AJ549))</f>
        <v/>
      </c>
      <c r="AK49" s="45" t="str">
        <f>IF(COUNT('2. Collected Data'!AK149,'2. Collected Data'!AK249,'2. Collected Data'!AK349,'2. Collected Data'!AK449,'2. Collected Data'!AK549)&lt;=1,"",AVERAGE('2. Collected Data'!AK149,'2. Collected Data'!AK249,'2. Collected Data'!AK349,'2. Collected Data'!AK449,'2. Collected Data'!AK549))</f>
        <v/>
      </c>
      <c r="AL49" s="45" t="str">
        <f>IF(COUNT('2. Collected Data'!AL149,'2. Collected Data'!AL249,'2. Collected Data'!AL349,'2. Collected Data'!AL449,'2. Collected Data'!AL549)&lt;=1,"",AVERAGE('2. Collected Data'!AL149,'2. Collected Data'!AL249,'2. Collected Data'!AL349,'2. Collected Data'!AL449,'2. Collected Data'!AL549))</f>
        <v/>
      </c>
      <c r="AM49" s="45" t="str">
        <f>IF(COUNT('2. Collected Data'!AM149,'2. Collected Data'!AM249,'2. Collected Data'!AM349,'2. Collected Data'!AM449,'2. Collected Data'!AM549)&lt;=1,"",AVERAGE('2. Collected Data'!AM149,'2. Collected Data'!AM249,'2. Collected Data'!AM349,'2. Collected Data'!AM449,'2. Collected Data'!AM549))</f>
        <v/>
      </c>
      <c r="AN49" s="122"/>
      <c r="AO49" s="45" t="str">
        <f>IF(COUNT('2. Collected Data'!AO149,'2. Collected Data'!AO249,'2. Collected Data'!AO349,'2. Collected Data'!AO449,'2. Collected Data'!AO549)&lt;=1,"",AVERAGE('2. Collected Data'!AO149,'2. Collected Data'!AO249,'2. Collected Data'!AO349,'2. Collected Data'!AO449,'2. Collected Data'!AO549))</f>
        <v/>
      </c>
      <c r="AP49" s="45" t="str">
        <f>IF(COUNT('2. Collected Data'!AP149,'2. Collected Data'!AP249,'2. Collected Data'!AP349,'2. Collected Data'!AP449,'2. Collected Data'!AP549)&lt;=1,"",AVERAGE('2. Collected Data'!AP149,'2. Collected Data'!AP249,'2. Collected Data'!AP349,'2. Collected Data'!AP449,'2. Collected Data'!AP549))</f>
        <v/>
      </c>
      <c r="AQ49" s="45" t="str">
        <f>IF(COUNT('2. Collected Data'!AQ149,'2. Collected Data'!AQ249,'2. Collected Data'!AQ349,'2. Collected Data'!AQ449,'2. Collected Data'!AQ549)&lt;=1,"",AVERAGE('2. Collected Data'!AQ149,'2. Collected Data'!AQ249,'2. Collected Data'!AQ349,'2. Collected Data'!AQ449,'2. Collected Data'!AQ549))</f>
        <v/>
      </c>
      <c r="AR49" s="45" t="str">
        <f>IF(COUNT('2. Collected Data'!AR149,'2. Collected Data'!AR249,'2. Collected Data'!AR349,'2. Collected Data'!AR449,'2. Collected Data'!AR549)&lt;=1,"",AVERAGE('2. Collected Data'!AR149,'2. Collected Data'!AR249,'2. Collected Data'!AR349,'2. Collected Data'!AR449,'2. Collected Data'!AR549))</f>
        <v/>
      </c>
      <c r="AS49" s="45" t="str">
        <f>IF(COUNT('2. Collected Data'!AS149,'2. Collected Data'!AS249,'2. Collected Data'!AS349,'2. Collected Data'!AS449,'2. Collected Data'!AS549)&lt;=1,"",AVERAGE('2. Collected Data'!AS149,'2. Collected Data'!AS249,'2. Collected Data'!AS349,'2. Collected Data'!AS449,'2. Collected Data'!AS549))</f>
        <v/>
      </c>
      <c r="AT49" s="45" t="str">
        <f>IF(COUNT('2. Collected Data'!AT149,'2. Collected Data'!AT249,'2. Collected Data'!AT349,'2. Collected Data'!AT449,'2. Collected Data'!AT549)&lt;=1,"",AVERAGE('2. Collected Data'!AT149,'2. Collected Data'!AT249,'2. Collected Data'!AT349,'2. Collected Data'!AT449,'2. Collected Data'!AT549))</f>
        <v/>
      </c>
      <c r="AU49" s="45" t="str">
        <f>IF(COUNT('2. Collected Data'!AU149,'2. Collected Data'!AU249,'2. Collected Data'!AU349,'2. Collected Data'!AU449,'2. Collected Data'!AU549)&lt;=1,"",AVERAGE('2. Collected Data'!AU149,'2. Collected Data'!AU249,'2. Collected Data'!AU349,'2. Collected Data'!AU449,'2. Collected Data'!AU549))</f>
        <v/>
      </c>
      <c r="AV49" s="88"/>
      <c r="AW49" s="184" t="str">
        <f>IF(COUNT('2. Collected Data'!AW149,'2. Collected Data'!AW249,'2. Collected Data'!AW349,'2. Collected Data'!AW449,'2. Collected Data'!AW549)&lt;=1,"",AVERAGE('2. Collected Data'!AW149,'2. Collected Data'!AW249,'2. Collected Data'!AW349,'2. Collected Data'!AW449,'2. Collected Data'!AW549))</f>
        <v/>
      </c>
      <c r="AX49" s="184" t="str">
        <f>IF(COUNT('2. Collected Data'!AX149,'2. Collected Data'!AX249,'2. Collected Data'!AX349,'2. Collected Data'!AX449,'2. Collected Data'!AX549)&lt;=1,"",AVERAGE('2. Collected Data'!AX149,'2. Collected Data'!AX249,'2. Collected Data'!AX349,'2. Collected Data'!AX449,'2. Collected Data'!AX549))</f>
        <v/>
      </c>
      <c r="AY49" s="50"/>
      <c r="AZ49" s="91"/>
      <c r="BA49" s="88"/>
      <c r="BB49" s="78" t="str">
        <f>IF(COUNT('2. Collected Data'!BB149,'2. Collected Data'!BB249,'2. Collected Data'!BB349,'2. Collected Data'!BB449,'2. Collected Data'!BB549)&lt;=1,"",AVERAGE('2. Collected Data'!BB149,'2. Collected Data'!BB249,'2. Collected Data'!BB349,'2. Collected Data'!BB449,'2. Collected Data'!BB549))</f>
        <v/>
      </c>
      <c r="BC49" s="75" t="str">
        <f>IF(COUNT('2. Collected Data'!BC149,'2. Collected Data'!BC249,'2. Collected Data'!BC349,'2. Collected Data'!BC449,'2. Collected Data'!BC549)&lt;=1,"",AVERAGE('2. Collected Data'!BC149,'2. Collected Data'!BC249,'2. Collected Data'!BC349,'2. Collected Data'!BC449,'2. Collected Data'!BC549))</f>
        <v/>
      </c>
      <c r="BD49" s="75" t="str">
        <f>IF(COUNT('2. Collected Data'!BD149,'2. Collected Data'!BD249,'2. Collected Data'!BD349,'2. Collected Data'!BD449,'2. Collected Data'!BD549)&lt;=1,"",AVERAGE('2. Collected Data'!BD149,'2. Collected Data'!BD249,'2. Collected Data'!BD349,'2. Collected Data'!BD449,'2. Collected Data'!BD549))</f>
        <v/>
      </c>
      <c r="BE49" s="75" t="str">
        <f>IF(COUNT('2. Collected Data'!BE149,'2. Collected Data'!BE249,'2. Collected Data'!BE349,'2. Collected Data'!BE449,'2. Collected Data'!BE549)&lt;=1,"",AVERAGE('2. Collected Data'!BE149,'2. Collected Data'!BE249,'2. Collected Data'!BE349,'2. Collected Data'!BE449,'2. Collected Data'!BE549))</f>
        <v/>
      </c>
      <c r="BF49" s="75" t="str">
        <f>IF(COUNT('2. Collected Data'!BF149,'2. Collected Data'!BF249,'2. Collected Data'!BF349,'2. Collected Data'!BF449,'2. Collected Data'!BF549)&lt;=1,"",AVERAGE('2. Collected Data'!BF149,'2. Collected Data'!BF249,'2. Collected Data'!BF349,'2. Collected Data'!BF449,'2. Collected Data'!BF549))</f>
        <v/>
      </c>
      <c r="BG49" s="50"/>
      <c r="BH49" s="78" t="str">
        <f>IF(COUNT('2. Collected Data'!BH149,'2. Collected Data'!BH249,'2. Collected Data'!BH349,'2. Collected Data'!BH449,'2. Collected Data'!BH549)&lt;=1,"",AVERAGE('2. Collected Data'!BH149,'2. Collected Data'!BH249,'2. Collected Data'!BH349,'2. Collected Data'!BH449,'2. Collected Data'!BH549))</f>
        <v/>
      </c>
      <c r="BI49" s="130"/>
      <c r="BJ49" s="50"/>
    </row>
    <row r="50" spans="1:62" s="51" customFormat="1" ht="11.25" customHeight="1" x14ac:dyDescent="0.15">
      <c r="A50" s="89" t="s">
        <v>144</v>
      </c>
      <c r="B50" s="172"/>
      <c r="C50" s="346"/>
      <c r="D50" s="346"/>
      <c r="E50" s="346"/>
      <c r="F50" s="346"/>
      <c r="G50" s="45">
        <f>IF(COUNT('2. Collected Data'!G50,'2. Collected Data'!G150,'2. Collected Data'!G250,'2. Collected Data'!G350,'2. Collected Data'!G450)&lt;=1,"",AVERAGE('2. Collected Data'!G50,'2. Collected Data'!G150,'2. Collected Data'!G250,'2. Collected Data'!G350,'2. Collected Data'!G450))</f>
        <v>19090</v>
      </c>
      <c r="H50" s="45">
        <f>IF(COUNT('2. Collected Data'!H50,'2. Collected Data'!H150,'2. Collected Data'!H250,'2. Collected Data'!H350,'2. Collected Data'!H450)&lt;=1,"",AVERAGE('2. Collected Data'!H50,'2. Collected Data'!H150,'2. Collected Data'!H250,'2. Collected Data'!H350,'2. Collected Data'!H450))</f>
        <v>8029</v>
      </c>
      <c r="I50" s="45">
        <f>IF(COUNT('2. Collected Data'!I50,'2. Collected Data'!I150,'2. Collected Data'!I250,'2. Collected Data'!I350,'2. Collected Data'!I450)&lt;=1,"",AVERAGE('2. Collected Data'!I50,'2. Collected Data'!I150,'2. Collected Data'!I250,'2. Collected Data'!I350,'2. Collected Data'!I450))</f>
        <v>508.4</v>
      </c>
      <c r="J50" s="45">
        <f>IF(COUNT('2. Collected Data'!J50,'2. Collected Data'!J150,'2. Collected Data'!J250,'2. Collected Data'!J350,'2. Collected Data'!J450)&lt;=1,"",AVERAGE('2. Collected Data'!J50,'2. Collected Data'!J150,'2. Collected Data'!J250,'2. Collected Data'!J350,'2. Collected Data'!J450))</f>
        <v>62.4</v>
      </c>
      <c r="K50" s="45">
        <f>IF(COUNT('2. Collected Data'!K50,'2. Collected Data'!K150,'2. Collected Data'!K250,'2. Collected Data'!K350,'2. Collected Data'!K450)&lt;=1,"",AVERAGE('2. Collected Data'!K50,'2. Collected Data'!K150,'2. Collected Data'!K250,'2. Collected Data'!K350,'2. Collected Data'!K450))</f>
        <v>30</v>
      </c>
      <c r="L50" s="45">
        <f>IF(COUNT('2. Collected Data'!L50,'2. Collected Data'!L150,'2. Collected Data'!L250,'2. Collected Data'!L350,'2. Collected Data'!L450)&lt;=1,"",AVERAGE('2. Collected Data'!L50,'2. Collected Data'!L150,'2. Collected Data'!L250,'2. Collected Data'!L350,'2. Collected Data'!L450))</f>
        <v>4.4000000000000004</v>
      </c>
      <c r="M50" s="45">
        <f>IF(COUNT('2. Collected Data'!M50,'2. Collected Data'!M150,'2. Collected Data'!M250,'2. Collected Data'!M350,'2. Collected Data'!M450)&lt;=1,"",AVERAGE('2. Collected Data'!M50,'2. Collected Data'!M150,'2. Collected Data'!M250,'2. Collected Data'!M350,'2. Collected Data'!M450))</f>
        <v>336.4</v>
      </c>
      <c r="N50" s="45">
        <f>IF(COUNT('2. Collected Data'!N50,'2. Collected Data'!N150,'2. Collected Data'!N250,'2. Collected Data'!N350,'2. Collected Data'!N450)&lt;=1,"",AVERAGE('2. Collected Data'!N50,'2. Collected Data'!N150,'2. Collected Data'!N250,'2. Collected Data'!N350,'2. Collected Data'!N450))</f>
        <v>75.400000000000006</v>
      </c>
      <c r="O50" s="45">
        <f>IF(COUNT('2. Collected Data'!O50,'2. Collected Data'!O150,'2. Collected Data'!O250,'2. Collected Data'!O350,'2. Collected Data'!O450)&lt;=1,"",AVERAGE('2. Collected Data'!O50,'2. Collected Data'!O150,'2. Collected Data'!O250,'2. Collected Data'!O350,'2. Collected Data'!O450))</f>
        <v>208.6</v>
      </c>
      <c r="P50" s="45">
        <f>IF(COUNT('2. Collected Data'!P50,'2. Collected Data'!P150,'2. Collected Data'!P250,'2. Collected Data'!P350,'2. Collected Data'!P450)&lt;=1,"",AVERAGE('2. Collected Data'!P50,'2. Collected Data'!P150,'2. Collected Data'!P250,'2. Collected Data'!P350,'2. Collected Data'!P450))</f>
        <v>0</v>
      </c>
      <c r="Q50" s="45">
        <f>IF(COUNT('2. Collected Data'!Q50,'2. Collected Data'!Q150,'2. Collected Data'!Q250,'2. Collected Data'!Q350,'2. Collected Data'!Q450)&lt;=1,"",AVERAGE('2. Collected Data'!Q50,'2. Collected Data'!Q150,'2. Collected Data'!Q250,'2. Collected Data'!Q350,'2. Collected Data'!Q450))</f>
        <v>0</v>
      </c>
      <c r="R50" s="45">
        <f>IF(COUNT('2. Collected Data'!R50,'2. Collected Data'!R150,'2. Collected Data'!R250,'2. Collected Data'!R350,'2. Collected Data'!R450)&lt;=1,"",AVERAGE('2. Collected Data'!R50,'2. Collected Data'!R150,'2. Collected Data'!R250,'2. Collected Data'!R350,'2. Collected Data'!R450))</f>
        <v>0</v>
      </c>
      <c r="S50" s="45">
        <f>IF(COUNT('2. Collected Data'!S50,'2. Collected Data'!S150,'2. Collected Data'!S250,'2. Collected Data'!S350,'2. Collected Data'!S450)&lt;=1,"",AVERAGE('2. Collected Data'!S50,'2. Collected Data'!S150,'2. Collected Data'!S250,'2. Collected Data'!S350,'2. Collected Data'!S450))</f>
        <v>0</v>
      </c>
      <c r="T50" s="45">
        <f>IF(COUNT('2. Collected Data'!T50,'2. Collected Data'!T150,'2. Collected Data'!T250,'2. Collected Data'!T350,'2. Collected Data'!T450)&lt;=1,"",AVERAGE('2. Collected Data'!T50,'2. Collected Data'!T150,'2. Collected Data'!T250,'2. Collected Data'!T350,'2. Collected Data'!T450))</f>
        <v>0</v>
      </c>
      <c r="U50" s="45">
        <f>IF(COUNT('2. Collected Data'!U50,'2. Collected Data'!U150,'2. Collected Data'!U250,'2. Collected Data'!U350,'2. Collected Data'!U450)&lt;=1,"",AVERAGE('2. Collected Data'!U50,'2. Collected Data'!U150,'2. Collected Data'!U250,'2. Collected Data'!U350,'2. Collected Data'!U450))</f>
        <v>0</v>
      </c>
      <c r="V50" s="45">
        <f>IF(COUNT('2. Collected Data'!V50,'2. Collected Data'!V150,'2. Collected Data'!V250,'2. Collected Data'!V350,'2. Collected Data'!V450)&lt;=1,"",AVERAGE('2. Collected Data'!V50,'2. Collected Data'!V150,'2. Collected Data'!V250,'2. Collected Data'!V350,'2. Collected Data'!V450))</f>
        <v>0</v>
      </c>
      <c r="W50" s="45">
        <f>IF(COUNT('2. Collected Data'!W50,'2. Collected Data'!W150,'2. Collected Data'!W250,'2. Collected Data'!W350,'2. Collected Data'!W450)&lt;=1,"",AVERAGE('2. Collected Data'!W50,'2. Collected Data'!W150,'2. Collected Data'!W250,'2. Collected Data'!W350,'2. Collected Data'!W450))</f>
        <v>0</v>
      </c>
      <c r="X50" s="45">
        <f>IF(COUNT('2. Collected Data'!X50,'2. Collected Data'!X150,'2. Collected Data'!X250,'2. Collected Data'!X350,'2. Collected Data'!X450)&lt;=1,"",AVERAGE('2. Collected Data'!X50,'2. Collected Data'!X150,'2. Collected Data'!X250,'2. Collected Data'!X350,'2. Collected Data'!X450))</f>
        <v>0</v>
      </c>
      <c r="Y50" s="45">
        <f>IF(COUNT('2. Collected Data'!Y50,'2. Collected Data'!Y150,'2. Collected Data'!Y250,'2. Collected Data'!Y350,'2. Collected Data'!Y450)&lt;=1,"",AVERAGE('2. Collected Data'!Y50,'2. Collected Data'!Y150,'2. Collected Data'!Y250,'2. Collected Data'!Y350,'2. Collected Data'!Y450))</f>
        <v>950</v>
      </c>
      <c r="Z50" s="45">
        <f>IF(COUNT('2. Collected Data'!Z50,'2. Collected Data'!Z150,'2. Collected Data'!Z250,'2. Collected Data'!Z350,'2. Collected Data'!Z450)&lt;=1,"",AVERAGE('2. Collected Data'!Z50,'2. Collected Data'!Z150,'2. Collected Data'!Z250,'2. Collected Data'!Z350,'2. Collected Data'!Z450))</f>
        <v>85</v>
      </c>
      <c r="AA50" s="184">
        <f>IF(COUNT('2. Collected Data'!AA50,'2. Collected Data'!AA150,'2. Collected Data'!AA250,'2. Collected Data'!AA350,'2. Collected Data'!AA450)&lt;=1,"",AVERAGE('2. Collected Data'!AA50,'2. Collected Data'!AA150,'2. Collected Data'!AA250,'2. Collected Data'!AA350,'2. Collected Data'!AA450))</f>
        <v>1</v>
      </c>
      <c r="AB50" s="184">
        <f>IF(COUNT('2. Collected Data'!AB50,'2. Collected Data'!AB150,'2. Collected Data'!AB250,'2. Collected Data'!AB350,'2. Collected Data'!AB450)&lt;=1,"",AVERAGE('2. Collected Data'!AB50,'2. Collected Data'!AB150,'2. Collected Data'!AB250,'2. Collected Data'!AB350,'2. Collected Data'!AB450))</f>
        <v>0</v>
      </c>
      <c r="AC50" s="184">
        <f>IF(COUNT('2. Collected Data'!AC50,'2. Collected Data'!AC150,'2. Collected Data'!AC250,'2. Collected Data'!AC350,'2. Collected Data'!AC450)&lt;=1,"",AVERAGE('2. Collected Data'!AC50,'2. Collected Data'!AC150,'2. Collected Data'!AC250,'2. Collected Data'!AC350,'2. Collected Data'!AC450))</f>
        <v>0</v>
      </c>
      <c r="AD50" s="45">
        <f>IF(COUNT('2. Collected Data'!AD50,'2. Collected Data'!AD150,'2. Collected Data'!AD250,'2. Collected Data'!AD350,'2. Collected Data'!AD450)&lt;=1,"",AVERAGE('2. Collected Data'!AD50,'2. Collected Data'!AD150,'2. Collected Data'!AD250,'2. Collected Data'!AD350,'2. Collected Data'!AD450))</f>
        <v>9.8000000000000007</v>
      </c>
      <c r="AE50" s="45">
        <f>IF(COUNT('2. Collected Data'!AE50,'2. Collected Data'!AE150,'2. Collected Data'!AE250,'2. Collected Data'!AE350,'2. Collected Data'!AE450)&lt;=1,"",AVERAGE('2. Collected Data'!AE50,'2. Collected Data'!AE150,'2. Collected Data'!AE250,'2. Collected Data'!AE350,'2. Collected Data'!AE450))</f>
        <v>9070</v>
      </c>
      <c r="AF50" s="45">
        <f>IF(COUNT('2. Collected Data'!AF50,'2. Collected Data'!AF150,'2. Collected Data'!AF250,'2. Collected Data'!AF350,'2. Collected Data'!AF450)&lt;=1,"",AVERAGE('2. Collected Data'!AF50,'2. Collected Data'!AF150,'2. Collected Data'!AF250,'2. Collected Data'!AF350,'2. Collected Data'!AF450))</f>
        <v>105.6</v>
      </c>
      <c r="AG50" s="45">
        <f>IF(COUNT('2. Collected Data'!AG50,'2. Collected Data'!AG150,'2. Collected Data'!AG250,'2. Collected Data'!AG350,'2. Collected Data'!AG450)&lt;=1,"",AVERAGE('2. Collected Data'!AG50,'2. Collected Data'!AG150,'2. Collected Data'!AG250,'2. Collected Data'!AG350,'2. Collected Data'!AG450))</f>
        <v>2052480</v>
      </c>
      <c r="AH50" s="88"/>
      <c r="AI50" s="45">
        <f>IF(COUNT('2. Collected Data'!AI150,'2. Collected Data'!AI250,'2. Collected Data'!AI350,'2. Collected Data'!AI450,'2. Collected Data'!AI550)&lt;=1,"",AVERAGE('2. Collected Data'!AI150,'2. Collected Data'!AI250,'2. Collected Data'!AI350,'2. Collected Data'!AI450,'2. Collected Data'!AI550))</f>
        <v>2449.6</v>
      </c>
      <c r="AJ50" s="45">
        <f>IF(COUNT('2. Collected Data'!AJ150,'2. Collected Data'!AJ250,'2. Collected Data'!AJ350,'2. Collected Data'!AJ450,'2. Collected Data'!AJ550)&lt;=1,"",AVERAGE('2. Collected Data'!AJ150,'2. Collected Data'!AJ250,'2. Collected Data'!AJ350,'2. Collected Data'!AJ450,'2. Collected Data'!AJ550))</f>
        <v>0</v>
      </c>
      <c r="AK50" s="45">
        <f>IF(COUNT('2. Collected Data'!AK150,'2. Collected Data'!AK250,'2. Collected Data'!AK350,'2. Collected Data'!AK450,'2. Collected Data'!AK550)&lt;=1,"",AVERAGE('2. Collected Data'!AK150,'2. Collected Data'!AK250,'2. Collected Data'!AK350,'2. Collected Data'!AK450,'2. Collected Data'!AK550))</f>
        <v>0</v>
      </c>
      <c r="AL50" s="45">
        <f>IF(COUNT('2. Collected Data'!AL150,'2. Collected Data'!AL250,'2. Collected Data'!AL350,'2. Collected Data'!AL450,'2. Collected Data'!AL550)&lt;=1,"",AVERAGE('2. Collected Data'!AL150,'2. Collected Data'!AL250,'2. Collected Data'!AL350,'2. Collected Data'!AL450,'2. Collected Data'!AL550))</f>
        <v>258734</v>
      </c>
      <c r="AM50" s="45">
        <f>IF(COUNT('2. Collected Data'!AM150,'2. Collected Data'!AM250,'2. Collected Data'!AM350,'2. Collected Data'!AM450,'2. Collected Data'!AM550)&lt;=1,"",AVERAGE('2. Collected Data'!AM150,'2. Collected Data'!AM250,'2. Collected Data'!AM350,'2. Collected Data'!AM450,'2. Collected Data'!AM550))</f>
        <v>0</v>
      </c>
      <c r="AN50" s="122"/>
      <c r="AO50" s="45">
        <f>IF(COUNT('2. Collected Data'!AO150,'2. Collected Data'!AO250,'2. Collected Data'!AO350,'2. Collected Data'!AO450,'2. Collected Data'!AO550)&lt;=1,"",AVERAGE('2. Collected Data'!AO150,'2. Collected Data'!AO250,'2. Collected Data'!AO350,'2. Collected Data'!AO450,'2. Collected Data'!AO550))</f>
        <v>0</v>
      </c>
      <c r="AP50" s="45">
        <f>IF(COUNT('2. Collected Data'!AP150,'2. Collected Data'!AP250,'2. Collected Data'!AP350,'2. Collected Data'!AP450,'2. Collected Data'!AP550)&lt;=1,"",AVERAGE('2. Collected Data'!AP150,'2. Collected Data'!AP250,'2. Collected Data'!AP350,'2. Collected Data'!AP450,'2. Collected Data'!AP550))</f>
        <v>0</v>
      </c>
      <c r="AQ50" s="45">
        <f>IF(COUNT('2. Collected Data'!AQ150,'2. Collected Data'!AQ250,'2. Collected Data'!AQ350,'2. Collected Data'!AQ450,'2. Collected Data'!AQ550)&lt;=1,"",AVERAGE('2. Collected Data'!AQ150,'2. Collected Data'!AQ250,'2. Collected Data'!AQ350,'2. Collected Data'!AQ450,'2. Collected Data'!AQ550))</f>
        <v>5034575</v>
      </c>
      <c r="AR50" s="45">
        <f>IF(COUNT('2. Collected Data'!AR150,'2. Collected Data'!AR250,'2. Collected Data'!AR350,'2. Collected Data'!AR450,'2. Collected Data'!AR550)&lt;=1,"",AVERAGE('2. Collected Data'!AR150,'2. Collected Data'!AR250,'2. Collected Data'!AR350,'2. Collected Data'!AR450,'2. Collected Data'!AR550))</f>
        <v>0</v>
      </c>
      <c r="AS50" s="45">
        <f>IF(COUNT('2. Collected Data'!AS150,'2. Collected Data'!AS250,'2. Collected Data'!AS350,'2. Collected Data'!AS450,'2. Collected Data'!AS550)&lt;=1,"",AVERAGE('2. Collected Data'!AS150,'2. Collected Data'!AS250,'2. Collected Data'!AS350,'2. Collected Data'!AS450,'2. Collected Data'!AS550))</f>
        <v>0</v>
      </c>
      <c r="AT50" s="45">
        <f>IF(COUNT('2. Collected Data'!AT150,'2. Collected Data'!AT250,'2. Collected Data'!AT350,'2. Collected Data'!AT450,'2. Collected Data'!AT550)&lt;=1,"",AVERAGE('2. Collected Data'!AT150,'2. Collected Data'!AT250,'2. Collected Data'!AT350,'2. Collected Data'!AT450,'2. Collected Data'!AT550))</f>
        <v>0</v>
      </c>
      <c r="AU50" s="45">
        <f>IF(COUNT('2. Collected Data'!AU150,'2. Collected Data'!AU250,'2. Collected Data'!AU350,'2. Collected Data'!AU450,'2. Collected Data'!AU550)&lt;=1,"",AVERAGE('2. Collected Data'!AU150,'2. Collected Data'!AU250,'2. Collected Data'!AU350,'2. Collected Data'!AU450,'2. Collected Data'!AU550))</f>
        <v>0</v>
      </c>
      <c r="AV50" s="88"/>
      <c r="AW50" s="184">
        <f>IF(COUNT('2. Collected Data'!AW150,'2. Collected Data'!AW250,'2. Collected Data'!AW350,'2. Collected Data'!AW450,'2. Collected Data'!AW550)&lt;=1,"",AVERAGE('2. Collected Data'!AW150,'2. Collected Data'!AW250,'2. Collected Data'!AW350,'2. Collected Data'!AW450,'2. Collected Data'!AW550))</f>
        <v>0</v>
      </c>
      <c r="AX50" s="184">
        <f>IF(COUNT('2. Collected Data'!AX150,'2. Collected Data'!AX250,'2. Collected Data'!AX350,'2. Collected Data'!AX450,'2. Collected Data'!AX550)&lt;=1,"",AVERAGE('2. Collected Data'!AX150,'2. Collected Data'!AX250,'2. Collected Data'!AX350,'2. Collected Data'!AX450,'2. Collected Data'!AX550))</f>
        <v>1</v>
      </c>
      <c r="AY50" s="50"/>
      <c r="AZ50" s="91"/>
      <c r="BA50" s="88"/>
      <c r="BB50" s="78">
        <f>IF(COUNT('2. Collected Data'!BB150,'2. Collected Data'!BB250,'2. Collected Data'!BB350,'2. Collected Data'!BB450,'2. Collected Data'!BB550)&lt;=1,"",AVERAGE('2. Collected Data'!BB150,'2. Collected Data'!BB250,'2. Collected Data'!BB350,'2. Collected Data'!BB450,'2. Collected Data'!BB550))</f>
        <v>87.103999999999999</v>
      </c>
      <c r="BC50" s="75">
        <f>IF(COUNT('2. Collected Data'!BC150,'2. Collected Data'!BC250,'2. Collected Data'!BC350,'2. Collected Data'!BC450,'2. Collected Data'!BC550)&lt;=1,"",AVERAGE('2. Collected Data'!BC150,'2. Collected Data'!BC250,'2. Collected Data'!BC350,'2. Collected Data'!BC450,'2. Collected Data'!BC550))</f>
        <v>13649290.199999999</v>
      </c>
      <c r="BD50" s="75">
        <f>IF(COUNT('2. Collected Data'!BD150,'2. Collected Data'!BD250,'2. Collected Data'!BD350,'2. Collected Data'!BD450,'2. Collected Data'!BD550)&lt;=1,"",AVERAGE('2. Collected Data'!BD150,'2. Collected Data'!BD250,'2. Collected Data'!BD350,'2. Collected Data'!BD450,'2. Collected Data'!BD550))</f>
        <v>10177766.6</v>
      </c>
      <c r="BE50" s="75">
        <f>IF(COUNT('2. Collected Data'!BE150,'2. Collected Data'!BE250,'2. Collected Data'!BE350,'2. Collected Data'!BE450,'2. Collected Data'!BE550)&lt;=1,"",AVERAGE('2. Collected Data'!BE150,'2. Collected Data'!BE250,'2. Collected Data'!BE350,'2. Collected Data'!BE450,'2. Collected Data'!BE550))</f>
        <v>8435959.8000000007</v>
      </c>
      <c r="BF50" s="75">
        <f>IF(COUNT('2. Collected Data'!BF150,'2. Collected Data'!BF250,'2. Collected Data'!BF350,'2. Collected Data'!BF450,'2. Collected Data'!BF550)&lt;=1,"",AVERAGE('2. Collected Data'!BF150,'2. Collected Data'!BF250,'2. Collected Data'!BF350,'2. Collected Data'!BF450,'2. Collected Data'!BF550))</f>
        <v>32396132</v>
      </c>
      <c r="BG50" s="50"/>
      <c r="BH50" s="78">
        <f>IF(COUNT('2. Collected Data'!BH150,'2. Collected Data'!BH250,'2. Collected Data'!BH350,'2. Collected Data'!BH450,'2. Collected Data'!BH550)&lt;=1,"",AVERAGE('2. Collected Data'!BH150,'2. Collected Data'!BH250,'2. Collected Data'!BH350,'2. Collected Data'!BH450,'2. Collected Data'!BH550))</f>
        <v>85.903999999999996</v>
      </c>
      <c r="BI50" s="130"/>
      <c r="BJ50" s="50"/>
    </row>
    <row r="51" spans="1:62" s="176" customFormat="1" ht="11.25" customHeight="1" x14ac:dyDescent="0.15">
      <c r="A51" s="89" t="s">
        <v>145</v>
      </c>
      <c r="B51" s="172"/>
      <c r="C51" s="346"/>
      <c r="D51" s="346"/>
      <c r="E51" s="346"/>
      <c r="F51" s="346"/>
      <c r="G51" s="45">
        <f>IF(COUNT('2. Collected Data'!G51,'2. Collected Data'!G151,'2. Collected Data'!G251,'2. Collected Data'!G351,'2. Collected Data'!G451)&lt;=1,"",AVERAGE('2. Collected Data'!G51,'2. Collected Data'!G151,'2. Collected Data'!G251,'2. Collected Data'!G351,'2. Collected Data'!G451))</f>
        <v>96000</v>
      </c>
      <c r="H51" s="45">
        <f>IF(COUNT('2. Collected Data'!H51,'2. Collected Data'!H151,'2. Collected Data'!H251,'2. Collected Data'!H351,'2. Collected Data'!H451)&lt;=1,"",AVERAGE('2. Collected Data'!H51,'2. Collected Data'!H151,'2. Collected Data'!H251,'2. Collected Data'!H351,'2. Collected Data'!H451))</f>
        <v>43147.8</v>
      </c>
      <c r="I51" s="45">
        <f>IF(COUNT('2. Collected Data'!I51,'2. Collected Data'!I151,'2. Collected Data'!I251,'2. Collected Data'!I351,'2. Collected Data'!I451)&lt;=1,"",AVERAGE('2. Collected Data'!I51,'2. Collected Data'!I151,'2. Collected Data'!I251,'2. Collected Data'!I351,'2. Collected Data'!I451))</f>
        <v>2248.4</v>
      </c>
      <c r="J51" s="45">
        <f>IF(COUNT('2. Collected Data'!J51,'2. Collected Data'!J151,'2. Collected Data'!J251,'2. Collected Data'!J351,'2. Collected Data'!J451)&lt;=1,"",AVERAGE('2. Collected Data'!J51,'2. Collected Data'!J151,'2. Collected Data'!J251,'2. Collected Data'!J351,'2. Collected Data'!J451))</f>
        <v>133</v>
      </c>
      <c r="K51" s="45">
        <f>IF(COUNT('2. Collected Data'!K51,'2. Collected Data'!K151,'2. Collected Data'!K251,'2. Collected Data'!K351,'2. Collected Data'!K451)&lt;=1,"",AVERAGE('2. Collected Data'!K51,'2. Collected Data'!K151,'2. Collected Data'!K251,'2. Collected Data'!K351,'2. Collected Data'!K451))</f>
        <v>45.4</v>
      </c>
      <c r="L51" s="45">
        <f>IF(COUNT('2. Collected Data'!L51,'2. Collected Data'!L151,'2. Collected Data'!L251,'2. Collected Data'!L351,'2. Collected Data'!L451)&lt;=1,"",AVERAGE('2. Collected Data'!L51,'2. Collected Data'!L151,'2. Collected Data'!L251,'2. Collected Data'!L351,'2. Collected Data'!L451))</f>
        <v>10.8</v>
      </c>
      <c r="M51" s="45">
        <f>IF(COUNT('2. Collected Data'!M51,'2. Collected Data'!M151,'2. Collected Data'!M251,'2. Collected Data'!M351,'2. Collected Data'!M451)&lt;=1,"",AVERAGE('2. Collected Data'!M51,'2. Collected Data'!M151,'2. Collected Data'!M251,'2. Collected Data'!M351,'2. Collected Data'!M451))</f>
        <v>2198</v>
      </c>
      <c r="N51" s="45">
        <f>IF(COUNT('2. Collected Data'!N51,'2. Collected Data'!N151,'2. Collected Data'!N251,'2. Collected Data'!N351,'2. Collected Data'!N451)&lt;=1,"",AVERAGE('2. Collected Data'!N51,'2. Collected Data'!N151,'2. Collected Data'!N251,'2. Collected Data'!N351,'2. Collected Data'!N451))</f>
        <v>0</v>
      </c>
      <c r="O51" s="45">
        <f>IF(COUNT('2. Collected Data'!O51,'2. Collected Data'!O151,'2. Collected Data'!O251,'2. Collected Data'!O351,'2. Collected Data'!O451)&lt;=1,"",AVERAGE('2. Collected Data'!O51,'2. Collected Data'!O151,'2. Collected Data'!O251,'2. Collected Data'!O351,'2. Collected Data'!O451))</f>
        <v>2248.4</v>
      </c>
      <c r="P51" s="45">
        <f>IF(COUNT('2. Collected Data'!P51,'2. Collected Data'!P151,'2. Collected Data'!P251,'2. Collected Data'!P351,'2. Collected Data'!P451)&lt;=1,"",AVERAGE('2. Collected Data'!P51,'2. Collected Data'!P151,'2. Collected Data'!P251,'2. Collected Data'!P351,'2. Collected Data'!P451))</f>
        <v>0</v>
      </c>
      <c r="Q51" s="45">
        <f>IF(COUNT('2. Collected Data'!Q51,'2. Collected Data'!Q151,'2. Collected Data'!Q251,'2. Collected Data'!Q351,'2. Collected Data'!Q451)&lt;=1,"",AVERAGE('2. Collected Data'!Q51,'2. Collected Data'!Q151,'2. Collected Data'!Q251,'2. Collected Data'!Q351,'2. Collected Data'!Q451))</f>
        <v>317</v>
      </c>
      <c r="R51" s="45">
        <f>IF(COUNT('2. Collected Data'!R51,'2. Collected Data'!R151,'2. Collected Data'!R251,'2. Collected Data'!R351,'2. Collected Data'!R451)&lt;=1,"",AVERAGE('2. Collected Data'!R51,'2. Collected Data'!R151,'2. Collected Data'!R251,'2. Collected Data'!R351,'2. Collected Data'!R451))</f>
        <v>26.2</v>
      </c>
      <c r="S51" s="45">
        <f>IF(COUNT('2. Collected Data'!S51,'2. Collected Data'!S151,'2. Collected Data'!S251,'2. Collected Data'!S351,'2. Collected Data'!S451)&lt;=1,"",AVERAGE('2. Collected Data'!S51,'2. Collected Data'!S151,'2. Collected Data'!S251,'2. Collected Data'!S351,'2. Collected Data'!S451))</f>
        <v>10</v>
      </c>
      <c r="T51" s="45">
        <f>IF(COUNT('2. Collected Data'!T51,'2. Collected Data'!T151,'2. Collected Data'!T251,'2. Collected Data'!T351,'2. Collected Data'!T451)&lt;=1,"",AVERAGE('2. Collected Data'!T51,'2. Collected Data'!T151,'2. Collected Data'!T251,'2. Collected Data'!T351,'2. Collected Data'!T451))</f>
        <v>0</v>
      </c>
      <c r="U51" s="45">
        <f>IF(COUNT('2. Collected Data'!U51,'2. Collected Data'!U151,'2. Collected Data'!U251,'2. Collected Data'!U351,'2. Collected Data'!U451)&lt;=1,"",AVERAGE('2. Collected Data'!U51,'2. Collected Data'!U151,'2. Collected Data'!U251,'2. Collected Data'!U351,'2. Collected Data'!U451))</f>
        <v>1.8</v>
      </c>
      <c r="V51" s="45">
        <f>IF(COUNT('2. Collected Data'!V51,'2. Collected Data'!V151,'2. Collected Data'!V251,'2. Collected Data'!V351,'2. Collected Data'!V451)&lt;=1,"",AVERAGE('2. Collected Data'!V51,'2. Collected Data'!V151,'2. Collected Data'!V251,'2. Collected Data'!V351,'2. Collected Data'!V451))</f>
        <v>0</v>
      </c>
      <c r="W51" s="45">
        <f>IF(COUNT('2. Collected Data'!W51,'2. Collected Data'!W151,'2. Collected Data'!W251,'2. Collected Data'!W351,'2. Collected Data'!W451)&lt;=1,"",AVERAGE('2. Collected Data'!W51,'2. Collected Data'!W151,'2. Collected Data'!W251,'2. Collected Data'!W351,'2. Collected Data'!W451))</f>
        <v>0</v>
      </c>
      <c r="X51" s="45">
        <f>IF(COUNT('2. Collected Data'!X51,'2. Collected Data'!X151,'2. Collected Data'!X251,'2. Collected Data'!X351,'2. Collected Data'!X451)&lt;=1,"",AVERAGE('2. Collected Data'!X51,'2. Collected Data'!X151,'2. Collected Data'!X251,'2. Collected Data'!X351,'2. Collected Data'!X451))</f>
        <v>0</v>
      </c>
      <c r="Y51" s="45">
        <f>IF(COUNT('2. Collected Data'!Y51,'2. Collected Data'!Y151,'2. Collected Data'!Y251,'2. Collected Data'!Y351,'2. Collected Data'!Y451)&lt;=1,"",AVERAGE('2. Collected Data'!Y51,'2. Collected Data'!Y151,'2. Collected Data'!Y251,'2. Collected Data'!Y351,'2. Collected Data'!Y451))</f>
        <v>4061.4</v>
      </c>
      <c r="Z51" s="45">
        <f>IF(COUNT('2. Collected Data'!Z51,'2. Collected Data'!Z151,'2. Collected Data'!Z251,'2. Collected Data'!Z351,'2. Collected Data'!Z451)&lt;=1,"",AVERAGE('2. Collected Data'!Z51,'2. Collected Data'!Z151,'2. Collected Data'!Z251,'2. Collected Data'!Z351,'2. Collected Data'!Z451))</f>
        <v>710.6</v>
      </c>
      <c r="AA51" s="184">
        <f>IF(COUNT('2. Collected Data'!AA51,'2. Collected Data'!AA151,'2. Collected Data'!AA251,'2. Collected Data'!AA351,'2. Collected Data'!AA451)&lt;=1,"",AVERAGE('2. Collected Data'!AA51,'2. Collected Data'!AA151,'2. Collected Data'!AA251,'2. Collected Data'!AA351,'2. Collected Data'!AA451))</f>
        <v>0.92799999999999994</v>
      </c>
      <c r="AB51" s="184">
        <f>IF(COUNT('2. Collected Data'!AB51,'2. Collected Data'!AB151,'2. Collected Data'!AB251,'2. Collected Data'!AB351,'2. Collected Data'!AB451)&lt;=1,"",AVERAGE('2. Collected Data'!AB51,'2. Collected Data'!AB151,'2. Collected Data'!AB251,'2. Collected Data'!AB351,'2. Collected Data'!AB451))</f>
        <v>3.2000000000000001E-2</v>
      </c>
      <c r="AC51" s="184">
        <f>IF(COUNT('2. Collected Data'!AC51,'2. Collected Data'!AC151,'2. Collected Data'!AC251,'2. Collected Data'!AC351,'2. Collected Data'!AC451)&lt;=1,"",AVERAGE('2. Collected Data'!AC51,'2. Collected Data'!AC151,'2. Collected Data'!AC251,'2. Collected Data'!AC351,'2. Collected Data'!AC451))</f>
        <v>0.04</v>
      </c>
      <c r="AD51" s="45">
        <f>IF(COUNT('2. Collected Data'!AD51,'2. Collected Data'!AD151,'2. Collected Data'!AD251,'2. Collected Data'!AD351,'2. Collected Data'!AD451)&lt;=1,"",AVERAGE('2. Collected Data'!AD51,'2. Collected Data'!AD151,'2. Collected Data'!AD251,'2. Collected Data'!AD351,'2. Collected Data'!AD451))</f>
        <v>447.8</v>
      </c>
      <c r="AE51" s="45">
        <f>IF(COUNT('2. Collected Data'!AE51,'2. Collected Data'!AE151,'2. Collected Data'!AE251,'2. Collected Data'!AE351,'2. Collected Data'!AE451)&lt;=1,"",AVERAGE('2. Collected Data'!AE51,'2. Collected Data'!AE151,'2. Collected Data'!AE251,'2. Collected Data'!AE351,'2. Collected Data'!AE451))</f>
        <v>836846</v>
      </c>
      <c r="AF51" s="45">
        <f>IF(COUNT('2. Collected Data'!AF51,'2. Collected Data'!AF151,'2. Collected Data'!AF251,'2. Collected Data'!AF351,'2. Collected Data'!AF451)&lt;=1,"",AVERAGE('2. Collected Data'!AF51,'2. Collected Data'!AF151,'2. Collected Data'!AF251,'2. Collected Data'!AF351,'2. Collected Data'!AF451))</f>
        <v>63.4</v>
      </c>
      <c r="AG51" s="45">
        <f>IF(COUNT('2. Collected Data'!AG51,'2. Collected Data'!AG151,'2. Collected Data'!AG251,'2. Collected Data'!AG351,'2. Collected Data'!AG451)&lt;=1,"",AVERAGE('2. Collected Data'!AG51,'2. Collected Data'!AG151,'2. Collected Data'!AG251,'2. Collected Data'!AG351,'2. Collected Data'!AG451))</f>
        <v>3084400</v>
      </c>
      <c r="AH51" s="88"/>
      <c r="AI51" s="45">
        <f>IF(COUNT('2. Collected Data'!AI151,'2. Collected Data'!AI251,'2. Collected Data'!AI351,'2. Collected Data'!AI451,'2. Collected Data'!AI551)&lt;=1,"",AVERAGE('2. Collected Data'!AI151,'2. Collected Data'!AI251,'2. Collected Data'!AI351,'2. Collected Data'!AI451,'2. Collected Data'!AI551))</f>
        <v>859800</v>
      </c>
      <c r="AJ51" s="45">
        <f>IF(COUNT('2. Collected Data'!AJ151,'2. Collected Data'!AJ251,'2. Collected Data'!AJ351,'2. Collected Data'!AJ451,'2. Collected Data'!AJ551)&lt;=1,"",AVERAGE('2. Collected Data'!AJ151,'2. Collected Data'!AJ251,'2. Collected Data'!AJ351,'2. Collected Data'!AJ451,'2. Collected Data'!AJ551))</f>
        <v>0</v>
      </c>
      <c r="AK51" s="45">
        <f>IF(COUNT('2. Collected Data'!AK151,'2. Collected Data'!AK251,'2. Collected Data'!AK351,'2. Collected Data'!AK451,'2. Collected Data'!AK551)&lt;=1,"",AVERAGE('2. Collected Data'!AK151,'2. Collected Data'!AK251,'2. Collected Data'!AK351,'2. Collected Data'!AK451,'2. Collected Data'!AK551))</f>
        <v>0</v>
      </c>
      <c r="AL51" s="45">
        <f>IF(COUNT('2. Collected Data'!AL151,'2. Collected Data'!AL251,'2. Collected Data'!AL351,'2. Collected Data'!AL451,'2. Collected Data'!AL551)&lt;=1,"",AVERAGE('2. Collected Data'!AL151,'2. Collected Data'!AL251,'2. Collected Data'!AL351,'2. Collected Data'!AL451,'2. Collected Data'!AL551))</f>
        <v>599200</v>
      </c>
      <c r="AM51" s="45">
        <f>IF(COUNT('2. Collected Data'!AM151,'2. Collected Data'!AM251,'2. Collected Data'!AM351,'2. Collected Data'!AM451,'2. Collected Data'!AM551)&lt;=1,"",AVERAGE('2. Collected Data'!AM151,'2. Collected Data'!AM251,'2. Collected Data'!AM351,'2. Collected Data'!AM451,'2. Collected Data'!AM551))</f>
        <v>0</v>
      </c>
      <c r="AN51" s="122"/>
      <c r="AO51" s="45">
        <f>IF(COUNT('2. Collected Data'!AO151,'2. Collected Data'!AO251,'2. Collected Data'!AO351,'2. Collected Data'!AO451,'2. Collected Data'!AO551)&lt;=1,"",AVERAGE('2. Collected Data'!AO151,'2. Collected Data'!AO251,'2. Collected Data'!AO351,'2. Collected Data'!AO451,'2. Collected Data'!AO551))</f>
        <v>11440000</v>
      </c>
      <c r="AP51" s="45">
        <f>IF(COUNT('2. Collected Data'!AP151,'2. Collected Data'!AP251,'2. Collected Data'!AP351,'2. Collected Data'!AP451,'2. Collected Data'!AP551)&lt;=1,"",AVERAGE('2. Collected Data'!AP151,'2. Collected Data'!AP251,'2. Collected Data'!AP351,'2. Collected Data'!AP451,'2. Collected Data'!AP551))</f>
        <v>0</v>
      </c>
      <c r="AQ51" s="45">
        <f>IF(COUNT('2. Collected Data'!AQ151,'2. Collected Data'!AQ251,'2. Collected Data'!AQ351,'2. Collected Data'!AQ451,'2. Collected Data'!AQ551)&lt;=1,"",AVERAGE('2. Collected Data'!AQ151,'2. Collected Data'!AQ251,'2. Collected Data'!AQ351,'2. Collected Data'!AQ451,'2. Collected Data'!AQ551))</f>
        <v>0</v>
      </c>
      <c r="AR51" s="45">
        <f>IF(COUNT('2. Collected Data'!AR151,'2. Collected Data'!AR251,'2. Collected Data'!AR351,'2. Collected Data'!AR451,'2. Collected Data'!AR551)&lt;=1,"",AVERAGE('2. Collected Data'!AR151,'2. Collected Data'!AR251,'2. Collected Data'!AR351,'2. Collected Data'!AR451,'2. Collected Data'!AR551))</f>
        <v>0</v>
      </c>
      <c r="AS51" s="45">
        <f>IF(COUNT('2. Collected Data'!AS151,'2. Collected Data'!AS251,'2. Collected Data'!AS351,'2. Collected Data'!AS451,'2. Collected Data'!AS551)&lt;=1,"",AVERAGE('2. Collected Data'!AS151,'2. Collected Data'!AS251,'2. Collected Data'!AS351,'2. Collected Data'!AS451,'2. Collected Data'!AS551))</f>
        <v>0</v>
      </c>
      <c r="AT51" s="45">
        <f>IF(COUNT('2. Collected Data'!AT151,'2. Collected Data'!AT251,'2. Collected Data'!AT351,'2. Collected Data'!AT451,'2. Collected Data'!AT551)&lt;=1,"",AVERAGE('2. Collected Data'!AT151,'2. Collected Data'!AT251,'2. Collected Data'!AT351,'2. Collected Data'!AT451,'2. Collected Data'!AT551))</f>
        <v>0</v>
      </c>
      <c r="AU51" s="45">
        <f>IF(COUNT('2. Collected Data'!AU151,'2. Collected Data'!AU251,'2. Collected Data'!AU351,'2. Collected Data'!AU451,'2. Collected Data'!AU551)&lt;=1,"",AVERAGE('2. Collected Data'!AU151,'2. Collected Data'!AU251,'2. Collected Data'!AU351,'2. Collected Data'!AU451,'2. Collected Data'!AU551))</f>
        <v>0</v>
      </c>
      <c r="AV51" s="88"/>
      <c r="AW51" s="184">
        <f>IF(COUNT('2. Collected Data'!AW151,'2. Collected Data'!AW251,'2. Collected Data'!AW351,'2. Collected Data'!AW451,'2. Collected Data'!AW551)&lt;=1,"",AVERAGE('2. Collected Data'!AW151,'2. Collected Data'!AW251,'2. Collected Data'!AW351,'2. Collected Data'!AW451,'2. Collected Data'!AW551))</f>
        <v>1</v>
      </c>
      <c r="AX51" s="184">
        <f>IF(COUNT('2. Collected Data'!AX151,'2. Collected Data'!AX251,'2. Collected Data'!AX351,'2. Collected Data'!AX451,'2. Collected Data'!AX551)&lt;=1,"",AVERAGE('2. Collected Data'!AX151,'2. Collected Data'!AX251,'2. Collected Data'!AX351,'2. Collected Data'!AX451,'2. Collected Data'!AX551))</f>
        <v>0</v>
      </c>
      <c r="AY51" s="50"/>
      <c r="AZ51" s="91"/>
      <c r="BA51" s="88"/>
      <c r="BB51" s="78">
        <f>IF(COUNT('2. Collected Data'!BB151,'2. Collected Data'!BB251,'2. Collected Data'!BB351,'2. Collected Data'!BB451,'2. Collected Data'!BB551)&lt;=1,"",AVERAGE('2. Collected Data'!BB151,'2. Collected Data'!BB251,'2. Collected Data'!BB351,'2. Collected Data'!BB451,'2. Collected Data'!BB551))</f>
        <v>63.988</v>
      </c>
      <c r="BC51" s="75">
        <f>IF(COUNT('2. Collected Data'!BC151,'2. Collected Data'!BC251,'2. Collected Data'!BC351,'2. Collected Data'!BC451,'2. Collected Data'!BC551)&lt;=1,"",AVERAGE('2. Collected Data'!BC151,'2. Collected Data'!BC251,'2. Collected Data'!BC351,'2. Collected Data'!BC451,'2. Collected Data'!BC551))</f>
        <v>115600000</v>
      </c>
      <c r="BD51" s="75">
        <f>IF(COUNT('2. Collected Data'!BD151,'2. Collected Data'!BD251,'2. Collected Data'!BD351,'2. Collected Data'!BD451,'2. Collected Data'!BD551)&lt;=1,"",AVERAGE('2. Collected Data'!BD151,'2. Collected Data'!BD251,'2. Collected Data'!BD351,'2. Collected Data'!BD451,'2. Collected Data'!BD551))</f>
        <v>56180000</v>
      </c>
      <c r="BE51" s="75">
        <f>IF(COUNT('2. Collected Data'!BE151,'2. Collected Data'!BE251,'2. Collected Data'!BE351,'2. Collected Data'!BE451,'2. Collected Data'!BE551)&lt;=1,"",AVERAGE('2. Collected Data'!BE151,'2. Collected Data'!BE251,'2. Collected Data'!BE351,'2. Collected Data'!BE451,'2. Collected Data'!BE551))</f>
        <v>60640000</v>
      </c>
      <c r="BF51" s="75">
        <f>IF(COUNT('2. Collected Data'!BF151,'2. Collected Data'!BF251,'2. Collected Data'!BF351,'2. Collected Data'!BF451,'2. Collected Data'!BF551)&lt;=1,"",AVERAGE('2. Collected Data'!BF151,'2. Collected Data'!BF251,'2. Collected Data'!BF351,'2. Collected Data'!BF451,'2. Collected Data'!BF551))</f>
        <v>257000000</v>
      </c>
      <c r="BG51" s="50"/>
      <c r="BH51" s="78">
        <f>IF(COUNT('2. Collected Data'!BH151,'2. Collected Data'!BH251,'2. Collected Data'!BH351,'2. Collected Data'!BH451,'2. Collected Data'!BH551)&lt;=1,"",AVERAGE('2. Collected Data'!BH151,'2. Collected Data'!BH251,'2. Collected Data'!BH351,'2. Collected Data'!BH451,'2. Collected Data'!BH551))</f>
        <v>63.925000000000004</v>
      </c>
      <c r="BI51" s="130"/>
      <c r="BJ51" s="50"/>
    </row>
    <row r="52" spans="1:62" s="176" customFormat="1" ht="11.25" customHeight="1" x14ac:dyDescent="0.15">
      <c r="A52" s="89" t="s">
        <v>322</v>
      </c>
      <c r="B52" s="172"/>
      <c r="C52" s="346"/>
      <c r="D52" s="346"/>
      <c r="E52" s="346"/>
      <c r="F52" s="346"/>
      <c r="G52" s="45">
        <f>IF(COUNT('2. Collected Data'!G52,'2. Collected Data'!G152,'2. Collected Data'!G252,'2. Collected Data'!G352,'2. Collected Data'!G452)&lt;=1,"",AVERAGE('2. Collected Data'!G52,'2. Collected Data'!G152,'2. Collected Data'!G252,'2. Collected Data'!G352,'2. Collected Data'!G452))</f>
        <v>3185</v>
      </c>
      <c r="H52" s="45">
        <f>IF(COUNT('2. Collected Data'!H52,'2. Collected Data'!H152,'2. Collected Data'!H252,'2. Collected Data'!H352,'2. Collected Data'!H452)&lt;=1,"",AVERAGE('2. Collected Data'!H52,'2. Collected Data'!H152,'2. Collected Data'!H252,'2. Collected Data'!H352,'2. Collected Data'!H452))</f>
        <v>1280</v>
      </c>
      <c r="I52" s="45">
        <f>IF(COUNT('2. Collected Data'!I52,'2. Collected Data'!I152,'2. Collected Data'!I252,'2. Collected Data'!I352,'2. Collected Data'!I452)&lt;=1,"",AVERAGE('2. Collected Data'!I52,'2. Collected Data'!I152,'2. Collected Data'!I252,'2. Collected Data'!I352,'2. Collected Data'!I452))</f>
        <v>149.33333333333334</v>
      </c>
      <c r="J52" s="45">
        <f>IF(COUNT('2. Collected Data'!J52,'2. Collected Data'!J152,'2. Collected Data'!J252,'2. Collected Data'!J352,'2. Collected Data'!J452)&lt;=1,"",AVERAGE('2. Collected Data'!J52,'2. Collected Data'!J152,'2. Collected Data'!J252,'2. Collected Data'!J352,'2. Collected Data'!J452))</f>
        <v>0</v>
      </c>
      <c r="K52" s="45">
        <f>IF(COUNT('2. Collected Data'!K52,'2. Collected Data'!K152,'2. Collected Data'!K252,'2. Collected Data'!K352,'2. Collected Data'!K452)&lt;=1,"",AVERAGE('2. Collected Data'!K52,'2. Collected Data'!K152,'2. Collected Data'!K252,'2. Collected Data'!K352,'2. Collected Data'!K452))</f>
        <v>5</v>
      </c>
      <c r="L52" s="45">
        <f>IF(COUNT('2. Collected Data'!L52,'2. Collected Data'!L152,'2. Collected Data'!L252,'2. Collected Data'!L352,'2. Collected Data'!L452)&lt;=1,"",AVERAGE('2. Collected Data'!L52,'2. Collected Data'!L152,'2. Collected Data'!L252,'2. Collected Data'!L352,'2. Collected Data'!L452))</f>
        <v>0</v>
      </c>
      <c r="M52" s="45">
        <f>IF(COUNT('2. Collected Data'!M52,'2. Collected Data'!M152,'2. Collected Data'!M252,'2. Collected Data'!M352,'2. Collected Data'!M452)&lt;=1,"",AVERAGE('2. Collected Data'!M52,'2. Collected Data'!M152,'2. Collected Data'!M252,'2. Collected Data'!M352,'2. Collected Data'!M452))</f>
        <v>104.33333333333333</v>
      </c>
      <c r="N52" s="45">
        <f>IF(COUNT('2. Collected Data'!N52,'2. Collected Data'!N152,'2. Collected Data'!N252,'2. Collected Data'!N352,'2. Collected Data'!N452)&lt;=1,"",AVERAGE('2. Collected Data'!N52,'2. Collected Data'!N152,'2. Collected Data'!N252,'2. Collected Data'!N352,'2. Collected Data'!N452))</f>
        <v>0</v>
      </c>
      <c r="O52" s="45">
        <f>IF(COUNT('2. Collected Data'!O52,'2. Collected Data'!O152,'2. Collected Data'!O252,'2. Collected Data'!O352,'2. Collected Data'!O452)&lt;=1,"",AVERAGE('2. Collected Data'!O52,'2. Collected Data'!O152,'2. Collected Data'!O252,'2. Collected Data'!O352,'2. Collected Data'!O452))</f>
        <v>125.33333333333333</v>
      </c>
      <c r="P52" s="45">
        <f>IF(COUNT('2. Collected Data'!P52,'2. Collected Data'!P152,'2. Collected Data'!P252,'2. Collected Data'!P352,'2. Collected Data'!P452)&lt;=1,"",AVERAGE('2. Collected Data'!P52,'2. Collected Data'!P152,'2. Collected Data'!P252,'2. Collected Data'!P352,'2. Collected Data'!P452))</f>
        <v>0</v>
      </c>
      <c r="Q52" s="45">
        <f>IF(COUNT('2. Collected Data'!Q52,'2. Collected Data'!Q152,'2. Collected Data'!Q252,'2. Collected Data'!Q352,'2. Collected Data'!Q452)&lt;=1,"",AVERAGE('2. Collected Data'!Q52,'2. Collected Data'!Q152,'2. Collected Data'!Q252,'2. Collected Data'!Q352,'2. Collected Data'!Q452))</f>
        <v>383.33333333333331</v>
      </c>
      <c r="R52" s="45">
        <f>IF(COUNT('2. Collected Data'!R52,'2. Collected Data'!R152,'2. Collected Data'!R252,'2. Collected Data'!R352,'2. Collected Data'!R452)&lt;=1,"",AVERAGE('2. Collected Data'!R52,'2. Collected Data'!R152,'2. Collected Data'!R252,'2. Collected Data'!R352,'2. Collected Data'!R452))</f>
        <v>0</v>
      </c>
      <c r="S52" s="45">
        <f>IF(COUNT('2. Collected Data'!S52,'2. Collected Data'!S152,'2. Collected Data'!S252,'2. Collected Data'!S352,'2. Collected Data'!S452)&lt;=1,"",AVERAGE('2. Collected Data'!S52,'2. Collected Data'!S152,'2. Collected Data'!S252,'2. Collected Data'!S352,'2. Collected Data'!S452))</f>
        <v>8.3333333333333339</v>
      </c>
      <c r="T52" s="45">
        <f>IF(COUNT('2. Collected Data'!T52,'2. Collected Data'!T152,'2. Collected Data'!T252,'2. Collected Data'!T352,'2. Collected Data'!T452)&lt;=1,"",AVERAGE('2. Collected Data'!T52,'2. Collected Data'!T152,'2. Collected Data'!T252,'2. Collected Data'!T352,'2. Collected Data'!T452))</f>
        <v>0</v>
      </c>
      <c r="U52" s="45">
        <f>IF(COUNT('2. Collected Data'!U52,'2. Collected Data'!U152,'2. Collected Data'!U252,'2. Collected Data'!U352,'2. Collected Data'!U452)&lt;=1,"",AVERAGE('2. Collected Data'!U52,'2. Collected Data'!U152,'2. Collected Data'!U252,'2. Collected Data'!U352,'2. Collected Data'!U452))</f>
        <v>37</v>
      </c>
      <c r="V52" s="45">
        <f>IF(COUNT('2. Collected Data'!V52,'2. Collected Data'!V152,'2. Collected Data'!V252,'2. Collected Data'!V352,'2. Collected Data'!V452)&lt;=1,"",AVERAGE('2. Collected Data'!V52,'2. Collected Data'!V152,'2. Collected Data'!V252,'2. Collected Data'!V352,'2. Collected Data'!V452))</f>
        <v>0</v>
      </c>
      <c r="W52" s="45">
        <f>IF(COUNT('2. Collected Data'!W52,'2. Collected Data'!W152,'2. Collected Data'!W252,'2. Collected Data'!W352,'2. Collected Data'!W452)&lt;=1,"",AVERAGE('2. Collected Data'!W52,'2. Collected Data'!W152,'2. Collected Data'!W252,'2. Collected Data'!W352,'2. Collected Data'!W452))</f>
        <v>79.333333333333329</v>
      </c>
      <c r="X52" s="45">
        <f>IF(COUNT('2. Collected Data'!X52,'2. Collected Data'!X152,'2. Collected Data'!X252,'2. Collected Data'!X352,'2. Collected Data'!X452)&lt;=1,"",AVERAGE('2. Collected Data'!X52,'2. Collected Data'!X152,'2. Collected Data'!X252,'2. Collected Data'!X352,'2. Collected Data'!X452))</f>
        <v>0</v>
      </c>
      <c r="Y52" s="45">
        <f>IF(COUNT('2. Collected Data'!Y52,'2. Collected Data'!Y152,'2. Collected Data'!Y252,'2. Collected Data'!Y352,'2. Collected Data'!Y452)&lt;=1,"",AVERAGE('2. Collected Data'!Y52,'2. Collected Data'!Y152,'2. Collected Data'!Y252,'2. Collected Data'!Y352,'2. Collected Data'!Y452))</f>
        <v>228.33333333333334</v>
      </c>
      <c r="Z52" s="45">
        <f>IF(COUNT('2. Collected Data'!Z52,'2. Collected Data'!Z152,'2. Collected Data'!Z252,'2. Collected Data'!Z352,'2. Collected Data'!Z452)&lt;=1,"",AVERAGE('2. Collected Data'!Z52,'2. Collected Data'!Z152,'2. Collected Data'!Z252,'2. Collected Data'!Z352,'2. Collected Data'!Z452))</f>
        <v>0</v>
      </c>
      <c r="AA52" s="184">
        <f>IF(COUNT('2. Collected Data'!AA52,'2. Collected Data'!AA152,'2. Collected Data'!AA252,'2. Collected Data'!AA352,'2. Collected Data'!AA452)&lt;=1,"",AVERAGE('2. Collected Data'!AA52,'2. Collected Data'!AA152,'2. Collected Data'!AA252,'2. Collected Data'!AA352,'2. Collected Data'!AA452))</f>
        <v>1</v>
      </c>
      <c r="AB52" s="184">
        <f>IF(COUNT('2. Collected Data'!AB52,'2. Collected Data'!AB152,'2. Collected Data'!AB252,'2. Collected Data'!AB352,'2. Collected Data'!AB452)&lt;=1,"",AVERAGE('2. Collected Data'!AB52,'2. Collected Data'!AB152,'2. Collected Data'!AB252,'2. Collected Data'!AB352,'2. Collected Data'!AB452))</f>
        <v>0</v>
      </c>
      <c r="AC52" s="184">
        <f>IF(COUNT('2. Collected Data'!AC52,'2. Collected Data'!AC152,'2. Collected Data'!AC252,'2. Collected Data'!AC352,'2. Collected Data'!AC452)&lt;=1,"",AVERAGE('2. Collected Data'!AC52,'2. Collected Data'!AC152,'2. Collected Data'!AC252,'2. Collected Data'!AC352,'2. Collected Data'!AC452))</f>
        <v>0</v>
      </c>
      <c r="AD52" s="45">
        <f>IF(COUNT('2. Collected Data'!AD52,'2. Collected Data'!AD152,'2. Collected Data'!AD252,'2. Collected Data'!AD352,'2. Collected Data'!AD452)&lt;=1,"",AVERAGE('2. Collected Data'!AD52,'2. Collected Data'!AD152,'2. Collected Data'!AD252,'2. Collected Data'!AD352,'2. Collected Data'!AD452))</f>
        <v>20</v>
      </c>
      <c r="AE52" s="45">
        <f>IF(COUNT('2. Collected Data'!AE52,'2. Collected Data'!AE152,'2. Collected Data'!AE252,'2. Collected Data'!AE352,'2. Collected Data'!AE452)&lt;=1,"",AVERAGE('2. Collected Data'!AE52,'2. Collected Data'!AE152,'2. Collected Data'!AE252,'2. Collected Data'!AE352,'2. Collected Data'!AE452))</f>
        <v>55000</v>
      </c>
      <c r="AF52" s="45">
        <f>IF(COUNT('2. Collected Data'!AF52,'2. Collected Data'!AF152,'2. Collected Data'!AF252,'2. Collected Data'!AF352,'2. Collected Data'!AF452)&lt;=1,"",AVERAGE('2. Collected Data'!AF52,'2. Collected Data'!AF152,'2. Collected Data'!AF252,'2. Collected Data'!AF352,'2. Collected Data'!AF452))</f>
        <v>11.666666666666666</v>
      </c>
      <c r="AG52" s="45">
        <f>IF(COUNT('2. Collected Data'!AG52,'2. Collected Data'!AG152,'2. Collected Data'!AG252,'2. Collected Data'!AG352,'2. Collected Data'!AG452)&lt;=1,"",AVERAGE('2. Collected Data'!AG52,'2. Collected Data'!AG152,'2. Collected Data'!AG252,'2. Collected Data'!AG352,'2. Collected Data'!AG452))</f>
        <v>106666.66666666667</v>
      </c>
      <c r="AH52" s="88"/>
      <c r="AI52" s="45">
        <f>IF(COUNT('2. Collected Data'!AI152,'2. Collected Data'!AI252,'2. Collected Data'!AI352,'2. Collected Data'!AI452,'2. Collected Data'!AI552)&lt;=1,"",AVERAGE('2. Collected Data'!AI152,'2. Collected Data'!AI252,'2. Collected Data'!AI352,'2. Collected Data'!AI452,'2. Collected Data'!AI552))</f>
        <v>117333.33333333333</v>
      </c>
      <c r="AJ52" s="45">
        <f>IF(COUNT('2. Collected Data'!AJ152,'2. Collected Data'!AJ252,'2. Collected Data'!AJ352,'2. Collected Data'!AJ452,'2. Collected Data'!AJ552)&lt;=1,"",AVERAGE('2. Collected Data'!AJ152,'2. Collected Data'!AJ252,'2. Collected Data'!AJ352,'2. Collected Data'!AJ452,'2. Collected Data'!AJ552))</f>
        <v>0</v>
      </c>
      <c r="AK52" s="45">
        <f>IF(COUNT('2. Collected Data'!AK152,'2. Collected Data'!AK252,'2. Collected Data'!AK352,'2. Collected Data'!AK452,'2. Collected Data'!AK552)&lt;=1,"",AVERAGE('2. Collected Data'!AK152,'2. Collected Data'!AK252,'2. Collected Data'!AK352,'2. Collected Data'!AK452,'2. Collected Data'!AK552))</f>
        <v>0</v>
      </c>
      <c r="AL52" s="45">
        <f>IF(COUNT('2. Collected Data'!AL152,'2. Collected Data'!AL252,'2. Collected Data'!AL352,'2. Collected Data'!AL452,'2. Collected Data'!AL552)&lt;=1,"",AVERAGE('2. Collected Data'!AL152,'2. Collected Data'!AL252,'2. Collected Data'!AL352,'2. Collected Data'!AL452,'2. Collected Data'!AL552))</f>
        <v>13266.666666666666</v>
      </c>
      <c r="AM52" s="45">
        <f>IF(COUNT('2. Collected Data'!AM152,'2. Collected Data'!AM252,'2. Collected Data'!AM352,'2. Collected Data'!AM452,'2. Collected Data'!AM552)&lt;=1,"",AVERAGE('2. Collected Data'!AM152,'2. Collected Data'!AM252,'2. Collected Data'!AM352,'2. Collected Data'!AM452,'2. Collected Data'!AM552))</f>
        <v>0</v>
      </c>
      <c r="AN52" s="122"/>
      <c r="AO52" s="45">
        <f>IF(COUNT('2. Collected Data'!AO152,'2. Collected Data'!AO252,'2. Collected Data'!AO352,'2. Collected Data'!AO452,'2. Collected Data'!AO552)&lt;=1,"",AVERAGE('2. Collected Data'!AO152,'2. Collected Data'!AO252,'2. Collected Data'!AO352,'2. Collected Data'!AO452,'2. Collected Data'!AO552))</f>
        <v>13000</v>
      </c>
      <c r="AP52" s="45">
        <f>IF(COUNT('2. Collected Data'!AP152,'2. Collected Data'!AP252,'2. Collected Data'!AP352,'2. Collected Data'!AP452,'2. Collected Data'!AP552)&lt;=1,"",AVERAGE('2. Collected Data'!AP152,'2. Collected Data'!AP252,'2. Collected Data'!AP352,'2. Collected Data'!AP452,'2. Collected Data'!AP552))</f>
        <v>8333.3333333333339</v>
      </c>
      <c r="AQ52" s="45">
        <f>IF(COUNT('2. Collected Data'!AQ152,'2. Collected Data'!AQ252,'2. Collected Data'!AQ352,'2. Collected Data'!AQ452,'2. Collected Data'!AQ552)&lt;=1,"",AVERAGE('2. Collected Data'!AQ152,'2. Collected Data'!AQ252,'2. Collected Data'!AQ352,'2. Collected Data'!AQ452,'2. Collected Data'!AQ552))</f>
        <v>4100</v>
      </c>
      <c r="AR52" s="45">
        <f>IF(COUNT('2. Collected Data'!AR152,'2. Collected Data'!AR252,'2. Collected Data'!AR352,'2. Collected Data'!AR452,'2. Collected Data'!AR552)&lt;=1,"",AVERAGE('2. Collected Data'!AR152,'2. Collected Data'!AR252,'2. Collected Data'!AR352,'2. Collected Data'!AR452,'2. Collected Data'!AR552))</f>
        <v>0</v>
      </c>
      <c r="AS52" s="45">
        <f>IF(COUNT('2. Collected Data'!AS152,'2. Collected Data'!AS252,'2. Collected Data'!AS352,'2. Collected Data'!AS452,'2. Collected Data'!AS552)&lt;=1,"",AVERAGE('2. Collected Data'!AS152,'2. Collected Data'!AS252,'2. Collected Data'!AS352,'2. Collected Data'!AS452,'2. Collected Data'!AS552))</f>
        <v>0</v>
      </c>
      <c r="AT52" s="45">
        <f>IF(COUNT('2. Collected Data'!AT152,'2. Collected Data'!AT252,'2. Collected Data'!AT352,'2. Collected Data'!AT452,'2. Collected Data'!AT552)&lt;=1,"",AVERAGE('2. Collected Data'!AT152,'2. Collected Data'!AT252,'2. Collected Data'!AT352,'2. Collected Data'!AT452,'2. Collected Data'!AT552))</f>
        <v>0</v>
      </c>
      <c r="AU52" s="45">
        <f>IF(COUNT('2. Collected Data'!AU152,'2. Collected Data'!AU252,'2. Collected Data'!AU352,'2. Collected Data'!AU452,'2. Collected Data'!AU552)&lt;=1,"",AVERAGE('2. Collected Data'!AU152,'2. Collected Data'!AU252,'2. Collected Data'!AU352,'2. Collected Data'!AU452,'2. Collected Data'!AU552))</f>
        <v>0</v>
      </c>
      <c r="AV52" s="88"/>
      <c r="AW52" s="184">
        <f>IF(COUNT('2. Collected Data'!AW152,'2. Collected Data'!AW252,'2. Collected Data'!AW352,'2. Collected Data'!AW452,'2. Collected Data'!AW552)&lt;=1,"",AVERAGE('2. Collected Data'!AW152,'2. Collected Data'!AW252,'2. Collected Data'!AW352,'2. Collected Data'!AW452,'2. Collected Data'!AW552))</f>
        <v>0.6166666666666667</v>
      </c>
      <c r="AX52" s="184">
        <f>IF(COUNT('2. Collected Data'!AX152,'2. Collected Data'!AX252,'2. Collected Data'!AX352,'2. Collected Data'!AX452,'2. Collected Data'!AX552)&lt;=1,"",AVERAGE('2. Collected Data'!AX152,'2. Collected Data'!AX252,'2. Collected Data'!AX352,'2. Collected Data'!AX452,'2. Collected Data'!AX552))</f>
        <v>0.3833333333333333</v>
      </c>
      <c r="AY52" s="50"/>
      <c r="AZ52" s="91"/>
      <c r="BA52" s="88"/>
      <c r="BB52" s="78">
        <f>IF(COUNT('2. Collected Data'!BB152,'2. Collected Data'!BB252,'2. Collected Data'!BB352,'2. Collected Data'!BB452,'2. Collected Data'!BB552)&lt;=1,"",AVERAGE('2. Collected Data'!BB152,'2. Collected Data'!BB252,'2. Collected Data'!BB352,'2. Collected Data'!BB452,'2. Collected Data'!BB552))</f>
        <v>57.916666666666664</v>
      </c>
      <c r="BC52" s="75">
        <f>IF(COUNT('2. Collected Data'!BC152,'2. Collected Data'!BC252,'2. Collected Data'!BC352,'2. Collected Data'!BC452,'2. Collected Data'!BC552)&lt;=1,"",AVERAGE('2. Collected Data'!BC152,'2. Collected Data'!BC252,'2. Collected Data'!BC352,'2. Collected Data'!BC452,'2. Collected Data'!BC552))</f>
        <v>1223333.3333333333</v>
      </c>
      <c r="BD52" s="75">
        <f>IF(COUNT('2. Collected Data'!BD152,'2. Collected Data'!BD252,'2. Collected Data'!BD352,'2. Collected Data'!BD452,'2. Collected Data'!BD552)&lt;=1,"",AVERAGE('2. Collected Data'!BD152,'2. Collected Data'!BD252,'2. Collected Data'!BD352,'2. Collected Data'!BD452,'2. Collected Data'!BD552))</f>
        <v>4500000</v>
      </c>
      <c r="BE52" s="75">
        <f>IF(COUNT('2. Collected Data'!BE152,'2. Collected Data'!BE252,'2. Collected Data'!BE352,'2. Collected Data'!BE452,'2. Collected Data'!BE552)&lt;=1,"",AVERAGE('2. Collected Data'!BE152,'2. Collected Data'!BE252,'2. Collected Data'!BE352,'2. Collected Data'!BE452,'2. Collected Data'!BE552))</f>
        <v>7100000</v>
      </c>
      <c r="BF52" s="75">
        <f>IF(COUNT('2. Collected Data'!BF152,'2. Collected Data'!BF252,'2. Collected Data'!BF352,'2. Collected Data'!BF452,'2. Collected Data'!BF552)&lt;=1,"",AVERAGE('2. Collected Data'!BF152,'2. Collected Data'!BF252,'2. Collected Data'!BF352,'2. Collected Data'!BF452,'2. Collected Data'!BF552))</f>
        <v>12833333.333333334</v>
      </c>
      <c r="BG52" s="50"/>
      <c r="BH52" s="78">
        <f>IF(COUNT('2. Collected Data'!BH152,'2. Collected Data'!BH252,'2. Collected Data'!BH352,'2. Collected Data'!BH452,'2. Collected Data'!BH552)&lt;=1,"",AVERAGE('2. Collected Data'!BH152,'2. Collected Data'!BH252,'2. Collected Data'!BH352,'2. Collected Data'!BH452,'2. Collected Data'!BH552))</f>
        <v>57.5</v>
      </c>
      <c r="BI52" s="130"/>
      <c r="BJ52" s="50"/>
    </row>
    <row r="53" spans="1:62" s="51" customFormat="1" ht="11.25" customHeight="1" x14ac:dyDescent="0.15">
      <c r="A53" s="89" t="s">
        <v>70</v>
      </c>
      <c r="B53" s="172"/>
      <c r="C53" s="346"/>
      <c r="D53" s="346"/>
      <c r="E53" s="346"/>
      <c r="F53" s="346"/>
      <c r="G53" s="45">
        <f>IF(COUNT('2. Collected Data'!G53,'2. Collected Data'!G153,'2. Collected Data'!G253,'2. Collected Data'!G353,'2. Collected Data'!G453)&lt;=1,"",AVERAGE('2. Collected Data'!G53,'2. Collected Data'!G153,'2. Collected Data'!G253,'2. Collected Data'!G353,'2. Collected Data'!G453))</f>
        <v>90598</v>
      </c>
      <c r="H53" s="45">
        <f>IF(COUNT('2. Collected Data'!H53,'2. Collected Data'!H153,'2. Collected Data'!H253,'2. Collected Data'!H353,'2. Collected Data'!H453)&lt;=1,"",AVERAGE('2. Collected Data'!H53,'2. Collected Data'!H153,'2. Collected Data'!H253,'2. Collected Data'!H353,'2. Collected Data'!H453))</f>
        <v>41438.5</v>
      </c>
      <c r="I53" s="45">
        <f>IF(COUNT('2. Collected Data'!I53,'2. Collected Data'!I153,'2. Collected Data'!I253,'2. Collected Data'!I353,'2. Collected Data'!I453)&lt;=1,"",AVERAGE('2. Collected Data'!I53,'2. Collected Data'!I153,'2. Collected Data'!I253,'2. Collected Data'!I353,'2. Collected Data'!I453))</f>
        <v>559</v>
      </c>
      <c r="J53" s="45">
        <f>IF(COUNT('2. Collected Data'!J53,'2. Collected Data'!J153,'2. Collected Data'!J253,'2. Collected Data'!J353,'2. Collected Data'!J453)&lt;=1,"",AVERAGE('2. Collected Data'!J53,'2. Collected Data'!J153,'2. Collected Data'!J253,'2. Collected Data'!J353,'2. Collected Data'!J453))</f>
        <v>112</v>
      </c>
      <c r="K53" s="45" t="str">
        <f>IF(COUNT('2. Collected Data'!K53,'2. Collected Data'!K153,'2. Collected Data'!K253,'2. Collected Data'!K353,'2. Collected Data'!K453)&lt;=1,"",AVERAGE('2. Collected Data'!K53,'2. Collected Data'!K153,'2. Collected Data'!K253,'2. Collected Data'!K353,'2. Collected Data'!K453))</f>
        <v/>
      </c>
      <c r="L53" s="45" t="str">
        <f>IF(COUNT('2. Collected Data'!L53,'2. Collected Data'!L153,'2. Collected Data'!L253,'2. Collected Data'!L353,'2. Collected Data'!L453)&lt;=1,"",AVERAGE('2. Collected Data'!L53,'2. Collected Data'!L153,'2. Collected Data'!L253,'2. Collected Data'!L353,'2. Collected Data'!L453))</f>
        <v/>
      </c>
      <c r="M53" s="45" t="str">
        <f>IF(COUNT('2. Collected Data'!M53,'2. Collected Data'!M153,'2. Collected Data'!M253,'2. Collected Data'!M353,'2. Collected Data'!M453)&lt;=1,"",AVERAGE('2. Collected Data'!M53,'2. Collected Data'!M153,'2. Collected Data'!M253,'2. Collected Data'!M353,'2. Collected Data'!M453))</f>
        <v/>
      </c>
      <c r="N53" s="45" t="str">
        <f>IF(COUNT('2. Collected Data'!N53,'2. Collected Data'!N153,'2. Collected Data'!N253,'2. Collected Data'!N353,'2. Collected Data'!N453)&lt;=1,"",AVERAGE('2. Collected Data'!N53,'2. Collected Data'!N153,'2. Collected Data'!N253,'2. Collected Data'!N353,'2. Collected Data'!N453))</f>
        <v/>
      </c>
      <c r="O53" s="45">
        <f>IF(COUNT('2. Collected Data'!O53,'2. Collected Data'!O153,'2. Collected Data'!O253,'2. Collected Data'!O353,'2. Collected Data'!O453)&lt;=1,"",AVERAGE('2. Collected Data'!O53,'2. Collected Data'!O153,'2. Collected Data'!O253,'2. Collected Data'!O353,'2. Collected Data'!O453))</f>
        <v>50</v>
      </c>
      <c r="P53" s="45">
        <f>IF(COUNT('2. Collected Data'!P53,'2. Collected Data'!P153,'2. Collected Data'!P253,'2. Collected Data'!P353,'2. Collected Data'!P453)&lt;=1,"",AVERAGE('2. Collected Data'!P53,'2. Collected Data'!P153,'2. Collected Data'!P253,'2. Collected Data'!P353,'2. Collected Data'!P453))</f>
        <v>23</v>
      </c>
      <c r="Q53" s="45" t="str">
        <f>IF(COUNT('2. Collected Data'!Q53,'2. Collected Data'!Q153,'2. Collected Data'!Q253,'2. Collected Data'!Q353,'2. Collected Data'!Q453)&lt;=1,"",AVERAGE('2. Collected Data'!Q53,'2. Collected Data'!Q153,'2. Collected Data'!Q253,'2. Collected Data'!Q353,'2. Collected Data'!Q453))</f>
        <v/>
      </c>
      <c r="R53" s="45">
        <f>IF(COUNT('2. Collected Data'!R53,'2. Collected Data'!R153,'2. Collected Data'!R253,'2. Collected Data'!R353,'2. Collected Data'!R453)&lt;=1,"",AVERAGE('2. Collected Data'!R53,'2. Collected Data'!R153,'2. Collected Data'!R253,'2. Collected Data'!R353,'2. Collected Data'!R453))</f>
        <v>38</v>
      </c>
      <c r="S53" s="45" t="str">
        <f>IF(COUNT('2. Collected Data'!S53,'2. Collected Data'!S153,'2. Collected Data'!S253,'2. Collected Data'!S353,'2. Collected Data'!S453)&lt;=1,"",AVERAGE('2. Collected Data'!S53,'2. Collected Data'!S153,'2. Collected Data'!S253,'2. Collected Data'!S353,'2. Collected Data'!S453))</f>
        <v/>
      </c>
      <c r="T53" s="45" t="str">
        <f>IF(COUNT('2. Collected Data'!T53,'2. Collected Data'!T153,'2. Collected Data'!T253,'2. Collected Data'!T353,'2. Collected Data'!T453)&lt;=1,"",AVERAGE('2. Collected Data'!T53,'2. Collected Data'!T153,'2. Collected Data'!T253,'2. Collected Data'!T353,'2. Collected Data'!T453))</f>
        <v/>
      </c>
      <c r="U53" s="45" t="str">
        <f>IF(COUNT('2. Collected Data'!U53,'2. Collected Data'!U153,'2. Collected Data'!U253,'2. Collected Data'!U353,'2. Collected Data'!U453)&lt;=1,"",AVERAGE('2. Collected Data'!U53,'2. Collected Data'!U153,'2. Collected Data'!U253,'2. Collected Data'!U353,'2. Collected Data'!U453))</f>
        <v/>
      </c>
      <c r="V53" s="45" t="str">
        <f>IF(COUNT('2. Collected Data'!V53,'2. Collected Data'!V153,'2. Collected Data'!V253,'2. Collected Data'!V353,'2. Collected Data'!V453)&lt;=1,"",AVERAGE('2. Collected Data'!V53,'2. Collected Data'!V153,'2. Collected Data'!V253,'2. Collected Data'!V353,'2. Collected Data'!V453))</f>
        <v/>
      </c>
      <c r="W53" s="45" t="str">
        <f>IF(COUNT('2. Collected Data'!W53,'2. Collected Data'!W153,'2. Collected Data'!W253,'2. Collected Data'!W353,'2. Collected Data'!W453)&lt;=1,"",AVERAGE('2. Collected Data'!W53,'2. Collected Data'!W153,'2. Collected Data'!W253,'2. Collected Data'!W353,'2. Collected Data'!W453))</f>
        <v/>
      </c>
      <c r="X53" s="45" t="str">
        <f>IF(COUNT('2. Collected Data'!X53,'2. Collected Data'!X153,'2. Collected Data'!X253,'2. Collected Data'!X353,'2. Collected Data'!X453)&lt;=1,"",AVERAGE('2. Collected Data'!X53,'2. Collected Data'!X153,'2. Collected Data'!X253,'2. Collected Data'!X353,'2. Collected Data'!X453))</f>
        <v/>
      </c>
      <c r="Y53" s="45">
        <f>IF(COUNT('2. Collected Data'!Y53,'2. Collected Data'!Y153,'2. Collected Data'!Y253,'2. Collected Data'!Y353,'2. Collected Data'!Y453)&lt;=1,"",AVERAGE('2. Collected Data'!Y53,'2. Collected Data'!Y153,'2. Collected Data'!Y253,'2. Collected Data'!Y353,'2. Collected Data'!Y453))</f>
        <v>3242</v>
      </c>
      <c r="Z53" s="45" t="str">
        <f>IF(COUNT('2. Collected Data'!Z53,'2. Collected Data'!Z153,'2. Collected Data'!Z253,'2. Collected Data'!Z353,'2. Collected Data'!Z453)&lt;=1,"",AVERAGE('2. Collected Data'!Z53,'2. Collected Data'!Z153,'2. Collected Data'!Z253,'2. Collected Data'!Z353,'2. Collected Data'!Z453))</f>
        <v/>
      </c>
      <c r="AA53" s="184">
        <f>IF(COUNT('2. Collected Data'!AA53,'2. Collected Data'!AA153,'2. Collected Data'!AA253,'2. Collected Data'!AA353,'2. Collected Data'!AA453)&lt;=1,"",AVERAGE('2. Collected Data'!AA53,'2. Collected Data'!AA153,'2. Collected Data'!AA253,'2. Collected Data'!AA353,'2. Collected Data'!AA453))</f>
        <v>0.95</v>
      </c>
      <c r="AB53" s="184">
        <f>IF(COUNT('2. Collected Data'!AB53,'2. Collected Data'!AB153,'2. Collected Data'!AB253,'2. Collected Data'!AB353,'2. Collected Data'!AB453)&lt;=1,"",AVERAGE('2. Collected Data'!AB53,'2. Collected Data'!AB153,'2. Collected Data'!AB253,'2. Collected Data'!AB353,'2. Collected Data'!AB453))</f>
        <v>0.02</v>
      </c>
      <c r="AC53" s="184">
        <f>IF(COUNT('2. Collected Data'!AC53,'2. Collected Data'!AC153,'2. Collected Data'!AC253,'2. Collected Data'!AC353,'2. Collected Data'!AC453)&lt;=1,"",AVERAGE('2. Collected Data'!AC53,'2. Collected Data'!AC153,'2. Collected Data'!AC253,'2. Collected Data'!AC353,'2. Collected Data'!AC453))</f>
        <v>0.03</v>
      </c>
      <c r="AD53" s="45">
        <f>IF(COUNT('2. Collected Data'!AD53,'2. Collected Data'!AD153,'2. Collected Data'!AD253,'2. Collected Data'!AD353,'2. Collected Data'!AD453)&lt;=1,"",AVERAGE('2. Collected Data'!AD53,'2. Collected Data'!AD153,'2. Collected Data'!AD253,'2. Collected Data'!AD353,'2. Collected Data'!AD453))</f>
        <v>78</v>
      </c>
      <c r="AE53" s="45">
        <f>IF(COUNT('2. Collected Data'!AE53,'2. Collected Data'!AE153,'2. Collected Data'!AE253,'2. Collected Data'!AE353,'2. Collected Data'!AE453)&lt;=1,"",AVERAGE('2. Collected Data'!AE53,'2. Collected Data'!AE153,'2. Collected Data'!AE253,'2. Collected Data'!AE353,'2. Collected Data'!AE453))</f>
        <v>57000</v>
      </c>
      <c r="AF53" s="45">
        <f>IF(COUNT('2. Collected Data'!AF53,'2. Collected Data'!AF153,'2. Collected Data'!AF253,'2. Collected Data'!AF353,'2. Collected Data'!AF453)&lt;=1,"",AVERAGE('2. Collected Data'!AF53,'2. Collected Data'!AF153,'2. Collected Data'!AF253,'2. Collected Data'!AF353,'2. Collected Data'!AF453))</f>
        <v>150</v>
      </c>
      <c r="AG53" s="45">
        <f>IF(COUNT('2. Collected Data'!AG53,'2. Collected Data'!AG153,'2. Collected Data'!AG253,'2. Collected Data'!AG353,'2. Collected Data'!AG453)&lt;=1,"",AVERAGE('2. Collected Data'!AG53,'2. Collected Data'!AG153,'2. Collected Data'!AG253,'2. Collected Data'!AG353,'2. Collected Data'!AG453))</f>
        <v>528000</v>
      </c>
      <c r="AH53" s="88"/>
      <c r="AI53" s="45">
        <f>IF(COUNT('2. Collected Data'!AI153,'2. Collected Data'!AI253,'2. Collected Data'!AI353,'2. Collected Data'!AI453,'2. Collected Data'!AI553)&lt;=1,"",AVERAGE('2. Collected Data'!AI153,'2. Collected Data'!AI253,'2. Collected Data'!AI353,'2. Collected Data'!AI453,'2. Collected Data'!AI553))</f>
        <v>13110.666666666666</v>
      </c>
      <c r="AJ53" s="45">
        <f>IF(COUNT('2. Collected Data'!AJ153,'2. Collected Data'!AJ253,'2. Collected Data'!AJ353,'2. Collected Data'!AJ453,'2. Collected Data'!AJ553)&lt;=1,"",AVERAGE('2. Collected Data'!AJ153,'2. Collected Data'!AJ253,'2. Collected Data'!AJ353,'2. Collected Data'!AJ453,'2. Collected Data'!AJ553))</f>
        <v>0</v>
      </c>
      <c r="AK53" s="45">
        <f>IF(COUNT('2. Collected Data'!AK153,'2. Collected Data'!AK253,'2. Collected Data'!AK353,'2. Collected Data'!AK453,'2. Collected Data'!AK553)&lt;=1,"",AVERAGE('2. Collected Data'!AK153,'2. Collected Data'!AK253,'2. Collected Data'!AK353,'2. Collected Data'!AK453,'2. Collected Data'!AK553))</f>
        <v>0</v>
      </c>
      <c r="AL53" s="45">
        <f>IF(COUNT('2. Collected Data'!AL153,'2. Collected Data'!AL253,'2. Collected Data'!AL353,'2. Collected Data'!AL453,'2. Collected Data'!AL553)&lt;=1,"",AVERAGE('2. Collected Data'!AL153,'2. Collected Data'!AL253,'2. Collected Data'!AL353,'2. Collected Data'!AL453,'2. Collected Data'!AL553))</f>
        <v>4304.333333333333</v>
      </c>
      <c r="AM53" s="45">
        <f>IF(COUNT('2. Collected Data'!AM153,'2. Collected Data'!AM253,'2. Collected Data'!AM353,'2. Collected Data'!AM453,'2. Collected Data'!AM553)&lt;=1,"",AVERAGE('2. Collected Data'!AM153,'2. Collected Data'!AM253,'2. Collected Data'!AM353,'2. Collected Data'!AM453,'2. Collected Data'!AM553))</f>
        <v>0</v>
      </c>
      <c r="AN53" s="122"/>
      <c r="AO53" s="45">
        <f>IF(COUNT('2. Collected Data'!AO153,'2. Collected Data'!AO253,'2. Collected Data'!AO353,'2. Collected Data'!AO453,'2. Collected Data'!AO553)&lt;=1,"",AVERAGE('2. Collected Data'!AO153,'2. Collected Data'!AO253,'2. Collected Data'!AO353,'2. Collected Data'!AO453,'2. Collected Data'!AO553))</f>
        <v>1221597.3333333333</v>
      </c>
      <c r="AP53" s="45">
        <f>IF(COUNT('2. Collected Data'!AP153,'2. Collected Data'!AP253,'2. Collected Data'!AP353,'2. Collected Data'!AP453,'2. Collected Data'!AP553)&lt;=1,"",AVERAGE('2. Collected Data'!AP153,'2. Collected Data'!AP253,'2. Collected Data'!AP353,'2. Collected Data'!AP453,'2. Collected Data'!AP553))</f>
        <v>43174.666666666664</v>
      </c>
      <c r="AQ53" s="45">
        <f>IF(COUNT('2. Collected Data'!AQ153,'2. Collected Data'!AQ253,'2. Collected Data'!AQ353,'2. Collected Data'!AQ453,'2. Collected Data'!AQ553)&lt;=1,"",AVERAGE('2. Collected Data'!AQ153,'2. Collected Data'!AQ253,'2. Collected Data'!AQ353,'2. Collected Data'!AQ453,'2. Collected Data'!AQ553))</f>
        <v>0</v>
      </c>
      <c r="AR53" s="45">
        <f>IF(COUNT('2. Collected Data'!AR153,'2. Collected Data'!AR253,'2. Collected Data'!AR353,'2. Collected Data'!AR453,'2. Collected Data'!AR553)&lt;=1,"",AVERAGE('2. Collected Data'!AR153,'2. Collected Data'!AR253,'2. Collected Data'!AR353,'2. Collected Data'!AR453,'2. Collected Data'!AR553))</f>
        <v>0</v>
      </c>
      <c r="AS53" s="45">
        <f>IF(COUNT('2. Collected Data'!AS153,'2. Collected Data'!AS253,'2. Collected Data'!AS353,'2. Collected Data'!AS453,'2. Collected Data'!AS553)&lt;=1,"",AVERAGE('2. Collected Data'!AS153,'2. Collected Data'!AS253,'2. Collected Data'!AS353,'2. Collected Data'!AS453,'2. Collected Data'!AS553))</f>
        <v>0</v>
      </c>
      <c r="AT53" s="45">
        <f>IF(COUNT('2. Collected Data'!AT153,'2. Collected Data'!AT253,'2. Collected Data'!AT353,'2. Collected Data'!AT453,'2. Collected Data'!AT553)&lt;=1,"",AVERAGE('2. Collected Data'!AT153,'2. Collected Data'!AT253,'2. Collected Data'!AT353,'2. Collected Data'!AT453,'2. Collected Data'!AT553))</f>
        <v>0</v>
      </c>
      <c r="AU53" s="45">
        <f>IF(COUNT('2. Collected Data'!AU153,'2. Collected Data'!AU253,'2. Collected Data'!AU353,'2. Collected Data'!AU453,'2. Collected Data'!AU553)&lt;=1,"",AVERAGE('2. Collected Data'!AU153,'2. Collected Data'!AU253,'2. Collected Data'!AU353,'2. Collected Data'!AU453,'2. Collected Data'!AU553))</f>
        <v>0</v>
      </c>
      <c r="AV53" s="88"/>
      <c r="AW53" s="184">
        <f>IF(COUNT('2. Collected Data'!AW153,'2. Collected Data'!AW253,'2. Collected Data'!AW353,'2. Collected Data'!AW453,'2. Collected Data'!AW553)&lt;=1,"",AVERAGE('2. Collected Data'!AW153,'2. Collected Data'!AW253,'2. Collected Data'!AW353,'2. Collected Data'!AW453,'2. Collected Data'!AW553))</f>
        <v>0.96</v>
      </c>
      <c r="AX53" s="184">
        <f>IF(COUNT('2. Collected Data'!AX153,'2. Collected Data'!AX253,'2. Collected Data'!AX353,'2. Collected Data'!AX453,'2. Collected Data'!AX553)&lt;=1,"",AVERAGE('2. Collected Data'!AX153,'2. Collected Data'!AX253,'2. Collected Data'!AX353,'2. Collected Data'!AX453,'2. Collected Data'!AX553))</f>
        <v>0.04</v>
      </c>
      <c r="AY53" s="50"/>
      <c r="AZ53" s="91"/>
      <c r="BA53" s="88"/>
      <c r="BB53" s="78">
        <f>IF(COUNT('2. Collected Data'!BB153,'2. Collected Data'!BB253,'2. Collected Data'!BB353,'2. Collected Data'!BB453,'2. Collected Data'!BB553)&lt;=1,"",AVERAGE('2. Collected Data'!BB153,'2. Collected Data'!BB253,'2. Collected Data'!BB353,'2. Collected Data'!BB453,'2. Collected Data'!BB553))</f>
        <v>100.13333333333333</v>
      </c>
      <c r="BC53" s="75">
        <f>IF(COUNT('2. Collected Data'!BC153,'2. Collected Data'!BC253,'2. Collected Data'!BC353,'2. Collected Data'!BC453,'2. Collected Data'!BC553)&lt;=1,"",AVERAGE('2. Collected Data'!BC153,'2. Collected Data'!BC253,'2. Collected Data'!BC353,'2. Collected Data'!BC453,'2. Collected Data'!BC553))</f>
        <v>1124843.3333333333</v>
      </c>
      <c r="BD53" s="75">
        <f>IF(COUNT('2. Collected Data'!BD153,'2. Collected Data'!BD253,'2. Collected Data'!BD353,'2. Collected Data'!BD453,'2. Collected Data'!BD553)&lt;=1,"",AVERAGE('2. Collected Data'!BD153,'2. Collected Data'!BD253,'2. Collected Data'!BD353,'2. Collected Data'!BD453,'2. Collected Data'!BD553))</f>
        <v>371145</v>
      </c>
      <c r="BE53" s="75">
        <f>IF(COUNT('2. Collected Data'!BE153,'2. Collected Data'!BE253,'2. Collected Data'!BE353,'2. Collected Data'!BE453,'2. Collected Data'!BE553)&lt;=1,"",AVERAGE('2. Collected Data'!BE153,'2. Collected Data'!BE253,'2. Collected Data'!BE353,'2. Collected Data'!BE453,'2. Collected Data'!BE553))</f>
        <v>1449134.3333333333</v>
      </c>
      <c r="BF53" s="75">
        <f>IF(COUNT('2. Collected Data'!BF153,'2. Collected Data'!BF253,'2. Collected Data'!BF353,'2. Collected Data'!BF453,'2. Collected Data'!BF553)&lt;=1,"",AVERAGE('2. Collected Data'!BF153,'2. Collected Data'!BF253,'2. Collected Data'!BF353,'2. Collected Data'!BF453,'2. Collected Data'!BF553))</f>
        <v>2947002.6666666665</v>
      </c>
      <c r="BG53" s="50"/>
      <c r="BH53" s="78">
        <f>IF(COUNT('2. Collected Data'!BH153,'2. Collected Data'!BH253,'2. Collected Data'!BH353,'2. Collected Data'!BH453,'2. Collected Data'!BH553)&lt;=1,"",AVERAGE('2. Collected Data'!BH153,'2. Collected Data'!BH253,'2. Collected Data'!BH353,'2. Collected Data'!BH453,'2. Collected Data'!BH553))</f>
        <v>101.46666666666665</v>
      </c>
      <c r="BI53" s="130"/>
      <c r="BJ53" s="50"/>
    </row>
    <row r="54" spans="1:62" s="176" customFormat="1" ht="11.25" customHeight="1" x14ac:dyDescent="0.15">
      <c r="A54" s="89" t="s">
        <v>146</v>
      </c>
      <c r="B54" s="172"/>
      <c r="C54" s="346"/>
      <c r="D54" s="346"/>
      <c r="E54" s="346"/>
      <c r="F54" s="346"/>
      <c r="G54" s="45">
        <f>IF(COUNT('2. Collected Data'!G54,'2. Collected Data'!G154,'2. Collected Data'!G254,'2. Collected Data'!G354,'2. Collected Data'!G454)&lt;=1,"",AVERAGE('2. Collected Data'!G54,'2. Collected Data'!G154,'2. Collected Data'!G254,'2. Collected Data'!G354,'2. Collected Data'!G454))</f>
        <v>18344.8</v>
      </c>
      <c r="H54" s="45">
        <f>IF(COUNT('2. Collected Data'!H54,'2. Collected Data'!H154,'2. Collected Data'!H254,'2. Collected Data'!H354,'2. Collected Data'!H454)&lt;=1,"",AVERAGE('2. Collected Data'!H54,'2. Collected Data'!H154,'2. Collected Data'!H254,'2. Collected Data'!H354,'2. Collected Data'!H454))</f>
        <v>7916.4</v>
      </c>
      <c r="I54" s="45">
        <f>IF(COUNT('2. Collected Data'!I54,'2. Collected Data'!I154,'2. Collected Data'!I254,'2. Collected Data'!I354,'2. Collected Data'!I454)&lt;=1,"",AVERAGE('2. Collected Data'!I54,'2. Collected Data'!I154,'2. Collected Data'!I254,'2. Collected Data'!I354,'2. Collected Data'!I454))</f>
        <v>477.4</v>
      </c>
      <c r="J54" s="45">
        <f>IF(COUNT('2. Collected Data'!J54,'2. Collected Data'!J154,'2. Collected Data'!J254,'2. Collected Data'!J354,'2. Collected Data'!J454)&lt;=1,"",AVERAGE('2. Collected Data'!J54,'2. Collected Data'!J154,'2. Collected Data'!J254,'2. Collected Data'!J354,'2. Collected Data'!J454))</f>
        <v>24.6</v>
      </c>
      <c r="K54" s="45">
        <f>IF(COUNT('2. Collected Data'!K54,'2. Collected Data'!K154,'2. Collected Data'!K254,'2. Collected Data'!K354,'2. Collected Data'!K454)&lt;=1,"",AVERAGE('2. Collected Data'!K54,'2. Collected Data'!K154,'2. Collected Data'!K254,'2. Collected Data'!K354,'2. Collected Data'!K454))</f>
        <v>57.8</v>
      </c>
      <c r="L54" s="45">
        <f>IF(COUNT('2. Collected Data'!L54,'2. Collected Data'!L154,'2. Collected Data'!L254,'2. Collected Data'!L354,'2. Collected Data'!L454)&lt;=1,"",AVERAGE('2. Collected Data'!L54,'2. Collected Data'!L154,'2. Collected Data'!L254,'2. Collected Data'!L354,'2. Collected Data'!L454))</f>
        <v>8.4</v>
      </c>
      <c r="M54" s="45">
        <f>IF(COUNT('2. Collected Data'!M54,'2. Collected Data'!M154,'2. Collected Data'!M254,'2. Collected Data'!M354,'2. Collected Data'!M454)&lt;=1,"",AVERAGE('2. Collected Data'!M54,'2. Collected Data'!M154,'2. Collected Data'!M254,'2. Collected Data'!M354,'2. Collected Data'!M454))</f>
        <v>529.4</v>
      </c>
      <c r="N54" s="45">
        <f>IF(COUNT('2. Collected Data'!N54,'2. Collected Data'!N154,'2. Collected Data'!N254,'2. Collected Data'!N354,'2. Collected Data'!N454)&lt;=1,"",AVERAGE('2. Collected Data'!N54,'2. Collected Data'!N154,'2. Collected Data'!N254,'2. Collected Data'!N354,'2. Collected Data'!N454))</f>
        <v>253.4</v>
      </c>
      <c r="O54" s="45">
        <f>IF(COUNT('2. Collected Data'!O54,'2. Collected Data'!O154,'2. Collected Data'!O254,'2. Collected Data'!O354,'2. Collected Data'!O454)&lt;=1,"",AVERAGE('2. Collected Data'!O54,'2. Collected Data'!O154,'2. Collected Data'!O254,'2. Collected Data'!O354,'2. Collected Data'!O454))</f>
        <v>477.4</v>
      </c>
      <c r="P54" s="45">
        <f>IF(COUNT('2. Collected Data'!P54,'2. Collected Data'!P154,'2. Collected Data'!P254,'2. Collected Data'!P354,'2. Collected Data'!P454)&lt;=1,"",AVERAGE('2. Collected Data'!P54,'2. Collected Data'!P154,'2. Collected Data'!P254,'2. Collected Data'!P354,'2. Collected Data'!P454))</f>
        <v>7.4</v>
      </c>
      <c r="Q54" s="45">
        <f>IF(COUNT('2. Collected Data'!Q54,'2. Collected Data'!Q154,'2. Collected Data'!Q254,'2. Collected Data'!Q354,'2. Collected Data'!Q454)&lt;=1,"",AVERAGE('2. Collected Data'!Q54,'2. Collected Data'!Q154,'2. Collected Data'!Q254,'2. Collected Data'!Q354,'2. Collected Data'!Q454))</f>
        <v>0</v>
      </c>
      <c r="R54" s="45">
        <f>IF(COUNT('2. Collected Data'!R54,'2. Collected Data'!R154,'2. Collected Data'!R254,'2. Collected Data'!R354,'2. Collected Data'!R454)&lt;=1,"",AVERAGE('2. Collected Data'!R54,'2. Collected Data'!R154,'2. Collected Data'!R254,'2. Collected Data'!R354,'2. Collected Data'!R454))</f>
        <v>0</v>
      </c>
      <c r="S54" s="45">
        <f>IF(COUNT('2. Collected Data'!S54,'2. Collected Data'!S154,'2. Collected Data'!S254,'2. Collected Data'!S354,'2. Collected Data'!S454)&lt;=1,"",AVERAGE('2. Collected Data'!S54,'2. Collected Data'!S154,'2. Collected Data'!S254,'2. Collected Data'!S354,'2. Collected Data'!S454))</f>
        <v>0</v>
      </c>
      <c r="T54" s="45">
        <f>IF(COUNT('2. Collected Data'!T54,'2. Collected Data'!T154,'2. Collected Data'!T254,'2. Collected Data'!T354,'2. Collected Data'!T454)&lt;=1,"",AVERAGE('2. Collected Data'!T54,'2. Collected Data'!T154,'2. Collected Data'!T254,'2. Collected Data'!T354,'2. Collected Data'!T454))</f>
        <v>0</v>
      </c>
      <c r="U54" s="45">
        <f>IF(COUNT('2. Collected Data'!U54,'2. Collected Data'!U154,'2. Collected Data'!U254,'2. Collected Data'!U354,'2. Collected Data'!U454)&lt;=1,"",AVERAGE('2. Collected Data'!U54,'2. Collected Data'!U154,'2. Collected Data'!U254,'2. Collected Data'!U354,'2. Collected Data'!U454))</f>
        <v>0</v>
      </c>
      <c r="V54" s="45">
        <f>IF(COUNT('2. Collected Data'!V54,'2. Collected Data'!V154,'2. Collected Data'!V254,'2. Collected Data'!V354,'2. Collected Data'!V454)&lt;=1,"",AVERAGE('2. Collected Data'!V54,'2. Collected Data'!V154,'2. Collected Data'!V254,'2. Collected Data'!V354,'2. Collected Data'!V454))</f>
        <v>0</v>
      </c>
      <c r="W54" s="45">
        <f>IF(COUNT('2. Collected Data'!W54,'2. Collected Data'!W154,'2. Collected Data'!W254,'2. Collected Data'!W354,'2. Collected Data'!W454)&lt;=1,"",AVERAGE('2. Collected Data'!W54,'2. Collected Data'!W154,'2. Collected Data'!W254,'2. Collected Data'!W354,'2. Collected Data'!W454))</f>
        <v>0</v>
      </c>
      <c r="X54" s="45">
        <f>IF(COUNT('2. Collected Data'!X54,'2. Collected Data'!X154,'2. Collected Data'!X254,'2. Collected Data'!X354,'2. Collected Data'!X454)&lt;=1,"",AVERAGE('2. Collected Data'!X54,'2. Collected Data'!X154,'2. Collected Data'!X254,'2. Collected Data'!X354,'2. Collected Data'!X454))</f>
        <v>0</v>
      </c>
      <c r="Y54" s="45">
        <f>IF(COUNT('2. Collected Data'!Y54,'2. Collected Data'!Y154,'2. Collected Data'!Y254,'2. Collected Data'!Y354,'2. Collected Data'!Y454)&lt;=1,"",AVERAGE('2. Collected Data'!Y54,'2. Collected Data'!Y154,'2. Collected Data'!Y254,'2. Collected Data'!Y354,'2. Collected Data'!Y454))</f>
        <v>329.2</v>
      </c>
      <c r="Z54" s="45">
        <f>IF(COUNT('2. Collected Data'!Z54,'2. Collected Data'!Z154,'2. Collected Data'!Z254,'2. Collected Data'!Z354,'2. Collected Data'!Z454)&lt;=1,"",AVERAGE('2. Collected Data'!Z54,'2. Collected Data'!Z154,'2. Collected Data'!Z254,'2. Collected Data'!Z354,'2. Collected Data'!Z454))</f>
        <v>68.2</v>
      </c>
      <c r="AA54" s="184">
        <f>IF(COUNT('2. Collected Data'!AA54,'2. Collected Data'!AA154,'2. Collected Data'!AA254,'2. Collected Data'!AA354,'2. Collected Data'!AA454)&lt;=1,"",AVERAGE('2. Collected Data'!AA54,'2. Collected Data'!AA154,'2. Collected Data'!AA254,'2. Collected Data'!AA354,'2. Collected Data'!AA454))</f>
        <v>0.97199999999999986</v>
      </c>
      <c r="AB54" s="184">
        <f>IF(COUNT('2. Collected Data'!AB54,'2. Collected Data'!AB154,'2. Collected Data'!AB254,'2. Collected Data'!AB354,'2. Collected Data'!AB454)&lt;=1,"",AVERAGE('2. Collected Data'!AB54,'2. Collected Data'!AB154,'2. Collected Data'!AB254,'2. Collected Data'!AB354,'2. Collected Data'!AB454))</f>
        <v>8.0000000000000002E-3</v>
      </c>
      <c r="AC54" s="184">
        <f>IF(COUNT('2. Collected Data'!AC54,'2. Collected Data'!AC154,'2. Collected Data'!AC254,'2. Collected Data'!AC354,'2. Collected Data'!AC454)&lt;=1,"",AVERAGE('2. Collected Data'!AC54,'2. Collected Data'!AC154,'2. Collected Data'!AC254,'2. Collected Data'!AC354,'2. Collected Data'!AC454))</f>
        <v>0.02</v>
      </c>
      <c r="AD54" s="45">
        <f>IF(COUNT('2. Collected Data'!AD54,'2. Collected Data'!AD154,'2. Collected Data'!AD254,'2. Collected Data'!AD354,'2. Collected Data'!AD454)&lt;=1,"",AVERAGE('2. Collected Data'!AD54,'2. Collected Data'!AD154,'2. Collected Data'!AD254,'2. Collected Data'!AD354,'2. Collected Data'!AD454))</f>
        <v>69.400000000000006</v>
      </c>
      <c r="AE54" s="45">
        <f>IF(COUNT('2. Collected Data'!AE54,'2. Collected Data'!AE154,'2. Collected Data'!AE254,'2. Collected Data'!AE354,'2. Collected Data'!AE454)&lt;=1,"",AVERAGE('2. Collected Data'!AE54,'2. Collected Data'!AE154,'2. Collected Data'!AE254,'2. Collected Data'!AE354,'2. Collected Data'!AE454))</f>
        <v>93600</v>
      </c>
      <c r="AF54" s="45">
        <f>IF(COUNT('2. Collected Data'!AF54,'2. Collected Data'!AF154,'2. Collected Data'!AF254,'2. Collected Data'!AF354,'2. Collected Data'!AF454)&lt;=1,"",AVERAGE('2. Collected Data'!AF54,'2. Collected Data'!AF154,'2. Collected Data'!AF254,'2. Collected Data'!AF354,'2. Collected Data'!AF454))</f>
        <v>106.6</v>
      </c>
      <c r="AG54" s="45">
        <f>IF(COUNT('2. Collected Data'!AG54,'2. Collected Data'!AG154,'2. Collected Data'!AG254,'2. Collected Data'!AG354,'2. Collected Data'!AG454)&lt;=1,"",AVERAGE('2. Collected Data'!AG54,'2. Collected Data'!AG154,'2. Collected Data'!AG254,'2. Collected Data'!AG354,'2. Collected Data'!AG454))</f>
        <v>941550</v>
      </c>
      <c r="AH54" s="88"/>
      <c r="AI54" s="45">
        <f>IF(COUNT('2. Collected Data'!AI154,'2. Collected Data'!AI254,'2. Collected Data'!AI354,'2. Collected Data'!AI454,'2. Collected Data'!AI554)&lt;=1,"",AVERAGE('2. Collected Data'!AI154,'2. Collected Data'!AI254,'2. Collected Data'!AI354,'2. Collected Data'!AI454,'2. Collected Data'!AI554))</f>
        <v>55277.8</v>
      </c>
      <c r="AJ54" s="45">
        <f>IF(COUNT('2. Collected Data'!AJ154,'2. Collected Data'!AJ254,'2. Collected Data'!AJ354,'2. Collected Data'!AJ454,'2. Collected Data'!AJ554)&lt;=1,"",AVERAGE('2. Collected Data'!AJ154,'2. Collected Data'!AJ254,'2. Collected Data'!AJ354,'2. Collected Data'!AJ454,'2. Collected Data'!AJ554))</f>
        <v>0.25</v>
      </c>
      <c r="AK54" s="45">
        <f>IF(COUNT('2. Collected Data'!AK154,'2. Collected Data'!AK254,'2. Collected Data'!AK354,'2. Collected Data'!AK454,'2. Collected Data'!AK554)&lt;=1,"",AVERAGE('2. Collected Data'!AK154,'2. Collected Data'!AK254,'2. Collected Data'!AK354,'2. Collected Data'!AK454,'2. Collected Data'!AK554))</f>
        <v>0</v>
      </c>
      <c r="AL54" s="45">
        <f>IF(COUNT('2. Collected Data'!AL154,'2. Collected Data'!AL254,'2. Collected Data'!AL354,'2. Collected Data'!AL454,'2. Collected Data'!AL554)&lt;=1,"",AVERAGE('2. Collected Data'!AL154,'2. Collected Data'!AL254,'2. Collected Data'!AL354,'2. Collected Data'!AL454,'2. Collected Data'!AL554))</f>
        <v>9402.2000000000007</v>
      </c>
      <c r="AM54" s="45">
        <f>IF(COUNT('2. Collected Data'!AM154,'2. Collected Data'!AM254,'2. Collected Data'!AM354,'2. Collected Data'!AM454,'2. Collected Data'!AM554)&lt;=1,"",AVERAGE('2. Collected Data'!AM154,'2. Collected Data'!AM254,'2. Collected Data'!AM354,'2. Collected Data'!AM454,'2. Collected Data'!AM554))</f>
        <v>59</v>
      </c>
      <c r="AN54" s="122"/>
      <c r="AO54" s="45">
        <f>IF(COUNT('2. Collected Data'!AO154,'2. Collected Data'!AO254,'2. Collected Data'!AO354,'2. Collected Data'!AO454,'2. Collected Data'!AO554)&lt;=1,"",AVERAGE('2. Collected Data'!AO154,'2. Collected Data'!AO254,'2. Collected Data'!AO354,'2. Collected Data'!AO454,'2. Collected Data'!AO554))</f>
        <v>1280336.2</v>
      </c>
      <c r="AP54" s="45">
        <f>IF(COUNT('2. Collected Data'!AP154,'2. Collected Data'!AP254,'2. Collected Data'!AP354,'2. Collected Data'!AP454,'2. Collected Data'!AP554)&lt;=1,"",AVERAGE('2. Collected Data'!AP154,'2. Collected Data'!AP254,'2. Collected Data'!AP354,'2. Collected Data'!AP454,'2. Collected Data'!AP554))</f>
        <v>0</v>
      </c>
      <c r="AQ54" s="45">
        <f>IF(COUNT('2. Collected Data'!AQ154,'2. Collected Data'!AQ254,'2. Collected Data'!AQ354,'2. Collected Data'!AQ454,'2. Collected Data'!AQ554)&lt;=1,"",AVERAGE('2. Collected Data'!AQ154,'2. Collected Data'!AQ254,'2. Collected Data'!AQ354,'2. Collected Data'!AQ454,'2. Collected Data'!AQ554))</f>
        <v>380785.6</v>
      </c>
      <c r="AR54" s="45">
        <f>IF(COUNT('2. Collected Data'!AR154,'2. Collected Data'!AR254,'2. Collected Data'!AR354,'2. Collected Data'!AR454,'2. Collected Data'!AR554)&lt;=1,"",AVERAGE('2. Collected Data'!AR154,'2. Collected Data'!AR254,'2. Collected Data'!AR354,'2. Collected Data'!AR454,'2. Collected Data'!AR554))</f>
        <v>0</v>
      </c>
      <c r="AS54" s="45">
        <f>IF(COUNT('2. Collected Data'!AS154,'2. Collected Data'!AS254,'2. Collected Data'!AS354,'2. Collected Data'!AS454,'2. Collected Data'!AS554)&lt;=1,"",AVERAGE('2. Collected Data'!AS154,'2. Collected Data'!AS254,'2. Collected Data'!AS354,'2. Collected Data'!AS454,'2. Collected Data'!AS554))</f>
        <v>0</v>
      </c>
      <c r="AT54" s="45">
        <f>IF(COUNT('2. Collected Data'!AT154,'2. Collected Data'!AT254,'2. Collected Data'!AT354,'2. Collected Data'!AT454,'2. Collected Data'!AT554)&lt;=1,"",AVERAGE('2. Collected Data'!AT154,'2. Collected Data'!AT254,'2. Collected Data'!AT354,'2. Collected Data'!AT454,'2. Collected Data'!AT554))</f>
        <v>0</v>
      </c>
      <c r="AU54" s="45">
        <f>IF(COUNT('2. Collected Data'!AU154,'2. Collected Data'!AU254,'2. Collected Data'!AU354,'2. Collected Data'!AU454,'2. Collected Data'!AU554)&lt;=1,"",AVERAGE('2. Collected Data'!AU154,'2. Collected Data'!AU254,'2. Collected Data'!AU354,'2. Collected Data'!AU454,'2. Collected Data'!AU554))</f>
        <v>0</v>
      </c>
      <c r="AV54" s="88"/>
      <c r="AW54" s="184">
        <f>IF(COUNT('2. Collected Data'!AW154,'2. Collected Data'!AW254,'2. Collected Data'!AW354,'2. Collected Data'!AW454,'2. Collected Data'!AW554)&lt;=1,"",AVERAGE('2. Collected Data'!AW154,'2. Collected Data'!AW254,'2. Collected Data'!AW354,'2. Collected Data'!AW454,'2. Collected Data'!AW554))</f>
        <v>0.75800000000000001</v>
      </c>
      <c r="AX54" s="184">
        <f>IF(COUNT('2. Collected Data'!AX154,'2. Collected Data'!AX254,'2. Collected Data'!AX354,'2. Collected Data'!AX454,'2. Collected Data'!AX554)&lt;=1,"",AVERAGE('2. Collected Data'!AX154,'2. Collected Data'!AX254,'2. Collected Data'!AX354,'2. Collected Data'!AX454,'2. Collected Data'!AX554))</f>
        <v>0.24199999999999999</v>
      </c>
      <c r="AY54" s="50"/>
      <c r="AZ54" s="91"/>
      <c r="BA54" s="88"/>
      <c r="BB54" s="78">
        <f>IF(COUNT('2. Collected Data'!BB154,'2. Collected Data'!BB254,'2. Collected Data'!BB354,'2. Collected Data'!BB454,'2. Collected Data'!BB554)&lt;=1,"",AVERAGE('2. Collected Data'!BB154,'2. Collected Data'!BB254,'2. Collected Data'!BB354,'2. Collected Data'!BB454,'2. Collected Data'!BB554))</f>
        <v>68.225999999999999</v>
      </c>
      <c r="BC54" s="75">
        <f>IF(COUNT('2. Collected Data'!BC154,'2. Collected Data'!BC254,'2. Collected Data'!BC354,'2. Collected Data'!BC454,'2. Collected Data'!BC554)&lt;=1,"",AVERAGE('2. Collected Data'!BC154,'2. Collected Data'!BC254,'2. Collected Data'!BC354,'2. Collected Data'!BC454,'2. Collected Data'!BC554))</f>
        <v>3622836.9840000002</v>
      </c>
      <c r="BD54" s="75">
        <f>IF(COUNT('2. Collected Data'!BD154,'2. Collected Data'!BD254,'2. Collected Data'!BD354,'2. Collected Data'!BD454,'2. Collected Data'!BD554)&lt;=1,"",AVERAGE('2. Collected Data'!BD154,'2. Collected Data'!BD254,'2. Collected Data'!BD354,'2. Collected Data'!BD454,'2. Collected Data'!BD554))</f>
        <v>9035280.1460000016</v>
      </c>
      <c r="BE54" s="75">
        <f>IF(COUNT('2. Collected Data'!BE154,'2. Collected Data'!BE254,'2. Collected Data'!BE354,'2. Collected Data'!BE454,'2. Collected Data'!BE554)&lt;=1,"",AVERAGE('2. Collected Data'!BE154,'2. Collected Data'!BE254,'2. Collected Data'!BE354,'2. Collected Data'!BE454,'2. Collected Data'!BE554))</f>
        <v>4799419.2220000001</v>
      </c>
      <c r="BF54" s="75">
        <f>IF(COUNT('2. Collected Data'!BF154,'2. Collected Data'!BF254,'2. Collected Data'!BF354,'2. Collected Data'!BF454,'2. Collected Data'!BF554)&lt;=1,"",AVERAGE('2. Collected Data'!BF154,'2. Collected Data'!BF254,'2. Collected Data'!BF354,'2. Collected Data'!BF454,'2. Collected Data'!BF554))</f>
        <v>18687562.990000002</v>
      </c>
      <c r="BG54" s="50"/>
      <c r="BH54" s="78">
        <f>IF(COUNT('2. Collected Data'!BH154,'2. Collected Data'!BH254,'2. Collected Data'!BH354,'2. Collected Data'!BH454,'2. Collected Data'!BH554)&lt;=1,"",AVERAGE('2. Collected Data'!BH154,'2. Collected Data'!BH254,'2. Collected Data'!BH354,'2. Collected Data'!BH454,'2. Collected Data'!BH554))</f>
        <v>70.536000000000016</v>
      </c>
      <c r="BI54" s="130"/>
      <c r="BJ54" s="50"/>
    </row>
    <row r="55" spans="1:62" s="176" customFormat="1" ht="11.25" customHeight="1" x14ac:dyDescent="0.15">
      <c r="A55" s="89" t="s">
        <v>158</v>
      </c>
      <c r="B55" s="172"/>
      <c r="C55" s="346"/>
      <c r="D55" s="346"/>
      <c r="E55" s="346"/>
      <c r="F55" s="346"/>
      <c r="G55" s="45" t="str">
        <f>IF(COUNT('2. Collected Data'!G55,'2. Collected Data'!G155,'2. Collected Data'!G255,'2. Collected Data'!G355,'2. Collected Data'!G455)&lt;=1,"",AVERAGE('2. Collected Data'!G55,'2. Collected Data'!G155,'2. Collected Data'!G255,'2. Collected Data'!G355,'2. Collected Data'!G455))</f>
        <v/>
      </c>
      <c r="H55" s="45" t="str">
        <f>IF(COUNT('2. Collected Data'!H55,'2. Collected Data'!H155,'2. Collected Data'!H255,'2. Collected Data'!H355,'2. Collected Data'!H455)&lt;=1,"",AVERAGE('2. Collected Data'!H55,'2. Collected Data'!H155,'2. Collected Data'!H255,'2. Collected Data'!H355,'2. Collected Data'!H455))</f>
        <v/>
      </c>
      <c r="I55" s="45" t="str">
        <f>IF(COUNT('2. Collected Data'!I55,'2. Collected Data'!I155,'2. Collected Data'!I255,'2. Collected Data'!I355,'2. Collected Data'!I455)&lt;=1,"",AVERAGE('2. Collected Data'!I55,'2. Collected Data'!I155,'2. Collected Data'!I255,'2. Collected Data'!I355,'2. Collected Data'!I455))</f>
        <v/>
      </c>
      <c r="J55" s="45" t="str">
        <f>IF(COUNT('2. Collected Data'!J55,'2. Collected Data'!J155,'2. Collected Data'!J255,'2. Collected Data'!J355,'2. Collected Data'!J455)&lt;=1,"",AVERAGE('2. Collected Data'!J55,'2. Collected Data'!J155,'2. Collected Data'!J255,'2. Collected Data'!J355,'2. Collected Data'!J455))</f>
        <v/>
      </c>
      <c r="K55" s="45" t="str">
        <f>IF(COUNT('2. Collected Data'!K55,'2. Collected Data'!K155,'2. Collected Data'!K255,'2. Collected Data'!K355,'2. Collected Data'!K455)&lt;=1,"",AVERAGE('2. Collected Data'!K55,'2. Collected Data'!K155,'2. Collected Data'!K255,'2. Collected Data'!K355,'2. Collected Data'!K455))</f>
        <v/>
      </c>
      <c r="L55" s="45" t="str">
        <f>IF(COUNT('2. Collected Data'!L55,'2. Collected Data'!L155,'2. Collected Data'!L255,'2. Collected Data'!L355,'2. Collected Data'!L455)&lt;=1,"",AVERAGE('2. Collected Data'!L55,'2. Collected Data'!L155,'2. Collected Data'!L255,'2. Collected Data'!L355,'2. Collected Data'!L455))</f>
        <v/>
      </c>
      <c r="M55" s="45" t="str">
        <f>IF(COUNT('2. Collected Data'!M55,'2. Collected Data'!M155,'2. Collected Data'!M255,'2. Collected Data'!M355,'2. Collected Data'!M455)&lt;=1,"",AVERAGE('2. Collected Data'!M55,'2. Collected Data'!M155,'2. Collected Data'!M255,'2. Collected Data'!M355,'2. Collected Data'!M455))</f>
        <v/>
      </c>
      <c r="N55" s="45" t="str">
        <f>IF(COUNT('2. Collected Data'!N55,'2. Collected Data'!N155,'2. Collected Data'!N255,'2. Collected Data'!N355,'2. Collected Data'!N455)&lt;=1,"",AVERAGE('2. Collected Data'!N55,'2. Collected Data'!N155,'2. Collected Data'!N255,'2. Collected Data'!N355,'2. Collected Data'!N455))</f>
        <v/>
      </c>
      <c r="O55" s="45" t="str">
        <f>IF(COUNT('2. Collected Data'!O55,'2. Collected Data'!O155,'2. Collected Data'!O255,'2. Collected Data'!O355,'2. Collected Data'!O455)&lt;=1,"",AVERAGE('2. Collected Data'!O55,'2. Collected Data'!O155,'2. Collected Data'!O255,'2. Collected Data'!O355,'2. Collected Data'!O455))</f>
        <v/>
      </c>
      <c r="P55" s="45" t="str">
        <f>IF(COUNT('2. Collected Data'!P55,'2. Collected Data'!P155,'2. Collected Data'!P255,'2. Collected Data'!P355,'2. Collected Data'!P455)&lt;=1,"",AVERAGE('2. Collected Data'!P55,'2. Collected Data'!P155,'2. Collected Data'!P255,'2. Collected Data'!P355,'2. Collected Data'!P455))</f>
        <v/>
      </c>
      <c r="Q55" s="45" t="str">
        <f>IF(COUNT('2. Collected Data'!Q55,'2. Collected Data'!Q155,'2. Collected Data'!Q255,'2. Collected Data'!Q355,'2. Collected Data'!Q455)&lt;=1,"",AVERAGE('2. Collected Data'!Q55,'2. Collected Data'!Q155,'2. Collected Data'!Q255,'2. Collected Data'!Q355,'2. Collected Data'!Q455))</f>
        <v/>
      </c>
      <c r="R55" s="45" t="str">
        <f>IF(COUNT('2. Collected Data'!R55,'2. Collected Data'!R155,'2. Collected Data'!R255,'2. Collected Data'!R355,'2. Collected Data'!R455)&lt;=1,"",AVERAGE('2. Collected Data'!R55,'2. Collected Data'!R155,'2. Collected Data'!R255,'2. Collected Data'!R355,'2. Collected Data'!R455))</f>
        <v/>
      </c>
      <c r="S55" s="45" t="str">
        <f>IF(COUNT('2. Collected Data'!S55,'2. Collected Data'!S155,'2. Collected Data'!S255,'2. Collected Data'!S355,'2. Collected Data'!S455)&lt;=1,"",AVERAGE('2. Collected Data'!S55,'2. Collected Data'!S155,'2. Collected Data'!S255,'2. Collected Data'!S355,'2. Collected Data'!S455))</f>
        <v/>
      </c>
      <c r="T55" s="45" t="str">
        <f>IF(COUNT('2. Collected Data'!T55,'2. Collected Data'!T155,'2. Collected Data'!T255,'2. Collected Data'!T355,'2. Collected Data'!T455)&lt;=1,"",AVERAGE('2. Collected Data'!T55,'2. Collected Data'!T155,'2. Collected Data'!T255,'2. Collected Data'!T355,'2. Collected Data'!T455))</f>
        <v/>
      </c>
      <c r="U55" s="45" t="str">
        <f>IF(COUNT('2. Collected Data'!U55,'2. Collected Data'!U155,'2. Collected Data'!U255,'2. Collected Data'!U355,'2. Collected Data'!U455)&lt;=1,"",AVERAGE('2. Collected Data'!U55,'2. Collected Data'!U155,'2. Collected Data'!U255,'2. Collected Data'!U355,'2. Collected Data'!U455))</f>
        <v/>
      </c>
      <c r="V55" s="45" t="str">
        <f>IF(COUNT('2. Collected Data'!V55,'2. Collected Data'!V155,'2. Collected Data'!V255,'2. Collected Data'!V355,'2. Collected Data'!V455)&lt;=1,"",AVERAGE('2. Collected Data'!V55,'2. Collected Data'!V155,'2. Collected Data'!V255,'2. Collected Data'!V355,'2. Collected Data'!V455))</f>
        <v/>
      </c>
      <c r="W55" s="45" t="str">
        <f>IF(COUNT('2. Collected Data'!W55,'2. Collected Data'!W155,'2. Collected Data'!W255,'2. Collected Data'!W355,'2. Collected Data'!W455)&lt;=1,"",AVERAGE('2. Collected Data'!W55,'2. Collected Data'!W155,'2. Collected Data'!W255,'2. Collected Data'!W355,'2. Collected Data'!W455))</f>
        <v/>
      </c>
      <c r="X55" s="45" t="str">
        <f>IF(COUNT('2. Collected Data'!X55,'2. Collected Data'!X155,'2. Collected Data'!X255,'2. Collected Data'!X355,'2. Collected Data'!X455)&lt;=1,"",AVERAGE('2. Collected Data'!X55,'2. Collected Data'!X155,'2. Collected Data'!X255,'2. Collected Data'!X355,'2. Collected Data'!X455))</f>
        <v/>
      </c>
      <c r="Y55" s="45" t="str">
        <f>IF(COUNT('2. Collected Data'!Y55,'2. Collected Data'!Y155,'2. Collected Data'!Y255,'2. Collected Data'!Y355,'2. Collected Data'!Y455)&lt;=1,"",AVERAGE('2. Collected Data'!Y55,'2. Collected Data'!Y155,'2. Collected Data'!Y255,'2. Collected Data'!Y355,'2. Collected Data'!Y455))</f>
        <v/>
      </c>
      <c r="Z55" s="45" t="str">
        <f>IF(COUNT('2. Collected Data'!Z55,'2. Collected Data'!Z155,'2. Collected Data'!Z255,'2. Collected Data'!Z355,'2. Collected Data'!Z455)&lt;=1,"",AVERAGE('2. Collected Data'!Z55,'2. Collected Data'!Z155,'2. Collected Data'!Z255,'2. Collected Data'!Z355,'2. Collected Data'!Z455))</f>
        <v/>
      </c>
      <c r="AA55" s="184" t="str">
        <f>IF(COUNT('2. Collected Data'!AA55,'2. Collected Data'!AA155,'2. Collected Data'!AA255,'2. Collected Data'!AA355,'2. Collected Data'!AA455)&lt;=1,"",AVERAGE('2. Collected Data'!AA55,'2. Collected Data'!AA155,'2. Collected Data'!AA255,'2. Collected Data'!AA355,'2. Collected Data'!AA455))</f>
        <v/>
      </c>
      <c r="AB55" s="184" t="str">
        <f>IF(COUNT('2. Collected Data'!AB55,'2. Collected Data'!AB155,'2. Collected Data'!AB255,'2. Collected Data'!AB355,'2. Collected Data'!AB455)&lt;=1,"",AVERAGE('2. Collected Data'!AB55,'2. Collected Data'!AB155,'2. Collected Data'!AB255,'2. Collected Data'!AB355,'2. Collected Data'!AB455))</f>
        <v/>
      </c>
      <c r="AC55" s="184" t="str">
        <f>IF(COUNT('2. Collected Data'!AC55,'2. Collected Data'!AC155,'2. Collected Data'!AC255,'2. Collected Data'!AC355,'2. Collected Data'!AC455)&lt;=1,"",AVERAGE('2. Collected Data'!AC55,'2. Collected Data'!AC155,'2. Collected Data'!AC255,'2. Collected Data'!AC355,'2. Collected Data'!AC455))</f>
        <v/>
      </c>
      <c r="AD55" s="45" t="str">
        <f>IF(COUNT('2. Collected Data'!AD55,'2. Collected Data'!AD155,'2. Collected Data'!AD255,'2. Collected Data'!AD355,'2. Collected Data'!AD455)&lt;=1,"",AVERAGE('2. Collected Data'!AD55,'2. Collected Data'!AD155,'2. Collected Data'!AD255,'2. Collected Data'!AD355,'2. Collected Data'!AD455))</f>
        <v/>
      </c>
      <c r="AE55" s="45" t="str">
        <f>IF(COUNT('2. Collected Data'!AE55,'2. Collected Data'!AE155,'2. Collected Data'!AE255,'2. Collected Data'!AE355,'2. Collected Data'!AE455)&lt;=1,"",AVERAGE('2. Collected Data'!AE55,'2. Collected Data'!AE155,'2. Collected Data'!AE255,'2. Collected Data'!AE355,'2. Collected Data'!AE455))</f>
        <v/>
      </c>
      <c r="AF55" s="45" t="str">
        <f>IF(COUNT('2. Collected Data'!AF55,'2. Collected Data'!AF155,'2. Collected Data'!AF255,'2. Collected Data'!AF355,'2. Collected Data'!AF455)&lt;=1,"",AVERAGE('2. Collected Data'!AF55,'2. Collected Data'!AF155,'2. Collected Data'!AF255,'2. Collected Data'!AF355,'2. Collected Data'!AF455))</f>
        <v/>
      </c>
      <c r="AG55" s="45" t="str">
        <f>IF(COUNT('2. Collected Data'!AG55,'2. Collected Data'!AG155,'2. Collected Data'!AG255,'2. Collected Data'!AG355,'2. Collected Data'!AG455)&lt;=1,"",AVERAGE('2. Collected Data'!AG55,'2. Collected Data'!AG155,'2. Collected Data'!AG255,'2. Collected Data'!AG355,'2. Collected Data'!AG455))</f>
        <v/>
      </c>
      <c r="AH55" s="88"/>
      <c r="AI55" s="45">
        <f>IF(COUNT('2. Collected Data'!AI155,'2. Collected Data'!AI255,'2. Collected Data'!AI355,'2. Collected Data'!AI455,'2. Collected Data'!AI555)&lt;=1,"",AVERAGE('2. Collected Data'!AI155,'2. Collected Data'!AI255,'2. Collected Data'!AI355,'2. Collected Data'!AI455,'2. Collected Data'!AI555))</f>
        <v>532069</v>
      </c>
      <c r="AJ55" s="45" t="str">
        <f>IF(COUNT('2. Collected Data'!AJ155,'2. Collected Data'!AJ255,'2. Collected Data'!AJ355,'2. Collected Data'!AJ455,'2. Collected Data'!AJ555)&lt;=1,"",AVERAGE('2. Collected Data'!AJ155,'2. Collected Data'!AJ255,'2. Collected Data'!AJ355,'2. Collected Data'!AJ455,'2. Collected Data'!AJ555))</f>
        <v/>
      </c>
      <c r="AK55" s="45" t="str">
        <f>IF(COUNT('2. Collected Data'!AK155,'2. Collected Data'!AK255,'2. Collected Data'!AK355,'2. Collected Data'!AK455,'2. Collected Data'!AK555)&lt;=1,"",AVERAGE('2. Collected Data'!AK155,'2. Collected Data'!AK255,'2. Collected Data'!AK355,'2. Collected Data'!AK455,'2. Collected Data'!AK555))</f>
        <v/>
      </c>
      <c r="AL55" s="45" t="str">
        <f>IF(COUNT('2. Collected Data'!AL155,'2. Collected Data'!AL255,'2. Collected Data'!AL355,'2. Collected Data'!AL455,'2. Collected Data'!AL555)&lt;=1,"",AVERAGE('2. Collected Data'!AL155,'2. Collected Data'!AL255,'2. Collected Data'!AL355,'2. Collected Data'!AL455,'2. Collected Data'!AL555))</f>
        <v/>
      </c>
      <c r="AM55" s="45" t="str">
        <f>IF(COUNT('2. Collected Data'!AM155,'2. Collected Data'!AM255,'2. Collected Data'!AM355,'2. Collected Data'!AM455,'2. Collected Data'!AM555)&lt;=1,"",AVERAGE('2. Collected Data'!AM155,'2. Collected Data'!AM255,'2. Collected Data'!AM355,'2. Collected Data'!AM455,'2. Collected Data'!AM555))</f>
        <v/>
      </c>
      <c r="AN55" s="122"/>
      <c r="AO55" s="45">
        <f>IF(COUNT('2. Collected Data'!AO155,'2. Collected Data'!AO255,'2. Collected Data'!AO355,'2. Collected Data'!AO455,'2. Collected Data'!AO555)&lt;=1,"",AVERAGE('2. Collected Data'!AO155,'2. Collected Data'!AO255,'2. Collected Data'!AO355,'2. Collected Data'!AO455,'2. Collected Data'!AO555))</f>
        <v>2813148</v>
      </c>
      <c r="AP55" s="45">
        <f>IF(COUNT('2. Collected Data'!AP155,'2. Collected Data'!AP255,'2. Collected Data'!AP355,'2. Collected Data'!AP455,'2. Collected Data'!AP555)&lt;=1,"",AVERAGE('2. Collected Data'!AP155,'2. Collected Data'!AP255,'2. Collected Data'!AP355,'2. Collected Data'!AP455,'2. Collected Data'!AP555))</f>
        <v>62998.5</v>
      </c>
      <c r="AQ55" s="45" t="str">
        <f>IF(COUNT('2. Collected Data'!AQ155,'2. Collected Data'!AQ255,'2. Collected Data'!AQ355,'2. Collected Data'!AQ455,'2. Collected Data'!AQ555)&lt;=1,"",AVERAGE('2. Collected Data'!AQ155,'2. Collected Data'!AQ255,'2. Collected Data'!AQ355,'2. Collected Data'!AQ455,'2. Collected Data'!AQ555))</f>
        <v/>
      </c>
      <c r="AR55" s="45" t="str">
        <f>IF(COUNT('2. Collected Data'!AR155,'2. Collected Data'!AR255,'2. Collected Data'!AR355,'2. Collected Data'!AR455,'2. Collected Data'!AR555)&lt;=1,"",AVERAGE('2. Collected Data'!AR155,'2. Collected Data'!AR255,'2. Collected Data'!AR355,'2. Collected Data'!AR455,'2. Collected Data'!AR555))</f>
        <v/>
      </c>
      <c r="AS55" s="45" t="str">
        <f>IF(COUNT('2. Collected Data'!AS155,'2. Collected Data'!AS255,'2. Collected Data'!AS355,'2. Collected Data'!AS455,'2. Collected Data'!AS555)&lt;=1,"",AVERAGE('2. Collected Data'!AS155,'2. Collected Data'!AS255,'2. Collected Data'!AS355,'2. Collected Data'!AS455,'2. Collected Data'!AS555))</f>
        <v/>
      </c>
      <c r="AT55" s="45">
        <f>IF(COUNT('2. Collected Data'!AT155,'2. Collected Data'!AT255,'2. Collected Data'!AT355,'2. Collected Data'!AT455,'2. Collected Data'!AT555)&lt;=1,"",AVERAGE('2. Collected Data'!AT155,'2. Collected Data'!AT255,'2. Collected Data'!AT355,'2. Collected Data'!AT455,'2. Collected Data'!AT555))</f>
        <v>37942.5</v>
      </c>
      <c r="AU55" s="45" t="str">
        <f>IF(COUNT('2. Collected Data'!AU155,'2. Collected Data'!AU255,'2. Collected Data'!AU355,'2. Collected Data'!AU455,'2. Collected Data'!AU555)&lt;=1,"",AVERAGE('2. Collected Data'!AU155,'2. Collected Data'!AU255,'2. Collected Data'!AU355,'2. Collected Data'!AU455,'2. Collected Data'!AU555))</f>
        <v/>
      </c>
      <c r="AV55" s="88"/>
      <c r="AW55" s="184">
        <f>IF(COUNT('2. Collected Data'!AW155,'2. Collected Data'!AW255,'2. Collected Data'!AW355,'2. Collected Data'!AW455,'2. Collected Data'!AW555)&lt;=1,"",AVERAGE('2. Collected Data'!AW155,'2. Collected Data'!AW255,'2. Collected Data'!AW355,'2. Collected Data'!AW455,'2. Collected Data'!AW555))</f>
        <v>0.98</v>
      </c>
      <c r="AX55" s="184">
        <f>IF(COUNT('2. Collected Data'!AX155,'2. Collected Data'!AX255,'2. Collected Data'!AX355,'2. Collected Data'!AX455,'2. Collected Data'!AX555)&lt;=1,"",AVERAGE('2. Collected Data'!AX155,'2. Collected Data'!AX255,'2. Collected Data'!AX355,'2. Collected Data'!AX455,'2. Collected Data'!AX555))</f>
        <v>0.02</v>
      </c>
      <c r="AY55" s="50"/>
      <c r="AZ55" s="91"/>
      <c r="BA55" s="88"/>
      <c r="BB55" s="78">
        <f>IF(COUNT('2. Collected Data'!BB155,'2. Collected Data'!BB255,'2. Collected Data'!BB355,'2. Collected Data'!BB455,'2. Collected Data'!BB555)&lt;=1,"",AVERAGE('2. Collected Data'!BB155,'2. Collected Data'!BB255,'2. Collected Data'!BB355,'2. Collected Data'!BB455,'2. Collected Data'!BB555))</f>
        <v>75.7</v>
      </c>
      <c r="BC55" s="75">
        <f>IF(COUNT('2. Collected Data'!BC155,'2. Collected Data'!BC255,'2. Collected Data'!BC355,'2. Collected Data'!BC455,'2. Collected Data'!BC555)&lt;=1,"",AVERAGE('2. Collected Data'!BC155,'2. Collected Data'!BC255,'2. Collected Data'!BC355,'2. Collected Data'!BC455,'2. Collected Data'!BC555))</f>
        <v>6801762.5</v>
      </c>
      <c r="BD55" s="75">
        <f>IF(COUNT('2. Collected Data'!BD155,'2. Collected Data'!BD255,'2. Collected Data'!BD355,'2. Collected Data'!BD455,'2. Collected Data'!BD555)&lt;=1,"",AVERAGE('2. Collected Data'!BD155,'2. Collected Data'!BD255,'2. Collected Data'!BD355,'2. Collected Data'!BD455,'2. Collected Data'!BD555))</f>
        <v>3688543</v>
      </c>
      <c r="BE55" s="75">
        <f>IF(COUNT('2. Collected Data'!BE155,'2. Collected Data'!BE255,'2. Collected Data'!BE355,'2. Collected Data'!BE455,'2. Collected Data'!BE555)&lt;=1,"",AVERAGE('2. Collected Data'!BE155,'2. Collected Data'!BE255,'2. Collected Data'!BE355,'2. Collected Data'!BE455,'2. Collected Data'!BE555))</f>
        <v>11200946.5</v>
      </c>
      <c r="BF55" s="75">
        <f>IF(COUNT('2. Collected Data'!BF155,'2. Collected Data'!BF255,'2. Collected Data'!BF355,'2. Collected Data'!BF455,'2. Collected Data'!BF555)&lt;=1,"",AVERAGE('2. Collected Data'!BF155,'2. Collected Data'!BF255,'2. Collected Data'!BF355,'2. Collected Data'!BF455,'2. Collected Data'!BF555))</f>
        <v>21691252</v>
      </c>
      <c r="BG55" s="50"/>
      <c r="BH55" s="78">
        <f>IF(COUNT('2. Collected Data'!BH155,'2. Collected Data'!BH255,'2. Collected Data'!BH355,'2. Collected Data'!BH455,'2. Collected Data'!BH555)&lt;=1,"",AVERAGE('2. Collected Data'!BH155,'2. Collected Data'!BH255,'2. Collected Data'!BH355,'2. Collected Data'!BH455,'2. Collected Data'!BH555))</f>
        <v>80.7</v>
      </c>
      <c r="BI55" s="130"/>
      <c r="BJ55" s="50"/>
    </row>
    <row r="56" spans="1:62" s="51" customFormat="1" ht="11.25" customHeight="1" x14ac:dyDescent="0.15">
      <c r="A56" s="89" t="s">
        <v>358</v>
      </c>
      <c r="B56" s="172"/>
      <c r="C56" s="346"/>
      <c r="D56" s="346"/>
      <c r="E56" s="346"/>
      <c r="F56" s="346"/>
      <c r="G56" s="45">
        <f>IF(COUNT('2. Collected Data'!G56,'2. Collected Data'!G156,'2. Collected Data'!G256,'2. Collected Data'!G356,'2. Collected Data'!G456)&lt;=1,"",AVERAGE('2. Collected Data'!G56,'2. Collected Data'!G156,'2. Collected Data'!G256,'2. Collected Data'!G356,'2. Collected Data'!G456))</f>
        <v>165780.5</v>
      </c>
      <c r="H56" s="45">
        <f>IF(COUNT('2. Collected Data'!H56,'2. Collected Data'!H156,'2. Collected Data'!H256,'2. Collected Data'!H356,'2. Collected Data'!H456)&lt;=1,"",AVERAGE('2. Collected Data'!H56,'2. Collected Data'!H156,'2. Collected Data'!H256,'2. Collected Data'!H356,'2. Collected Data'!H456))</f>
        <v>103899.2</v>
      </c>
      <c r="I56" s="45">
        <f>IF(COUNT('2. Collected Data'!I56,'2. Collected Data'!I156,'2. Collected Data'!I256,'2. Collected Data'!I356,'2. Collected Data'!I456)&lt;=1,"",AVERAGE('2. Collected Data'!I56,'2. Collected Data'!I156,'2. Collected Data'!I256,'2. Collected Data'!I356,'2. Collected Data'!I456))</f>
        <v>881.2</v>
      </c>
      <c r="J56" s="45">
        <f>IF(COUNT('2. Collected Data'!J56,'2. Collected Data'!J156,'2. Collected Data'!J256,'2. Collected Data'!J356,'2. Collected Data'!J456)&lt;=1,"",AVERAGE('2. Collected Data'!J56,'2. Collected Data'!J156,'2. Collected Data'!J256,'2. Collected Data'!J356,'2. Collected Data'!J456))</f>
        <v>423.4</v>
      </c>
      <c r="K56" s="45">
        <f>IF(COUNT('2. Collected Data'!K56,'2. Collected Data'!K156,'2. Collected Data'!K256,'2. Collected Data'!K356,'2. Collected Data'!K456)&lt;=1,"",AVERAGE('2. Collected Data'!K56,'2. Collected Data'!K156,'2. Collected Data'!K256,'2. Collected Data'!K356,'2. Collected Data'!K456))</f>
        <v>6</v>
      </c>
      <c r="L56" s="45">
        <f>IF(COUNT('2. Collected Data'!L56,'2. Collected Data'!L156,'2. Collected Data'!L256,'2. Collected Data'!L356,'2. Collected Data'!L456)&lt;=1,"",AVERAGE('2. Collected Data'!L56,'2. Collected Data'!L156,'2. Collected Data'!L256,'2. Collected Data'!L356,'2. Collected Data'!L456))</f>
        <v>143.25</v>
      </c>
      <c r="M56" s="45">
        <f>IF(COUNT('2. Collected Data'!M56,'2. Collected Data'!M156,'2. Collected Data'!M256,'2. Collected Data'!M356,'2. Collected Data'!M456)&lt;=1,"",AVERAGE('2. Collected Data'!M56,'2. Collected Data'!M156,'2. Collected Data'!M256,'2. Collected Data'!M356,'2. Collected Data'!M456))</f>
        <v>50.5</v>
      </c>
      <c r="N56" s="45">
        <f>IF(COUNT('2. Collected Data'!N56,'2. Collected Data'!N156,'2. Collected Data'!N256,'2. Collected Data'!N356,'2. Collected Data'!N456)&lt;=1,"",AVERAGE('2. Collected Data'!N56,'2. Collected Data'!N156,'2. Collected Data'!N256,'2. Collected Data'!N356,'2. Collected Data'!N456))</f>
        <v>4.5</v>
      </c>
      <c r="O56" s="45">
        <f>IF(COUNT('2. Collected Data'!O56,'2. Collected Data'!O156,'2. Collected Data'!O256,'2. Collected Data'!O356,'2. Collected Data'!O456)&lt;=1,"",AVERAGE('2. Collected Data'!O56,'2. Collected Data'!O156,'2. Collected Data'!O256,'2. Collected Data'!O356,'2. Collected Data'!O456))</f>
        <v>205.2</v>
      </c>
      <c r="P56" s="45">
        <f>IF(COUNT('2. Collected Data'!P56,'2. Collected Data'!P156,'2. Collected Data'!P256,'2. Collected Data'!P356,'2. Collected Data'!P456)&lt;=1,"",AVERAGE('2. Collected Data'!P56,'2. Collected Data'!P156,'2. Collected Data'!P256,'2. Collected Data'!P356,'2. Collected Data'!P456))</f>
        <v>49</v>
      </c>
      <c r="Q56" s="45">
        <f>IF(COUNT('2. Collected Data'!Q56,'2. Collected Data'!Q156,'2. Collected Data'!Q256,'2. Collected Data'!Q356,'2. Collected Data'!Q456)&lt;=1,"",AVERAGE('2. Collected Data'!Q56,'2. Collected Data'!Q156,'2. Collected Data'!Q256,'2. Collected Data'!Q356,'2. Collected Data'!Q456))</f>
        <v>6.666666666666667</v>
      </c>
      <c r="R56" s="45">
        <f>IF(COUNT('2. Collected Data'!R56,'2. Collected Data'!R156,'2. Collected Data'!R256,'2. Collected Data'!R356,'2. Collected Data'!R456)&lt;=1,"",AVERAGE('2. Collected Data'!R56,'2. Collected Data'!R156,'2. Collected Data'!R256,'2. Collected Data'!R356,'2. Collected Data'!R456))</f>
        <v>1.6666666666666667</v>
      </c>
      <c r="S56" s="45">
        <f>IF(COUNT('2. Collected Data'!S56,'2. Collected Data'!S156,'2. Collected Data'!S256,'2. Collected Data'!S356,'2. Collected Data'!S456)&lt;=1,"",AVERAGE('2. Collected Data'!S56,'2. Collected Data'!S156,'2. Collected Data'!S256,'2. Collected Data'!S356,'2. Collected Data'!S456))</f>
        <v>0</v>
      </c>
      <c r="T56" s="45">
        <f>IF(COUNT('2. Collected Data'!T56,'2. Collected Data'!T156,'2. Collected Data'!T256,'2. Collected Data'!T356,'2. Collected Data'!T456)&lt;=1,"",AVERAGE('2. Collected Data'!T56,'2. Collected Data'!T156,'2. Collected Data'!T256,'2. Collected Data'!T356,'2. Collected Data'!T456))</f>
        <v>0</v>
      </c>
      <c r="U56" s="45">
        <f>IF(COUNT('2. Collected Data'!U56,'2. Collected Data'!U156,'2. Collected Data'!U256,'2. Collected Data'!U356,'2. Collected Data'!U456)&lt;=1,"",AVERAGE('2. Collected Data'!U56,'2. Collected Data'!U156,'2. Collected Data'!U256,'2. Collected Data'!U356,'2. Collected Data'!U456))</f>
        <v>0</v>
      </c>
      <c r="V56" s="45">
        <f>IF(COUNT('2. Collected Data'!V56,'2. Collected Data'!V156,'2. Collected Data'!V256,'2. Collected Data'!V356,'2. Collected Data'!V456)&lt;=1,"",AVERAGE('2. Collected Data'!V56,'2. Collected Data'!V156,'2. Collected Data'!V256,'2. Collected Data'!V356,'2. Collected Data'!V456))</f>
        <v>0</v>
      </c>
      <c r="W56" s="45">
        <f>IF(COUNT('2. Collected Data'!W56,'2. Collected Data'!W156,'2. Collected Data'!W256,'2. Collected Data'!W356,'2. Collected Data'!W456)&lt;=1,"",AVERAGE('2. Collected Data'!W56,'2. Collected Data'!W156,'2. Collected Data'!W256,'2. Collected Data'!W356,'2. Collected Data'!W456))</f>
        <v>0</v>
      </c>
      <c r="X56" s="45">
        <f>IF(COUNT('2. Collected Data'!X56,'2. Collected Data'!X156,'2. Collected Data'!X256,'2. Collected Data'!X356,'2. Collected Data'!X456)&lt;=1,"",AVERAGE('2. Collected Data'!X56,'2. Collected Data'!X156,'2. Collected Data'!X256,'2. Collected Data'!X356,'2. Collected Data'!X456))</f>
        <v>0</v>
      </c>
      <c r="Y56" s="45">
        <f>IF(COUNT('2. Collected Data'!Y56,'2. Collected Data'!Y156,'2. Collected Data'!Y256,'2. Collected Data'!Y356,'2. Collected Data'!Y456)&lt;=1,"",AVERAGE('2. Collected Data'!Y56,'2. Collected Data'!Y156,'2. Collected Data'!Y256,'2. Collected Data'!Y356,'2. Collected Data'!Y456))</f>
        <v>4677.666666666667</v>
      </c>
      <c r="Z56" s="45">
        <f>IF(COUNT('2. Collected Data'!Z56,'2. Collected Data'!Z156,'2. Collected Data'!Z256,'2. Collected Data'!Z356,'2. Collected Data'!Z456)&lt;=1,"",AVERAGE('2. Collected Data'!Z56,'2. Collected Data'!Z156,'2. Collected Data'!Z256,'2. Collected Data'!Z356,'2. Collected Data'!Z456))</f>
        <v>0</v>
      </c>
      <c r="AA56" s="184">
        <f>IF(COUNT('2. Collected Data'!AA56,'2. Collected Data'!AA156,'2. Collected Data'!AA256,'2. Collected Data'!AA356,'2. Collected Data'!AA456)&lt;=1,"",AVERAGE('2. Collected Data'!AA56,'2. Collected Data'!AA156,'2. Collected Data'!AA256,'2. Collected Data'!AA356,'2. Collected Data'!AA456))</f>
        <v>0.94199999999999995</v>
      </c>
      <c r="AB56" s="184">
        <f>IF(COUNT('2. Collected Data'!AB56,'2. Collected Data'!AB156,'2. Collected Data'!AB256,'2. Collected Data'!AB356,'2. Collected Data'!AB456)&lt;=1,"",AVERAGE('2. Collected Data'!AB56,'2. Collected Data'!AB156,'2. Collected Data'!AB256,'2. Collected Data'!AB356,'2. Collected Data'!AB456))</f>
        <v>5.800000000000001E-2</v>
      </c>
      <c r="AC56" s="184">
        <f>IF(COUNT('2. Collected Data'!AC56,'2. Collected Data'!AC156,'2. Collected Data'!AC256,'2. Collected Data'!AC356,'2. Collected Data'!AC456)&lt;=1,"",AVERAGE('2. Collected Data'!AC56,'2. Collected Data'!AC156,'2. Collected Data'!AC256,'2. Collected Data'!AC356,'2. Collected Data'!AC456))</f>
        <v>0</v>
      </c>
      <c r="AD56" s="45">
        <f>IF(COUNT('2. Collected Data'!AD56,'2. Collected Data'!AD156,'2. Collected Data'!AD256,'2. Collected Data'!AD356,'2. Collected Data'!AD456)&lt;=1,"",AVERAGE('2. Collected Data'!AD56,'2. Collected Data'!AD156,'2. Collected Data'!AD256,'2. Collected Data'!AD356,'2. Collected Data'!AD456))</f>
        <v>122.2</v>
      </c>
      <c r="AE56" s="45">
        <f>IF(COUNT('2. Collected Data'!AE56,'2. Collected Data'!AE156,'2. Collected Data'!AE256,'2. Collected Data'!AE356,'2. Collected Data'!AE456)&lt;=1,"",AVERAGE('2. Collected Data'!AE56,'2. Collected Data'!AE156,'2. Collected Data'!AE256,'2. Collected Data'!AE356,'2. Collected Data'!AE456))</f>
        <v>41480</v>
      </c>
      <c r="AF56" s="45">
        <f>IF(COUNT('2. Collected Data'!AF56,'2. Collected Data'!AF156,'2. Collected Data'!AF256,'2. Collected Data'!AF356,'2. Collected Data'!AF456)&lt;=1,"",AVERAGE('2. Collected Data'!AF56,'2. Collected Data'!AF156,'2. Collected Data'!AF256,'2. Collected Data'!AF356,'2. Collected Data'!AF456))</f>
        <v>235.2</v>
      </c>
      <c r="AG56" s="45">
        <f>IF(COUNT('2. Collected Data'!AG56,'2. Collected Data'!AG156,'2. Collected Data'!AG256,'2. Collected Data'!AG356,'2. Collected Data'!AG456)&lt;=1,"",AVERAGE('2. Collected Data'!AG56,'2. Collected Data'!AG156,'2. Collected Data'!AG256,'2. Collected Data'!AG356,'2. Collected Data'!AG456))</f>
        <v>2450992</v>
      </c>
      <c r="AH56" s="88"/>
      <c r="AI56" s="45">
        <f>IF(COUNT('2. Collected Data'!AI156,'2. Collected Data'!AI256,'2. Collected Data'!AI356,'2. Collected Data'!AI456,'2. Collected Data'!AI556)&lt;=1,"",AVERAGE('2. Collected Data'!AI156,'2. Collected Data'!AI256,'2. Collected Data'!AI356,'2. Collected Data'!AI456,'2. Collected Data'!AI556))</f>
        <v>13448</v>
      </c>
      <c r="AJ56" s="45">
        <f>IF(COUNT('2. Collected Data'!AJ156,'2. Collected Data'!AJ256,'2. Collected Data'!AJ356,'2. Collected Data'!AJ456,'2. Collected Data'!AJ556)&lt;=1,"",AVERAGE('2. Collected Data'!AJ156,'2. Collected Data'!AJ256,'2. Collected Data'!AJ356,'2. Collected Data'!AJ456,'2. Collected Data'!AJ556))</f>
        <v>10</v>
      </c>
      <c r="AK56" s="45">
        <f>IF(COUNT('2. Collected Data'!AK156,'2. Collected Data'!AK256,'2. Collected Data'!AK356,'2. Collected Data'!AK456,'2. Collected Data'!AK556)&lt;=1,"",AVERAGE('2. Collected Data'!AK156,'2. Collected Data'!AK256,'2. Collected Data'!AK356,'2. Collected Data'!AK456,'2. Collected Data'!AK556))</f>
        <v>937</v>
      </c>
      <c r="AL56" s="45">
        <f>IF(COUNT('2. Collected Data'!AL156,'2. Collected Data'!AL256,'2. Collected Data'!AL356,'2. Collected Data'!AL456,'2. Collected Data'!AL556)&lt;=1,"",AVERAGE('2. Collected Data'!AL156,'2. Collected Data'!AL256,'2. Collected Data'!AL356,'2. Collected Data'!AL456,'2. Collected Data'!AL556))</f>
        <v>4250</v>
      </c>
      <c r="AM56" s="45">
        <f>IF(COUNT('2. Collected Data'!AM156,'2. Collected Data'!AM256,'2. Collected Data'!AM356,'2. Collected Data'!AM456,'2. Collected Data'!AM556)&lt;=1,"",AVERAGE('2. Collected Data'!AM156,'2. Collected Data'!AM256,'2. Collected Data'!AM356,'2. Collected Data'!AM456,'2. Collected Data'!AM556))</f>
        <v>0</v>
      </c>
      <c r="AN56" s="122"/>
      <c r="AO56" s="45">
        <f>IF(COUNT('2. Collected Data'!AO156,'2. Collected Data'!AO256,'2. Collected Data'!AO356,'2. Collected Data'!AO456,'2. Collected Data'!AO556)&lt;=1,"",AVERAGE('2. Collected Data'!AO156,'2. Collected Data'!AO256,'2. Collected Data'!AO356,'2. Collected Data'!AO456,'2. Collected Data'!AO556))</f>
        <v>6063991.666666667</v>
      </c>
      <c r="AP56" s="45">
        <f>IF(COUNT('2. Collected Data'!AP156,'2. Collected Data'!AP256,'2. Collected Data'!AP356,'2. Collected Data'!AP456,'2. Collected Data'!AP556)&lt;=1,"",AVERAGE('2. Collected Data'!AP156,'2. Collected Data'!AP256,'2. Collected Data'!AP356,'2. Collected Data'!AP456,'2. Collected Data'!AP556))</f>
        <v>0</v>
      </c>
      <c r="AQ56" s="45">
        <f>IF(COUNT('2. Collected Data'!AQ156,'2. Collected Data'!AQ256,'2. Collected Data'!AQ356,'2. Collected Data'!AQ456,'2. Collected Data'!AQ556)&lt;=1,"",AVERAGE('2. Collected Data'!AQ156,'2. Collected Data'!AQ256,'2. Collected Data'!AQ356,'2. Collected Data'!AQ456,'2. Collected Data'!AQ556))</f>
        <v>10666.666666666666</v>
      </c>
      <c r="AR56" s="45">
        <f>IF(COUNT('2. Collected Data'!AR156,'2. Collected Data'!AR256,'2. Collected Data'!AR356,'2. Collected Data'!AR456,'2. Collected Data'!AR556)&lt;=1,"",AVERAGE('2. Collected Data'!AR156,'2. Collected Data'!AR256,'2. Collected Data'!AR356,'2. Collected Data'!AR456,'2. Collected Data'!AR556))</f>
        <v>0</v>
      </c>
      <c r="AS56" s="45">
        <f>IF(COUNT('2. Collected Data'!AS156,'2. Collected Data'!AS256,'2. Collected Data'!AS356,'2. Collected Data'!AS456,'2. Collected Data'!AS556)&lt;=1,"",AVERAGE('2. Collected Data'!AS156,'2. Collected Data'!AS256,'2. Collected Data'!AS356,'2. Collected Data'!AS456,'2. Collected Data'!AS556))</f>
        <v>0</v>
      </c>
      <c r="AT56" s="45">
        <f>IF(COUNT('2. Collected Data'!AT156,'2. Collected Data'!AT256,'2. Collected Data'!AT356,'2. Collected Data'!AT456,'2. Collected Data'!AT556)&lt;=1,"",AVERAGE('2. Collected Data'!AT156,'2. Collected Data'!AT256,'2. Collected Data'!AT356,'2. Collected Data'!AT456,'2. Collected Data'!AT556))</f>
        <v>0</v>
      </c>
      <c r="AU56" s="45">
        <f>IF(COUNT('2. Collected Data'!AU156,'2. Collected Data'!AU256,'2. Collected Data'!AU356,'2. Collected Data'!AU456,'2. Collected Data'!AU556)&lt;=1,"",AVERAGE('2. Collected Data'!AU156,'2. Collected Data'!AU256,'2. Collected Data'!AU356,'2. Collected Data'!AU456,'2. Collected Data'!AU556))</f>
        <v>0</v>
      </c>
      <c r="AV56" s="88"/>
      <c r="AW56" s="184">
        <f>IF(COUNT('2. Collected Data'!AW156,'2. Collected Data'!AW256,'2. Collected Data'!AW356,'2. Collected Data'!AW456,'2. Collected Data'!AW556)&lt;=1,"",AVERAGE('2. Collected Data'!AW156,'2. Collected Data'!AW256,'2. Collected Data'!AW356,'2. Collected Data'!AW456,'2. Collected Data'!AW556))</f>
        <v>0.81499999999999995</v>
      </c>
      <c r="AX56" s="184">
        <f>IF(COUNT('2. Collected Data'!AX156,'2. Collected Data'!AX256,'2. Collected Data'!AX356,'2. Collected Data'!AX456,'2. Collected Data'!AX556)&lt;=1,"",AVERAGE('2. Collected Data'!AX156,'2. Collected Data'!AX256,'2. Collected Data'!AX356,'2. Collected Data'!AX456,'2. Collected Data'!AX556))</f>
        <v>0.185</v>
      </c>
      <c r="AY56" s="50"/>
      <c r="AZ56" s="91"/>
      <c r="BA56" s="88"/>
      <c r="BB56" s="78">
        <f>IF(COUNT('2. Collected Data'!BB156,'2. Collected Data'!BB256,'2. Collected Data'!BB356,'2. Collected Data'!BB456,'2. Collected Data'!BB556)&lt;=1,"",AVERAGE('2. Collected Data'!BB156,'2. Collected Data'!BB256,'2. Collected Data'!BB356,'2. Collected Data'!BB456,'2. Collected Data'!BB556))</f>
        <v>89.953333333333333</v>
      </c>
      <c r="BC56" s="75">
        <f>IF(COUNT('2. Collected Data'!BC156,'2. Collected Data'!BC256,'2. Collected Data'!BC356,'2. Collected Data'!BC456,'2. Collected Data'!BC556)&lt;=1,"",AVERAGE('2. Collected Data'!BC156,'2. Collected Data'!BC256,'2. Collected Data'!BC356,'2. Collected Data'!BC456,'2. Collected Data'!BC556))</f>
        <v>3582917.8266666667</v>
      </c>
      <c r="BD56" s="75">
        <f>IF(COUNT('2. Collected Data'!BD156,'2. Collected Data'!BD256,'2. Collected Data'!BD356,'2. Collected Data'!BD456,'2. Collected Data'!BD556)&lt;=1,"",AVERAGE('2. Collected Data'!BD156,'2. Collected Data'!BD256,'2. Collected Data'!BD356,'2. Collected Data'!BD456,'2. Collected Data'!BD556))</f>
        <v>2127921.6133333333</v>
      </c>
      <c r="BE56" s="75">
        <f>IF(COUNT('2. Collected Data'!BE156,'2. Collected Data'!BE256,'2. Collected Data'!BE356,'2. Collected Data'!BE456,'2. Collected Data'!BE556)&lt;=1,"",AVERAGE('2. Collected Data'!BE156,'2. Collected Data'!BE256,'2. Collected Data'!BE356,'2. Collected Data'!BE456,'2. Collected Data'!BE556))</f>
        <v>3096904.8733333335</v>
      </c>
      <c r="BF56" s="75">
        <f>IF(COUNT('2. Collected Data'!BF156,'2. Collected Data'!BF256,'2. Collected Data'!BF356,'2. Collected Data'!BF456,'2. Collected Data'!BF556)&lt;=1,"",AVERAGE('2. Collected Data'!BF156,'2. Collected Data'!BF256,'2. Collected Data'!BF356,'2. Collected Data'!BF456,'2. Collected Data'!BF556))</f>
        <v>12025120.023333333</v>
      </c>
      <c r="BG56" s="50"/>
      <c r="BH56" s="78">
        <f>IF(COUNT('2. Collected Data'!BH156,'2. Collected Data'!BH256,'2. Collected Data'!BH356,'2. Collected Data'!BH456,'2. Collected Data'!BH556)&lt;=1,"",AVERAGE('2. Collected Data'!BH156,'2. Collected Data'!BH256,'2. Collected Data'!BH356,'2. Collected Data'!BH456,'2. Collected Data'!BH556))</f>
        <v>85.18</v>
      </c>
      <c r="BI56" s="130"/>
      <c r="BJ56" s="50"/>
    </row>
    <row r="57" spans="1:62" s="51" customFormat="1" ht="11.25" customHeight="1" x14ac:dyDescent="0.15">
      <c r="A57" s="89" t="s">
        <v>359</v>
      </c>
      <c r="B57" s="172"/>
      <c r="C57" s="346"/>
      <c r="D57" s="346"/>
      <c r="E57" s="346"/>
      <c r="F57" s="346"/>
      <c r="G57" s="45">
        <f>IF(COUNT('2. Collected Data'!G57,'2. Collected Data'!G157,'2. Collected Data'!G257,'2. Collected Data'!G357,'2. Collected Data'!G457)&lt;=1,"",AVERAGE('2. Collected Data'!G57,'2. Collected Data'!G157,'2. Collected Data'!G257,'2. Collected Data'!G357,'2. Collected Data'!G457))</f>
        <v>22520</v>
      </c>
      <c r="H57" s="45">
        <f>IF(COUNT('2. Collected Data'!H57,'2. Collected Data'!H157,'2. Collected Data'!H257,'2. Collected Data'!H357,'2. Collected Data'!H457)&lt;=1,"",AVERAGE('2. Collected Data'!H57,'2. Collected Data'!H157,'2. Collected Data'!H257,'2. Collected Data'!H357,'2. Collected Data'!H457))</f>
        <v>5882</v>
      </c>
      <c r="I57" s="45">
        <f>IF(COUNT('2. Collected Data'!I57,'2. Collected Data'!I157,'2. Collected Data'!I257,'2. Collected Data'!I357,'2. Collected Data'!I457)&lt;=1,"",AVERAGE('2. Collected Data'!I57,'2. Collected Data'!I157,'2. Collected Data'!I257,'2. Collected Data'!I357,'2. Collected Data'!I457))</f>
        <v>542.6</v>
      </c>
      <c r="J57" s="45">
        <f>IF(COUNT('2. Collected Data'!J57,'2. Collected Data'!J157,'2. Collected Data'!J257,'2. Collected Data'!J357,'2. Collected Data'!J457)&lt;=1,"",AVERAGE('2. Collected Data'!J57,'2. Collected Data'!J157,'2. Collected Data'!J257,'2. Collected Data'!J357,'2. Collected Data'!J457))</f>
        <v>42.8</v>
      </c>
      <c r="K57" s="45">
        <f>IF(COUNT('2. Collected Data'!K57,'2. Collected Data'!K157,'2. Collected Data'!K257,'2. Collected Data'!K357,'2. Collected Data'!K457)&lt;=1,"",AVERAGE('2. Collected Data'!K57,'2. Collected Data'!K157,'2. Collected Data'!K257,'2. Collected Data'!K357,'2. Collected Data'!K457))</f>
        <v>12.4</v>
      </c>
      <c r="L57" s="45">
        <f>IF(COUNT('2. Collected Data'!L57,'2. Collected Data'!L157,'2. Collected Data'!L257,'2. Collected Data'!L357,'2. Collected Data'!L457)&lt;=1,"",AVERAGE('2. Collected Data'!L57,'2. Collected Data'!L157,'2. Collected Data'!L257,'2. Collected Data'!L357,'2. Collected Data'!L457))</f>
        <v>14.2</v>
      </c>
      <c r="M57" s="45">
        <f>IF(COUNT('2. Collected Data'!M57,'2. Collected Data'!M157,'2. Collected Data'!M257,'2. Collected Data'!M357,'2. Collected Data'!M457)&lt;=1,"",AVERAGE('2. Collected Data'!M57,'2. Collected Data'!M157,'2. Collected Data'!M257,'2. Collected Data'!M357,'2. Collected Data'!M457))</f>
        <v>564.79999999999995</v>
      </c>
      <c r="N57" s="45">
        <f>IF(COUNT('2. Collected Data'!N57,'2. Collected Data'!N157,'2. Collected Data'!N257,'2. Collected Data'!N357,'2. Collected Data'!N457)&lt;=1,"",AVERAGE('2. Collected Data'!N57,'2. Collected Data'!N157,'2. Collected Data'!N257,'2. Collected Data'!N357,'2. Collected Data'!N457))</f>
        <v>0</v>
      </c>
      <c r="O57" s="45">
        <f>IF(COUNT('2. Collected Data'!O57,'2. Collected Data'!O157,'2. Collected Data'!O257,'2. Collected Data'!O357,'2. Collected Data'!O457)&lt;=1,"",AVERAGE('2. Collected Data'!O57,'2. Collected Data'!O157,'2. Collected Data'!O257,'2. Collected Data'!O357,'2. Collected Data'!O457))</f>
        <v>1765.2</v>
      </c>
      <c r="P57" s="45">
        <f>IF(COUNT('2. Collected Data'!P57,'2. Collected Data'!P157,'2. Collected Data'!P257,'2. Collected Data'!P357,'2. Collected Data'!P457)&lt;=1,"",AVERAGE('2. Collected Data'!P57,'2. Collected Data'!P157,'2. Collected Data'!P257,'2. Collected Data'!P357,'2. Collected Data'!P457))</f>
        <v>9.1999999999999993</v>
      </c>
      <c r="Q57" s="45">
        <f>IF(COUNT('2. Collected Data'!Q57,'2. Collected Data'!Q157,'2. Collected Data'!Q257,'2. Collected Data'!Q357,'2. Collected Data'!Q457)&lt;=1,"",AVERAGE('2. Collected Data'!Q57,'2. Collected Data'!Q157,'2. Collected Data'!Q257,'2. Collected Data'!Q357,'2. Collected Data'!Q457))</f>
        <v>0</v>
      </c>
      <c r="R57" s="45">
        <f>IF(COUNT('2. Collected Data'!R57,'2. Collected Data'!R157,'2. Collected Data'!R257,'2. Collected Data'!R357,'2. Collected Data'!R457)&lt;=1,"",AVERAGE('2. Collected Data'!R57,'2. Collected Data'!R157,'2. Collected Data'!R257,'2. Collected Data'!R357,'2. Collected Data'!R457))</f>
        <v>0</v>
      </c>
      <c r="S57" s="45">
        <f>IF(COUNT('2. Collected Data'!S57,'2. Collected Data'!S157,'2. Collected Data'!S257,'2. Collected Data'!S357,'2. Collected Data'!S457)&lt;=1,"",AVERAGE('2. Collected Data'!S57,'2. Collected Data'!S157,'2. Collected Data'!S257,'2. Collected Data'!S357,'2. Collected Data'!S457))</f>
        <v>0</v>
      </c>
      <c r="T57" s="45">
        <f>IF(COUNT('2. Collected Data'!T57,'2. Collected Data'!T157,'2. Collected Data'!T257,'2. Collected Data'!T357,'2. Collected Data'!T457)&lt;=1,"",AVERAGE('2. Collected Data'!T57,'2. Collected Data'!T157,'2. Collected Data'!T257,'2. Collected Data'!T357,'2. Collected Data'!T457))</f>
        <v>0</v>
      </c>
      <c r="U57" s="45">
        <f>IF(COUNT('2. Collected Data'!U57,'2. Collected Data'!U157,'2. Collected Data'!U257,'2. Collected Data'!U357,'2. Collected Data'!U457)&lt;=1,"",AVERAGE('2. Collected Data'!U57,'2. Collected Data'!U157,'2. Collected Data'!U257,'2. Collected Data'!U357,'2. Collected Data'!U457))</f>
        <v>0</v>
      </c>
      <c r="V57" s="45">
        <f>IF(COUNT('2. Collected Data'!V57,'2. Collected Data'!V157,'2. Collected Data'!V257,'2. Collected Data'!V357,'2. Collected Data'!V457)&lt;=1,"",AVERAGE('2. Collected Data'!V57,'2. Collected Data'!V157,'2. Collected Data'!V257,'2. Collected Data'!V357,'2. Collected Data'!V457))</f>
        <v>0</v>
      </c>
      <c r="W57" s="45">
        <f>IF(COUNT('2. Collected Data'!W57,'2. Collected Data'!W157,'2. Collected Data'!W257,'2. Collected Data'!W357,'2. Collected Data'!W457)&lt;=1,"",AVERAGE('2. Collected Data'!W57,'2. Collected Data'!W157,'2. Collected Data'!W257,'2. Collected Data'!W357,'2. Collected Data'!W457))</f>
        <v>0</v>
      </c>
      <c r="X57" s="45">
        <f>IF(COUNT('2. Collected Data'!X57,'2. Collected Data'!X157,'2. Collected Data'!X257,'2. Collected Data'!X357,'2. Collected Data'!X457)&lt;=1,"",AVERAGE('2. Collected Data'!X57,'2. Collected Data'!X157,'2. Collected Data'!X257,'2. Collected Data'!X357,'2. Collected Data'!X457))</f>
        <v>0</v>
      </c>
      <c r="Y57" s="45">
        <f>IF(COUNT('2. Collected Data'!Y57,'2. Collected Data'!Y157,'2. Collected Data'!Y257,'2. Collected Data'!Y357,'2. Collected Data'!Y457)&lt;=1,"",AVERAGE('2. Collected Data'!Y57,'2. Collected Data'!Y157,'2. Collected Data'!Y257,'2. Collected Data'!Y357,'2. Collected Data'!Y457))</f>
        <v>642.79999999999995</v>
      </c>
      <c r="Z57" s="45">
        <f>IF(COUNT('2. Collected Data'!Z57,'2. Collected Data'!Z157,'2. Collected Data'!Z257,'2. Collected Data'!Z357,'2. Collected Data'!Z457)&lt;=1,"",AVERAGE('2. Collected Data'!Z57,'2. Collected Data'!Z157,'2. Collected Data'!Z257,'2. Collected Data'!Z357,'2. Collected Data'!Z457))</f>
        <v>79.8</v>
      </c>
      <c r="AA57" s="184">
        <f>IF(COUNT('2. Collected Data'!AA57,'2. Collected Data'!AA157,'2. Collected Data'!AA257,'2. Collected Data'!AA357,'2. Collected Data'!AA457)&lt;=1,"",AVERAGE('2. Collected Data'!AA57,'2. Collected Data'!AA157,'2. Collected Data'!AA257,'2. Collected Data'!AA357,'2. Collected Data'!AA457))</f>
        <v>1</v>
      </c>
      <c r="AB57" s="184">
        <f>IF(COUNT('2. Collected Data'!AB57,'2. Collected Data'!AB157,'2. Collected Data'!AB257,'2. Collected Data'!AB357,'2. Collected Data'!AB457)&lt;=1,"",AVERAGE('2. Collected Data'!AB57,'2. Collected Data'!AB157,'2. Collected Data'!AB257,'2. Collected Data'!AB357,'2. Collected Data'!AB457))</f>
        <v>0</v>
      </c>
      <c r="AC57" s="184">
        <f>IF(COUNT('2. Collected Data'!AC57,'2. Collected Data'!AC157,'2. Collected Data'!AC257,'2. Collected Data'!AC357,'2. Collected Data'!AC457)&lt;=1,"",AVERAGE('2. Collected Data'!AC57,'2. Collected Data'!AC157,'2. Collected Data'!AC257,'2. Collected Data'!AC357,'2. Collected Data'!AC457))</f>
        <v>0</v>
      </c>
      <c r="AD57" s="45">
        <f>IF(COUNT('2. Collected Data'!AD57,'2. Collected Data'!AD157,'2. Collected Data'!AD257,'2. Collected Data'!AD357,'2. Collected Data'!AD457)&lt;=1,"",AVERAGE('2. Collected Data'!AD57,'2. Collected Data'!AD157,'2. Collected Data'!AD257,'2. Collected Data'!AD357,'2. Collected Data'!AD457))</f>
        <v>128.4</v>
      </c>
      <c r="AE57" s="45">
        <f>IF(COUNT('2. Collected Data'!AE57,'2. Collected Data'!AE157,'2. Collected Data'!AE257,'2. Collected Data'!AE357,'2. Collected Data'!AE457)&lt;=1,"",AVERAGE('2. Collected Data'!AE57,'2. Collected Data'!AE157,'2. Collected Data'!AE257,'2. Collected Data'!AE357,'2. Collected Data'!AE457))</f>
        <v>216800</v>
      </c>
      <c r="AF57" s="45">
        <f>IF(COUNT('2. Collected Data'!AF57,'2. Collected Data'!AF157,'2. Collected Data'!AF257,'2. Collected Data'!AF357,'2. Collected Data'!AF457)&lt;=1,"",AVERAGE('2. Collected Data'!AF57,'2. Collected Data'!AF157,'2. Collected Data'!AF257,'2. Collected Data'!AF357,'2. Collected Data'!AF457))</f>
        <v>88</v>
      </c>
      <c r="AG57" s="45">
        <f>IF(COUNT('2. Collected Data'!AG57,'2. Collected Data'!AG157,'2. Collected Data'!AG257,'2. Collected Data'!AG357,'2. Collected Data'!AG457)&lt;=1,"",AVERAGE('2. Collected Data'!AG57,'2. Collected Data'!AG157,'2. Collected Data'!AG257,'2. Collected Data'!AG357,'2. Collected Data'!AG457))</f>
        <v>1320000</v>
      </c>
      <c r="AH57" s="88"/>
      <c r="AI57" s="45">
        <f>IF(COUNT('2. Collected Data'!AI157,'2. Collected Data'!AI257,'2. Collected Data'!AI357,'2. Collected Data'!AI457,'2. Collected Data'!AI557)&lt;=1,"",AVERAGE('2. Collected Data'!AI157,'2. Collected Data'!AI257,'2. Collected Data'!AI357,'2. Collected Data'!AI457,'2. Collected Data'!AI557))</f>
        <v>207384.25</v>
      </c>
      <c r="AJ57" s="45">
        <f>IF(COUNT('2. Collected Data'!AJ157,'2. Collected Data'!AJ257,'2. Collected Data'!AJ357,'2. Collected Data'!AJ457,'2. Collected Data'!AJ557)&lt;=1,"",AVERAGE('2. Collected Data'!AJ157,'2. Collected Data'!AJ257,'2. Collected Data'!AJ357,'2. Collected Data'!AJ457,'2. Collected Data'!AJ557))</f>
        <v>0</v>
      </c>
      <c r="AK57" s="45">
        <f>IF(COUNT('2. Collected Data'!AK157,'2. Collected Data'!AK257,'2. Collected Data'!AK357,'2. Collected Data'!AK457,'2. Collected Data'!AK557)&lt;=1,"",AVERAGE('2. Collected Data'!AK157,'2. Collected Data'!AK257,'2. Collected Data'!AK357,'2. Collected Data'!AK457,'2. Collected Data'!AK557))</f>
        <v>0</v>
      </c>
      <c r="AL57" s="45">
        <f>IF(COUNT('2. Collected Data'!AL157,'2. Collected Data'!AL257,'2. Collected Data'!AL357,'2. Collected Data'!AL457,'2. Collected Data'!AL557)&lt;=1,"",AVERAGE('2. Collected Data'!AL157,'2. Collected Data'!AL257,'2. Collected Data'!AL357,'2. Collected Data'!AL457,'2. Collected Data'!AL557))</f>
        <v>25085</v>
      </c>
      <c r="AM57" s="45">
        <f>IF(COUNT('2. Collected Data'!AM157,'2. Collected Data'!AM257,'2. Collected Data'!AM357,'2. Collected Data'!AM457,'2. Collected Data'!AM557)&lt;=1,"",AVERAGE('2. Collected Data'!AM157,'2. Collected Data'!AM257,'2. Collected Data'!AM357,'2. Collected Data'!AM457,'2. Collected Data'!AM557))</f>
        <v>890</v>
      </c>
      <c r="AN57" s="122"/>
      <c r="AO57" s="45">
        <f>IF(COUNT('2. Collected Data'!AO157,'2. Collected Data'!AO257,'2. Collected Data'!AO357,'2. Collected Data'!AO457,'2. Collected Data'!AO557)&lt;=1,"",AVERAGE('2. Collected Data'!AO157,'2. Collected Data'!AO257,'2. Collected Data'!AO357,'2. Collected Data'!AO457,'2. Collected Data'!AO557))</f>
        <v>7500</v>
      </c>
      <c r="AP57" s="45">
        <f>IF(COUNT('2. Collected Data'!AP157,'2. Collected Data'!AP257,'2. Collected Data'!AP357,'2. Collected Data'!AP457,'2. Collected Data'!AP557)&lt;=1,"",AVERAGE('2. Collected Data'!AP157,'2. Collected Data'!AP257,'2. Collected Data'!AP357,'2. Collected Data'!AP457,'2. Collected Data'!AP557))</f>
        <v>3882.75</v>
      </c>
      <c r="AQ57" s="45">
        <f>IF(COUNT('2. Collected Data'!AQ157,'2. Collected Data'!AQ257,'2. Collected Data'!AQ357,'2. Collected Data'!AQ457,'2. Collected Data'!AQ557)&lt;=1,"",AVERAGE('2. Collected Data'!AQ157,'2. Collected Data'!AQ257,'2. Collected Data'!AQ357,'2. Collected Data'!AQ457,'2. Collected Data'!AQ557))</f>
        <v>258499.5</v>
      </c>
      <c r="AR57" s="45">
        <f>IF(COUNT('2. Collected Data'!AR157,'2. Collected Data'!AR257,'2. Collected Data'!AR357,'2. Collected Data'!AR457,'2. Collected Data'!AR557)&lt;=1,"",AVERAGE('2. Collected Data'!AR157,'2. Collected Data'!AR257,'2. Collected Data'!AR357,'2. Collected Data'!AR457,'2. Collected Data'!AR557))</f>
        <v>5726</v>
      </c>
      <c r="AS57" s="45">
        <f>IF(COUNT('2. Collected Data'!AS157,'2. Collected Data'!AS257,'2. Collected Data'!AS357,'2. Collected Data'!AS457,'2. Collected Data'!AS557)&lt;=1,"",AVERAGE('2. Collected Data'!AS157,'2. Collected Data'!AS257,'2. Collected Data'!AS357,'2. Collected Data'!AS457,'2. Collected Data'!AS557))</f>
        <v>0</v>
      </c>
      <c r="AT57" s="45">
        <f>IF(COUNT('2. Collected Data'!AT157,'2. Collected Data'!AT257,'2. Collected Data'!AT357,'2. Collected Data'!AT457,'2. Collected Data'!AT557)&lt;=1,"",AVERAGE('2. Collected Data'!AT157,'2. Collected Data'!AT257,'2. Collected Data'!AT357,'2. Collected Data'!AT457,'2. Collected Data'!AT557))</f>
        <v>0</v>
      </c>
      <c r="AU57" s="45">
        <f>IF(COUNT('2. Collected Data'!AU157,'2. Collected Data'!AU257,'2. Collected Data'!AU357,'2. Collected Data'!AU457,'2. Collected Data'!AU557)&lt;=1,"",AVERAGE('2. Collected Data'!AU157,'2. Collected Data'!AU257,'2. Collected Data'!AU357,'2. Collected Data'!AU457,'2. Collected Data'!AU557))</f>
        <v>0</v>
      </c>
      <c r="AV57" s="88"/>
      <c r="AW57" s="184">
        <f>IF(COUNT('2. Collected Data'!AW157,'2. Collected Data'!AW257,'2. Collected Data'!AW357,'2. Collected Data'!AW457,'2. Collected Data'!AW557)&lt;=1,"",AVERAGE('2. Collected Data'!AW157,'2. Collected Data'!AW257,'2. Collected Data'!AW357,'2. Collected Data'!AW457,'2. Collected Data'!AW557))</f>
        <v>0.85000000000000009</v>
      </c>
      <c r="AX57" s="184">
        <f>IF(COUNT('2. Collected Data'!AX157,'2. Collected Data'!AX257,'2. Collected Data'!AX357,'2. Collected Data'!AX457,'2. Collected Data'!AX557)&lt;=1,"",AVERAGE('2. Collected Data'!AX157,'2. Collected Data'!AX257,'2. Collected Data'!AX357,'2. Collected Data'!AX457,'2. Collected Data'!AX557))</f>
        <v>0.15000000000000002</v>
      </c>
      <c r="AY57" s="50"/>
      <c r="AZ57" s="91"/>
      <c r="BA57" s="88"/>
      <c r="BB57" s="78">
        <f>IF(COUNT('2. Collected Data'!BB157,'2. Collected Data'!BB257,'2. Collected Data'!BB357,'2. Collected Data'!BB457,'2. Collected Data'!BB557)&lt;=1,"",AVERAGE('2. Collected Data'!BB157,'2. Collected Data'!BB257,'2. Collected Data'!BB357,'2. Collected Data'!BB457,'2. Collected Data'!BB557))</f>
        <v>33.5075</v>
      </c>
      <c r="BC57" s="75">
        <f>IF(COUNT('2. Collected Data'!BC157,'2. Collected Data'!BC257,'2. Collected Data'!BC357,'2. Collected Data'!BC457,'2. Collected Data'!BC557)&lt;=1,"",AVERAGE('2. Collected Data'!BC157,'2. Collected Data'!BC257,'2. Collected Data'!BC357,'2. Collected Data'!BC457,'2. Collected Data'!BC557))</f>
        <v>9259463.25</v>
      </c>
      <c r="BD57" s="75">
        <f>IF(COUNT('2. Collected Data'!BD157,'2. Collected Data'!BD257,'2. Collected Data'!BD357,'2. Collected Data'!BD457,'2. Collected Data'!BD557)&lt;=1,"",AVERAGE('2. Collected Data'!BD157,'2. Collected Data'!BD257,'2. Collected Data'!BD357,'2. Collected Data'!BD457,'2. Collected Data'!BD557))</f>
        <v>8384834.75</v>
      </c>
      <c r="BE57" s="75">
        <f>IF(COUNT('2. Collected Data'!BE157,'2. Collected Data'!BE257,'2. Collected Data'!BE357,'2. Collected Data'!BE457,'2. Collected Data'!BE557)&lt;=1,"",AVERAGE('2. Collected Data'!BE157,'2. Collected Data'!BE257,'2. Collected Data'!BE357,'2. Collected Data'!BE457,'2. Collected Data'!BE557))</f>
        <v>9180230.75</v>
      </c>
      <c r="BF57" s="75">
        <f>IF(COUNT('2. Collected Data'!BF157,'2. Collected Data'!BF257,'2. Collected Data'!BF357,'2. Collected Data'!BF457,'2. Collected Data'!BF557)&lt;=1,"",AVERAGE('2. Collected Data'!BF157,'2. Collected Data'!BF257,'2. Collected Data'!BF357,'2. Collected Data'!BF457,'2. Collected Data'!BF557))</f>
        <v>26824117</v>
      </c>
      <c r="BG57" s="50"/>
      <c r="BH57" s="78">
        <f>IF(COUNT('2. Collected Data'!BH157,'2. Collected Data'!BH257,'2. Collected Data'!BH357,'2. Collected Data'!BH457,'2. Collected Data'!BH557)&lt;=1,"",AVERAGE('2. Collected Data'!BH157,'2. Collected Data'!BH257,'2. Collected Data'!BH357,'2. Collected Data'!BH457,'2. Collected Data'!BH557))</f>
        <v>33.229999999999997</v>
      </c>
      <c r="BI57" s="130"/>
      <c r="BJ57" s="50"/>
    </row>
    <row r="58" spans="1:62" s="176" customFormat="1" ht="11.25" customHeight="1" x14ac:dyDescent="0.15">
      <c r="A58" s="89" t="s">
        <v>147</v>
      </c>
      <c r="B58" s="172"/>
      <c r="C58" s="346"/>
      <c r="D58" s="346"/>
      <c r="E58" s="346"/>
      <c r="F58" s="346"/>
      <c r="G58" s="45">
        <f>IF(COUNT('2. Collected Data'!G58,'2. Collected Data'!G158,'2. Collected Data'!G258,'2. Collected Data'!G358,'2. Collected Data'!G458)&lt;=1,"",AVERAGE('2. Collected Data'!G58,'2. Collected Data'!G158,'2. Collected Data'!G258,'2. Collected Data'!G358,'2. Collected Data'!G458))</f>
        <v>6511</v>
      </c>
      <c r="H58" s="45">
        <f>IF(COUNT('2. Collected Data'!H58,'2. Collected Data'!H158,'2. Collected Data'!H258,'2. Collected Data'!H358,'2. Collected Data'!H458)&lt;=1,"",AVERAGE('2. Collected Data'!H58,'2. Collected Data'!H158,'2. Collected Data'!H258,'2. Collected Data'!H358,'2. Collected Data'!H458))</f>
        <v>3150.6</v>
      </c>
      <c r="I58" s="45">
        <f>IF(COUNT('2. Collected Data'!I58,'2. Collected Data'!I158,'2. Collected Data'!I258,'2. Collected Data'!I358,'2. Collected Data'!I458)&lt;=1,"",AVERAGE('2. Collected Data'!I58,'2. Collected Data'!I158,'2. Collected Data'!I258,'2. Collected Data'!I358,'2. Collected Data'!I458))</f>
        <v>276</v>
      </c>
      <c r="J58" s="45">
        <f>IF(COUNT('2. Collected Data'!J58,'2. Collected Data'!J158,'2. Collected Data'!J258,'2. Collected Data'!J358,'2. Collected Data'!J458)&lt;=1,"",AVERAGE('2. Collected Data'!J58,'2. Collected Data'!J158,'2. Collected Data'!J258,'2. Collected Data'!J358,'2. Collected Data'!J458))</f>
        <v>8</v>
      </c>
      <c r="K58" s="45">
        <f>IF(COUNT('2. Collected Data'!K58,'2. Collected Data'!K158,'2. Collected Data'!K258,'2. Collected Data'!K358,'2. Collected Data'!K458)&lt;=1,"",AVERAGE('2. Collected Data'!K58,'2. Collected Data'!K158,'2. Collected Data'!K258,'2. Collected Data'!K358,'2. Collected Data'!K458))</f>
        <v>0</v>
      </c>
      <c r="L58" s="45">
        <f>IF(COUNT('2. Collected Data'!L58,'2. Collected Data'!L158,'2. Collected Data'!L258,'2. Collected Data'!L358,'2. Collected Data'!L458)&lt;=1,"",AVERAGE('2. Collected Data'!L58,'2. Collected Data'!L158,'2. Collected Data'!L258,'2. Collected Data'!L358,'2. Collected Data'!L458))</f>
        <v>0.8</v>
      </c>
      <c r="M58" s="45">
        <f>IF(COUNT('2. Collected Data'!M58,'2. Collected Data'!M158,'2. Collected Data'!M258,'2. Collected Data'!M358,'2. Collected Data'!M458)&lt;=1,"",AVERAGE('2. Collected Data'!M58,'2. Collected Data'!M158,'2. Collected Data'!M258,'2. Collected Data'!M358,'2. Collected Data'!M458))</f>
        <v>276</v>
      </c>
      <c r="N58" s="45">
        <f>IF(COUNT('2. Collected Data'!N58,'2. Collected Data'!N158,'2. Collected Data'!N258,'2. Collected Data'!N358,'2. Collected Data'!N458)&lt;=1,"",AVERAGE('2. Collected Data'!N58,'2. Collected Data'!N158,'2. Collected Data'!N258,'2. Collected Data'!N358,'2. Collected Data'!N458))</f>
        <v>3</v>
      </c>
      <c r="O58" s="45">
        <f>IF(COUNT('2. Collected Data'!O58,'2. Collected Data'!O158,'2. Collected Data'!O258,'2. Collected Data'!O358,'2. Collected Data'!O458)&lt;=1,"",AVERAGE('2. Collected Data'!O58,'2. Collected Data'!O158,'2. Collected Data'!O258,'2. Collected Data'!O358,'2. Collected Data'!O458))</f>
        <v>276</v>
      </c>
      <c r="P58" s="45">
        <f>IF(COUNT('2. Collected Data'!P58,'2. Collected Data'!P158,'2. Collected Data'!P258,'2. Collected Data'!P358,'2. Collected Data'!P458)&lt;=1,"",AVERAGE('2. Collected Data'!P58,'2. Collected Data'!P158,'2. Collected Data'!P258,'2. Collected Data'!P358,'2. Collected Data'!P458))</f>
        <v>0</v>
      </c>
      <c r="Q58" s="45">
        <f>IF(COUNT('2. Collected Data'!Q58,'2. Collected Data'!Q158,'2. Collected Data'!Q258,'2. Collected Data'!Q358,'2. Collected Data'!Q458)&lt;=1,"",AVERAGE('2. Collected Data'!Q58,'2. Collected Data'!Q158,'2. Collected Data'!Q258,'2. Collected Data'!Q358,'2. Collected Data'!Q458))</f>
        <v>1</v>
      </c>
      <c r="R58" s="45">
        <f>IF(COUNT('2. Collected Data'!R58,'2. Collected Data'!R158,'2. Collected Data'!R258,'2. Collected Data'!R358,'2. Collected Data'!R458)&lt;=1,"",AVERAGE('2. Collected Data'!R58,'2. Collected Data'!R158,'2. Collected Data'!R258,'2. Collected Data'!R358,'2. Collected Data'!R458))</f>
        <v>1</v>
      </c>
      <c r="S58" s="45">
        <f>IF(COUNT('2. Collected Data'!S58,'2. Collected Data'!S158,'2. Collected Data'!S258,'2. Collected Data'!S358,'2. Collected Data'!S458)&lt;=1,"",AVERAGE('2. Collected Data'!S58,'2. Collected Data'!S158,'2. Collected Data'!S258,'2. Collected Data'!S358,'2. Collected Data'!S458))</f>
        <v>0</v>
      </c>
      <c r="T58" s="45">
        <f>IF(COUNT('2. Collected Data'!T58,'2. Collected Data'!T158,'2. Collected Data'!T258,'2. Collected Data'!T358,'2. Collected Data'!T458)&lt;=1,"",AVERAGE('2. Collected Data'!T58,'2. Collected Data'!T158,'2. Collected Data'!T258,'2. Collected Data'!T358,'2. Collected Data'!T458))</f>
        <v>0</v>
      </c>
      <c r="U58" s="45">
        <f>IF(COUNT('2. Collected Data'!U58,'2. Collected Data'!U158,'2. Collected Data'!U258,'2. Collected Data'!U358,'2. Collected Data'!U458)&lt;=1,"",AVERAGE('2. Collected Data'!U58,'2. Collected Data'!U158,'2. Collected Data'!U258,'2. Collected Data'!U358,'2. Collected Data'!U458))</f>
        <v>1</v>
      </c>
      <c r="V58" s="45">
        <f>IF(COUNT('2. Collected Data'!V58,'2. Collected Data'!V158,'2. Collected Data'!V258,'2. Collected Data'!V358,'2. Collected Data'!V458)&lt;=1,"",AVERAGE('2. Collected Data'!V58,'2. Collected Data'!V158,'2. Collected Data'!V258,'2. Collected Data'!V358,'2. Collected Data'!V458))</f>
        <v>0</v>
      </c>
      <c r="W58" s="45">
        <f>IF(COUNT('2. Collected Data'!W58,'2. Collected Data'!W158,'2. Collected Data'!W258,'2. Collected Data'!W358,'2. Collected Data'!W458)&lt;=1,"",AVERAGE('2. Collected Data'!W58,'2. Collected Data'!W158,'2. Collected Data'!W258,'2. Collected Data'!W358,'2. Collected Data'!W458))</f>
        <v>0</v>
      </c>
      <c r="X58" s="45">
        <f>IF(COUNT('2. Collected Data'!X58,'2. Collected Data'!X158,'2. Collected Data'!X258,'2. Collected Data'!X358,'2. Collected Data'!X458)&lt;=1,"",AVERAGE('2. Collected Data'!X58,'2. Collected Data'!X158,'2. Collected Data'!X258,'2. Collected Data'!X358,'2. Collected Data'!X458))</f>
        <v>0</v>
      </c>
      <c r="Y58" s="45">
        <f>IF(COUNT('2. Collected Data'!Y58,'2. Collected Data'!Y158,'2. Collected Data'!Y258,'2. Collected Data'!Y358,'2. Collected Data'!Y458)&lt;=1,"",AVERAGE('2. Collected Data'!Y58,'2. Collected Data'!Y158,'2. Collected Data'!Y258,'2. Collected Data'!Y358,'2. Collected Data'!Y458))</f>
        <v>300</v>
      </c>
      <c r="Z58" s="45">
        <f>IF(COUNT('2. Collected Data'!Z58,'2. Collected Data'!Z158,'2. Collected Data'!Z258,'2. Collected Data'!Z358,'2. Collected Data'!Z458)&lt;=1,"",AVERAGE('2. Collected Data'!Z58,'2. Collected Data'!Z158,'2. Collected Data'!Z258,'2. Collected Data'!Z358,'2. Collected Data'!Z458))</f>
        <v>40</v>
      </c>
      <c r="AA58" s="184">
        <f>IF(COUNT('2. Collected Data'!AA58,'2. Collected Data'!AA158,'2. Collected Data'!AA258,'2. Collected Data'!AA358,'2. Collected Data'!AA458)&lt;=1,"",AVERAGE('2. Collected Data'!AA58,'2. Collected Data'!AA158,'2. Collected Data'!AA258,'2. Collected Data'!AA358,'2. Collected Data'!AA458))</f>
        <v>0.99</v>
      </c>
      <c r="AB58" s="184">
        <f>IF(COUNT('2. Collected Data'!AB58,'2. Collected Data'!AB158,'2. Collected Data'!AB258,'2. Collected Data'!AB358,'2. Collected Data'!AB458)&lt;=1,"",AVERAGE('2. Collected Data'!AB58,'2. Collected Data'!AB158,'2. Collected Data'!AB258,'2. Collected Data'!AB358,'2. Collected Data'!AB458))</f>
        <v>0</v>
      </c>
      <c r="AC58" s="184">
        <f>IF(COUNT('2. Collected Data'!AC58,'2. Collected Data'!AC158,'2. Collected Data'!AC258,'2. Collected Data'!AC358,'2. Collected Data'!AC458)&lt;=1,"",AVERAGE('2. Collected Data'!AC58,'2. Collected Data'!AC158,'2. Collected Data'!AC258,'2. Collected Data'!AC358,'2. Collected Data'!AC458))</f>
        <v>0.01</v>
      </c>
      <c r="AD58" s="45">
        <f>IF(COUNT('2. Collected Data'!AD58,'2. Collected Data'!AD158,'2. Collected Data'!AD258,'2. Collected Data'!AD358,'2. Collected Data'!AD458)&lt;=1,"",AVERAGE('2. Collected Data'!AD58,'2. Collected Data'!AD158,'2. Collected Data'!AD258,'2. Collected Data'!AD358,'2. Collected Data'!AD458))</f>
        <v>64.599999999999994</v>
      </c>
      <c r="AE58" s="45">
        <f>IF(COUNT('2. Collected Data'!AE58,'2. Collected Data'!AE158,'2. Collected Data'!AE258,'2. Collected Data'!AE358,'2. Collected Data'!AE458)&lt;=1,"",AVERAGE('2. Collected Data'!AE58,'2. Collected Data'!AE158,'2. Collected Data'!AE258,'2. Collected Data'!AE358,'2. Collected Data'!AE458))</f>
        <v>126200</v>
      </c>
      <c r="AF58" s="45">
        <f>IF(COUNT('2. Collected Data'!AF58,'2. Collected Data'!AF158,'2. Collected Data'!AF258,'2. Collected Data'!AF358,'2. Collected Data'!AF458)&lt;=1,"",AVERAGE('2. Collected Data'!AF58,'2. Collected Data'!AF158,'2. Collected Data'!AF258,'2. Collected Data'!AF358,'2. Collected Data'!AF458))</f>
        <v>63</v>
      </c>
      <c r="AG58" s="45">
        <f>IF(COUNT('2. Collected Data'!AG58,'2. Collected Data'!AG158,'2. Collected Data'!AG258,'2. Collected Data'!AG358,'2. Collected Data'!AG458)&lt;=1,"",AVERAGE('2. Collected Data'!AG58,'2. Collected Data'!AG158,'2. Collected Data'!AG258,'2. Collected Data'!AG358,'2. Collected Data'!AG458))</f>
        <v>180000</v>
      </c>
      <c r="AH58" s="88"/>
      <c r="AI58" s="45">
        <f>IF(COUNT('2. Collected Data'!AI158,'2. Collected Data'!AI258,'2. Collected Data'!AI358,'2. Collected Data'!AI458,'2. Collected Data'!AI558)&lt;=1,"",AVERAGE('2. Collected Data'!AI158,'2. Collected Data'!AI258,'2. Collected Data'!AI358,'2. Collected Data'!AI458,'2. Collected Data'!AI558))</f>
        <v>141768.6</v>
      </c>
      <c r="AJ58" s="45">
        <f>IF(COUNT('2. Collected Data'!AJ158,'2. Collected Data'!AJ258,'2. Collected Data'!AJ358,'2. Collected Data'!AJ458,'2. Collected Data'!AJ558)&lt;=1,"",AVERAGE('2. Collected Data'!AJ158,'2. Collected Data'!AJ258,'2. Collected Data'!AJ358,'2. Collected Data'!AJ458,'2. Collected Data'!AJ558))</f>
        <v>0</v>
      </c>
      <c r="AK58" s="45">
        <f>IF(COUNT('2. Collected Data'!AK158,'2. Collected Data'!AK258,'2. Collected Data'!AK358,'2. Collected Data'!AK458,'2. Collected Data'!AK558)&lt;=1,"",AVERAGE('2. Collected Data'!AK158,'2. Collected Data'!AK258,'2. Collected Data'!AK358,'2. Collected Data'!AK458,'2. Collected Data'!AK558))</f>
        <v>0</v>
      </c>
      <c r="AL58" s="45">
        <f>IF(COUNT('2. Collected Data'!AL158,'2. Collected Data'!AL258,'2. Collected Data'!AL358,'2. Collected Data'!AL458,'2. Collected Data'!AL558)&lt;=1,"",AVERAGE('2. Collected Data'!AL158,'2. Collected Data'!AL258,'2. Collected Data'!AL358,'2. Collected Data'!AL458,'2. Collected Data'!AL558))</f>
        <v>6282.2</v>
      </c>
      <c r="AM58" s="45" t="str">
        <f>IF(COUNT('2. Collected Data'!AM158,'2. Collected Data'!AM258,'2. Collected Data'!AM358,'2. Collected Data'!AM458,'2. Collected Data'!AM558)&lt;=1,"",AVERAGE('2. Collected Data'!AM158,'2. Collected Data'!AM258,'2. Collected Data'!AM358,'2. Collected Data'!AM458,'2. Collected Data'!AM558))</f>
        <v/>
      </c>
      <c r="AN58" s="122"/>
      <c r="AO58" s="45">
        <f>IF(COUNT('2. Collected Data'!AO158,'2. Collected Data'!AO258,'2. Collected Data'!AO358,'2. Collected Data'!AO458,'2. Collected Data'!AO558)&lt;=1,"",AVERAGE('2. Collected Data'!AO158,'2. Collected Data'!AO258,'2. Collected Data'!AO358,'2. Collected Data'!AO458,'2. Collected Data'!AO558))</f>
        <v>2425521.7999999998</v>
      </c>
      <c r="AP58" s="45">
        <f>IF(COUNT('2. Collected Data'!AP158,'2. Collected Data'!AP258,'2. Collected Data'!AP358,'2. Collected Data'!AP458,'2. Collected Data'!AP558)&lt;=1,"",AVERAGE('2. Collected Data'!AP158,'2. Collected Data'!AP258,'2. Collected Data'!AP358,'2. Collected Data'!AP458,'2. Collected Data'!AP558))</f>
        <v>0</v>
      </c>
      <c r="AQ58" s="45">
        <f>IF(COUNT('2. Collected Data'!AQ158,'2. Collected Data'!AQ258,'2. Collected Data'!AQ358,'2. Collected Data'!AQ458,'2. Collected Data'!AQ558)&lt;=1,"",AVERAGE('2. Collected Data'!AQ158,'2. Collected Data'!AQ258,'2. Collected Data'!AQ358,'2. Collected Data'!AQ458,'2. Collected Data'!AQ558))</f>
        <v>101390.25</v>
      </c>
      <c r="AR58" s="45">
        <f>IF(COUNT('2. Collected Data'!AR158,'2. Collected Data'!AR258,'2. Collected Data'!AR358,'2. Collected Data'!AR458,'2. Collected Data'!AR558)&lt;=1,"",AVERAGE('2. Collected Data'!AR158,'2. Collected Data'!AR258,'2. Collected Data'!AR358,'2. Collected Data'!AR458,'2. Collected Data'!AR558))</f>
        <v>0</v>
      </c>
      <c r="AS58" s="45">
        <f>IF(COUNT('2. Collected Data'!AS158,'2. Collected Data'!AS258,'2. Collected Data'!AS358,'2. Collected Data'!AS458,'2. Collected Data'!AS558)&lt;=1,"",AVERAGE('2. Collected Data'!AS158,'2. Collected Data'!AS258,'2. Collected Data'!AS358,'2. Collected Data'!AS458,'2. Collected Data'!AS558))</f>
        <v>0</v>
      </c>
      <c r="AT58" s="45">
        <f>IF(COUNT('2. Collected Data'!AT158,'2. Collected Data'!AT258,'2. Collected Data'!AT358,'2. Collected Data'!AT458,'2. Collected Data'!AT558)&lt;=1,"",AVERAGE('2. Collected Data'!AT158,'2. Collected Data'!AT258,'2. Collected Data'!AT358,'2. Collected Data'!AT458,'2. Collected Data'!AT558))</f>
        <v>0</v>
      </c>
      <c r="AU58" s="45">
        <f>IF(COUNT('2. Collected Data'!AU158,'2. Collected Data'!AU258,'2. Collected Data'!AU358,'2. Collected Data'!AU458,'2. Collected Data'!AU558)&lt;=1,"",AVERAGE('2. Collected Data'!AU158,'2. Collected Data'!AU258,'2. Collected Data'!AU358,'2. Collected Data'!AU458,'2. Collected Data'!AU558))</f>
        <v>85699.25</v>
      </c>
      <c r="AV58" s="88"/>
      <c r="AW58" s="184">
        <f>IF(COUNT('2. Collected Data'!AW158,'2. Collected Data'!AW258,'2. Collected Data'!AW358,'2. Collected Data'!AW458,'2. Collected Data'!AW558)&lt;=1,"",AVERAGE('2. Collected Data'!AW158,'2. Collected Data'!AW258,'2. Collected Data'!AW358,'2. Collected Data'!AW458,'2. Collected Data'!AW558))</f>
        <v>0.93599999999999994</v>
      </c>
      <c r="AX58" s="184">
        <f>IF(COUNT('2. Collected Data'!AX158,'2. Collected Data'!AX258,'2. Collected Data'!AX358,'2. Collected Data'!AX458,'2. Collected Data'!AX558)&lt;=1,"",AVERAGE('2. Collected Data'!AX158,'2. Collected Data'!AX258,'2. Collected Data'!AX358,'2. Collected Data'!AX458,'2. Collected Data'!AX558))</f>
        <v>6.4000000000000001E-2</v>
      </c>
      <c r="AY58" s="50"/>
      <c r="AZ58" s="91"/>
      <c r="BA58" s="88"/>
      <c r="BB58" s="78">
        <f>IF(COUNT('2. Collected Data'!BB158,'2. Collected Data'!BB258,'2. Collected Data'!BB358,'2. Collected Data'!BB458,'2. Collected Data'!BB558)&lt;=1,"",AVERAGE('2. Collected Data'!BB158,'2. Collected Data'!BB258,'2. Collected Data'!BB358,'2. Collected Data'!BB458,'2. Collected Data'!BB558))</f>
        <v>76.292000000000002</v>
      </c>
      <c r="BC58" s="75">
        <f>IF(COUNT('2. Collected Data'!BC158,'2. Collected Data'!BC258,'2. Collected Data'!BC358,'2. Collected Data'!BC458,'2. Collected Data'!BC558)&lt;=1,"",AVERAGE('2. Collected Data'!BC158,'2. Collected Data'!BC258,'2. Collected Data'!BC358,'2. Collected Data'!BC458,'2. Collected Data'!BC558))</f>
        <v>10298837</v>
      </c>
      <c r="BD58" s="75">
        <f>IF(COUNT('2. Collected Data'!BD158,'2. Collected Data'!BD258,'2. Collected Data'!BD358,'2. Collected Data'!BD458,'2. Collected Data'!BD558)&lt;=1,"",AVERAGE('2. Collected Data'!BD158,'2. Collected Data'!BD258,'2. Collected Data'!BD358,'2. Collected Data'!BD458,'2. Collected Data'!BD558))</f>
        <v>13607922.199999999</v>
      </c>
      <c r="BE58" s="75">
        <f>IF(COUNT('2. Collected Data'!BE158,'2. Collected Data'!BE258,'2. Collected Data'!BE358,'2. Collected Data'!BE458,'2. Collected Data'!BE558)&lt;=1,"",AVERAGE('2. Collected Data'!BE158,'2. Collected Data'!BE258,'2. Collected Data'!BE358,'2. Collected Data'!BE458,'2. Collected Data'!BE558))</f>
        <v>11466371.6</v>
      </c>
      <c r="BF58" s="75">
        <f>IF(COUNT('2. Collected Data'!BF158,'2. Collected Data'!BF258,'2. Collected Data'!BF358,'2. Collected Data'!BF458,'2. Collected Data'!BF558)&lt;=1,"",AVERAGE('2. Collected Data'!BF158,'2. Collected Data'!BF258,'2. Collected Data'!BF358,'2. Collected Data'!BF458,'2. Collected Data'!BF558))</f>
        <v>35373133</v>
      </c>
      <c r="BG58" s="50"/>
      <c r="BH58" s="78">
        <f>IF(COUNT('2. Collected Data'!BH158,'2. Collected Data'!BH258,'2. Collected Data'!BH358,'2. Collected Data'!BH458,'2. Collected Data'!BH558)&lt;=1,"",AVERAGE('2. Collected Data'!BH158,'2. Collected Data'!BH258,'2. Collected Data'!BH358,'2. Collected Data'!BH458,'2. Collected Data'!BH558))</f>
        <v>76.58</v>
      </c>
      <c r="BI58" s="130"/>
      <c r="BJ58" s="50"/>
    </row>
    <row r="59" spans="1:62" s="176" customFormat="1" ht="11.25" customHeight="1" x14ac:dyDescent="0.15">
      <c r="A59" s="89" t="s">
        <v>360</v>
      </c>
      <c r="B59" s="172"/>
      <c r="C59" s="346"/>
      <c r="D59" s="346"/>
      <c r="E59" s="346"/>
      <c r="F59" s="346"/>
      <c r="G59" s="45">
        <f>IF(COUNT('2. Collected Data'!G59,'2. Collected Data'!G159,'2. Collected Data'!G259,'2. Collected Data'!G359,'2. Collected Data'!G459)&lt;=1,"",AVERAGE('2. Collected Data'!G59,'2. Collected Data'!G159,'2. Collected Data'!G259,'2. Collected Data'!G359,'2. Collected Data'!G459))</f>
        <v>128669</v>
      </c>
      <c r="H59" s="45">
        <f>IF(COUNT('2. Collected Data'!H59,'2. Collected Data'!H159,'2. Collected Data'!H259,'2. Collected Data'!H359,'2. Collected Data'!H459)&lt;=1,"",AVERAGE('2. Collected Data'!H59,'2. Collected Data'!H159,'2. Collected Data'!H259,'2. Collected Data'!H359,'2. Collected Data'!H459))</f>
        <v>58681</v>
      </c>
      <c r="I59" s="45">
        <f>IF(COUNT('2. Collected Data'!I59,'2. Collected Data'!I159,'2. Collected Data'!I259,'2. Collected Data'!I359,'2. Collected Data'!I459)&lt;=1,"",AVERAGE('2. Collected Data'!I59,'2. Collected Data'!I159,'2. Collected Data'!I259,'2. Collected Data'!I359,'2. Collected Data'!I459))</f>
        <v>1573.5</v>
      </c>
      <c r="J59" s="45">
        <f>IF(COUNT('2. Collected Data'!J59,'2. Collected Data'!J159,'2. Collected Data'!J259,'2. Collected Data'!J359,'2. Collected Data'!J459)&lt;=1,"",AVERAGE('2. Collected Data'!J59,'2. Collected Data'!J159,'2. Collected Data'!J259,'2. Collected Data'!J359,'2. Collected Data'!J459))</f>
        <v>272.5</v>
      </c>
      <c r="K59" s="45">
        <f>IF(COUNT('2. Collected Data'!K59,'2. Collected Data'!K159,'2. Collected Data'!K259,'2. Collected Data'!K359,'2. Collected Data'!K459)&lt;=1,"",AVERAGE('2. Collected Data'!K59,'2. Collected Data'!K159,'2. Collected Data'!K259,'2. Collected Data'!K359,'2. Collected Data'!K459))</f>
        <v>45</v>
      </c>
      <c r="L59" s="45" t="str">
        <f>IF(COUNT('2. Collected Data'!L59,'2. Collected Data'!L159,'2. Collected Data'!L259,'2. Collected Data'!L359,'2. Collected Data'!L459)&lt;=1,"",AVERAGE('2. Collected Data'!L59,'2. Collected Data'!L159,'2. Collected Data'!L259,'2. Collected Data'!L359,'2. Collected Data'!L459))</f>
        <v/>
      </c>
      <c r="M59" s="45">
        <f>IF(COUNT('2. Collected Data'!M59,'2. Collected Data'!M159,'2. Collected Data'!M259,'2. Collected Data'!M359,'2. Collected Data'!M459)&lt;=1,"",AVERAGE('2. Collected Data'!M59,'2. Collected Data'!M159,'2. Collected Data'!M259,'2. Collected Data'!M359,'2. Collected Data'!M459))</f>
        <v>4.5</v>
      </c>
      <c r="N59" s="45" t="str">
        <f>IF(COUNT('2. Collected Data'!N59,'2. Collected Data'!N159,'2. Collected Data'!N259,'2. Collected Data'!N359,'2. Collected Data'!N459)&lt;=1,"",AVERAGE('2. Collected Data'!N59,'2. Collected Data'!N159,'2. Collected Data'!N259,'2. Collected Data'!N359,'2. Collected Data'!N459))</f>
        <v/>
      </c>
      <c r="O59" s="45">
        <f>IF(COUNT('2. Collected Data'!O59,'2. Collected Data'!O159,'2. Collected Data'!O259,'2. Collected Data'!O359,'2. Collected Data'!O459)&lt;=1,"",AVERAGE('2. Collected Data'!O59,'2. Collected Data'!O159,'2. Collected Data'!O259,'2. Collected Data'!O359,'2. Collected Data'!O459))</f>
        <v>1000</v>
      </c>
      <c r="P59" s="45" t="str">
        <f>IF(COUNT('2. Collected Data'!P59,'2. Collected Data'!P159,'2. Collected Data'!P259,'2. Collected Data'!P359,'2. Collected Data'!P459)&lt;=1,"",AVERAGE('2. Collected Data'!P59,'2. Collected Data'!P159,'2. Collected Data'!P259,'2. Collected Data'!P359,'2. Collected Data'!P459))</f>
        <v/>
      </c>
      <c r="Q59" s="45">
        <f>IF(COUNT('2. Collected Data'!Q59,'2. Collected Data'!Q159,'2. Collected Data'!Q259,'2. Collected Data'!Q359,'2. Collected Data'!Q459)&lt;=1,"",AVERAGE('2. Collected Data'!Q59,'2. Collected Data'!Q159,'2. Collected Data'!Q259,'2. Collected Data'!Q359,'2. Collected Data'!Q459))</f>
        <v>5567.5</v>
      </c>
      <c r="R59" s="45">
        <f>IF(COUNT('2. Collected Data'!R59,'2. Collected Data'!R159,'2. Collected Data'!R259,'2. Collected Data'!R359,'2. Collected Data'!R459)&lt;=1,"",AVERAGE('2. Collected Data'!R59,'2. Collected Data'!R159,'2. Collected Data'!R259,'2. Collected Data'!R359,'2. Collected Data'!R459))</f>
        <v>254.5</v>
      </c>
      <c r="S59" s="45">
        <f>IF(COUNT('2. Collected Data'!S59,'2. Collected Data'!S159,'2. Collected Data'!S259,'2. Collected Data'!S359,'2. Collected Data'!S459)&lt;=1,"",AVERAGE('2. Collected Data'!S59,'2. Collected Data'!S159,'2. Collected Data'!S259,'2. Collected Data'!S359,'2. Collected Data'!S459))</f>
        <v>13.5</v>
      </c>
      <c r="T59" s="45" t="str">
        <f>IF(COUNT('2. Collected Data'!T59,'2. Collected Data'!T159,'2. Collected Data'!T259,'2. Collected Data'!T359,'2. Collected Data'!T459)&lt;=1,"",AVERAGE('2. Collected Data'!T59,'2. Collected Data'!T159,'2. Collected Data'!T259,'2. Collected Data'!T359,'2. Collected Data'!T459))</f>
        <v/>
      </c>
      <c r="U59" s="45" t="str">
        <f>IF(COUNT('2. Collected Data'!U59,'2. Collected Data'!U159,'2. Collected Data'!U259,'2. Collected Data'!U359,'2. Collected Data'!U459)&lt;=1,"",AVERAGE('2. Collected Data'!U59,'2. Collected Data'!U159,'2. Collected Data'!U259,'2. Collected Data'!U359,'2. Collected Data'!U459))</f>
        <v/>
      </c>
      <c r="V59" s="45" t="str">
        <f>IF(COUNT('2. Collected Data'!V59,'2. Collected Data'!V159,'2. Collected Data'!V259,'2. Collected Data'!V359,'2. Collected Data'!V459)&lt;=1,"",AVERAGE('2. Collected Data'!V59,'2. Collected Data'!V159,'2. Collected Data'!V259,'2. Collected Data'!V359,'2. Collected Data'!V459))</f>
        <v/>
      </c>
      <c r="W59" s="45">
        <f>IF(COUNT('2. Collected Data'!W59,'2. Collected Data'!W159,'2. Collected Data'!W259,'2. Collected Data'!W359,'2. Collected Data'!W459)&lt;=1,"",AVERAGE('2. Collected Data'!W59,'2. Collected Data'!W159,'2. Collected Data'!W259,'2. Collected Data'!W359,'2. Collected Data'!W459))</f>
        <v>311</v>
      </c>
      <c r="X59" s="45" t="str">
        <f>IF(COUNT('2. Collected Data'!X59,'2. Collected Data'!X159,'2. Collected Data'!X259,'2. Collected Data'!X359,'2. Collected Data'!X459)&lt;=1,"",AVERAGE('2. Collected Data'!X59,'2. Collected Data'!X159,'2. Collected Data'!X259,'2. Collected Data'!X359,'2. Collected Data'!X459))</f>
        <v/>
      </c>
      <c r="Y59" s="45">
        <f>IF(COUNT('2. Collected Data'!Y59,'2. Collected Data'!Y159,'2. Collected Data'!Y259,'2. Collected Data'!Y359,'2. Collected Data'!Y459)&lt;=1,"",AVERAGE('2. Collected Data'!Y59,'2. Collected Data'!Y159,'2. Collected Data'!Y259,'2. Collected Data'!Y359,'2. Collected Data'!Y459))</f>
        <v>3558.5</v>
      </c>
      <c r="Z59" s="45">
        <f>IF(COUNT('2. Collected Data'!Z59,'2. Collected Data'!Z159,'2. Collected Data'!Z259,'2. Collected Data'!Z359,'2. Collected Data'!Z459)&lt;=1,"",AVERAGE('2. Collected Data'!Z59,'2. Collected Data'!Z159,'2. Collected Data'!Z259,'2. Collected Data'!Z359,'2. Collected Data'!Z459))</f>
        <v>109.5</v>
      </c>
      <c r="AA59" s="184">
        <f>IF(COUNT('2. Collected Data'!AA59,'2. Collected Data'!AA159,'2. Collected Data'!AA259,'2. Collected Data'!AA359,'2. Collected Data'!AA459)&lt;=1,"",AVERAGE('2. Collected Data'!AA59,'2. Collected Data'!AA159,'2. Collected Data'!AA259,'2. Collected Data'!AA359,'2. Collected Data'!AA459))</f>
        <v>0.49</v>
      </c>
      <c r="AB59" s="184">
        <f>IF(COUNT('2. Collected Data'!AB59,'2. Collected Data'!AB159,'2. Collected Data'!AB259,'2. Collected Data'!AB359,'2. Collected Data'!AB459)&lt;=1,"",AVERAGE('2. Collected Data'!AB59,'2. Collected Data'!AB159,'2. Collected Data'!AB259,'2. Collected Data'!AB359,'2. Collected Data'!AB459))</f>
        <v>0.51</v>
      </c>
      <c r="AC59" s="184">
        <f>IF(COUNT('2. Collected Data'!AC59,'2. Collected Data'!AC159,'2. Collected Data'!AC259,'2. Collected Data'!AC359,'2. Collected Data'!AC459)&lt;=1,"",AVERAGE('2. Collected Data'!AC59,'2. Collected Data'!AC159,'2. Collected Data'!AC259,'2. Collected Data'!AC359,'2. Collected Data'!AC459))</f>
        <v>0</v>
      </c>
      <c r="AD59" s="45">
        <f>IF(COUNT('2. Collected Data'!AD59,'2. Collected Data'!AD159,'2. Collected Data'!AD259,'2. Collected Data'!AD359,'2. Collected Data'!AD459)&lt;=1,"",AVERAGE('2. Collected Data'!AD59,'2. Collected Data'!AD159,'2. Collected Data'!AD259,'2. Collected Data'!AD359,'2. Collected Data'!AD459))</f>
        <v>272</v>
      </c>
      <c r="AE59" s="45">
        <f>IF(COUNT('2. Collected Data'!AE59,'2. Collected Data'!AE159,'2. Collected Data'!AE259,'2. Collected Data'!AE359,'2. Collected Data'!AE459)&lt;=1,"",AVERAGE('2. Collected Data'!AE59,'2. Collected Data'!AE159,'2. Collected Data'!AE259,'2. Collected Data'!AE359,'2. Collected Data'!AE459))</f>
        <v>497798</v>
      </c>
      <c r="AF59" s="45">
        <f>IF(COUNT('2. Collected Data'!AF59,'2. Collected Data'!AF159,'2. Collected Data'!AF259,'2. Collected Data'!AF359,'2. Collected Data'!AF459)&lt;=1,"",AVERAGE('2. Collected Data'!AF59,'2. Collected Data'!AF159,'2. Collected Data'!AF259,'2. Collected Data'!AF359,'2. Collected Data'!AF459))</f>
        <v>167</v>
      </c>
      <c r="AG59" s="45">
        <f>IF(COUNT('2. Collected Data'!AG59,'2. Collected Data'!AG159,'2. Collected Data'!AG259,'2. Collected Data'!AG359,'2. Collected Data'!AG459)&lt;=1,"",AVERAGE('2. Collected Data'!AG59,'2. Collected Data'!AG159,'2. Collected Data'!AG259,'2. Collected Data'!AG359,'2. Collected Data'!AG459))</f>
        <v>1878967</v>
      </c>
      <c r="AH59" s="88"/>
      <c r="AI59" s="45">
        <f>IF(COUNT('2. Collected Data'!AI159,'2. Collected Data'!AI259,'2. Collected Data'!AI359,'2. Collected Data'!AI459,'2. Collected Data'!AI559)&lt;=1,"",AVERAGE('2. Collected Data'!AI159,'2. Collected Data'!AI259,'2. Collected Data'!AI359,'2. Collected Data'!AI459,'2. Collected Data'!AI559))</f>
        <v>705369</v>
      </c>
      <c r="AJ59" s="45" t="str">
        <f>IF(COUNT('2. Collected Data'!AJ159,'2. Collected Data'!AJ259,'2. Collected Data'!AJ359,'2. Collected Data'!AJ459,'2. Collected Data'!AJ559)&lt;=1,"",AVERAGE('2. Collected Data'!AJ159,'2. Collected Data'!AJ259,'2. Collected Data'!AJ359,'2. Collected Data'!AJ459,'2. Collected Data'!AJ559))</f>
        <v/>
      </c>
      <c r="AK59" s="45">
        <f>IF(COUNT('2. Collected Data'!AK159,'2. Collected Data'!AK259,'2. Collected Data'!AK359,'2. Collected Data'!AK459,'2. Collected Data'!AK559)&lt;=1,"",AVERAGE('2. Collected Data'!AK159,'2. Collected Data'!AK259,'2. Collected Data'!AK359,'2. Collected Data'!AK459,'2. Collected Data'!AK559))</f>
        <v>651</v>
      </c>
      <c r="AL59" s="45">
        <f>IF(COUNT('2. Collected Data'!AL159,'2. Collected Data'!AL259,'2. Collected Data'!AL359,'2. Collected Data'!AL459,'2. Collected Data'!AL559)&lt;=1,"",AVERAGE('2. Collected Data'!AL159,'2. Collected Data'!AL259,'2. Collected Data'!AL359,'2. Collected Data'!AL459,'2. Collected Data'!AL559))</f>
        <v>97030</v>
      </c>
      <c r="AM59" s="45" t="str">
        <f>IF(COUNT('2. Collected Data'!AM159,'2. Collected Data'!AM259,'2. Collected Data'!AM359,'2. Collected Data'!AM459,'2. Collected Data'!AM559)&lt;=1,"",AVERAGE('2. Collected Data'!AM159,'2. Collected Data'!AM259,'2. Collected Data'!AM359,'2. Collected Data'!AM459,'2. Collected Data'!AM559))</f>
        <v/>
      </c>
      <c r="AN59" s="122"/>
      <c r="AO59" s="45">
        <f>IF(COUNT('2. Collected Data'!AO159,'2. Collected Data'!AO259,'2. Collected Data'!AO359,'2. Collected Data'!AO459,'2. Collected Data'!AO559)&lt;=1,"",AVERAGE('2. Collected Data'!AO159,'2. Collected Data'!AO259,'2. Collected Data'!AO359,'2. Collected Data'!AO459,'2. Collected Data'!AO559))</f>
        <v>2960877</v>
      </c>
      <c r="AP59" s="45">
        <f>IF(COUNT('2. Collected Data'!AP159,'2. Collected Data'!AP259,'2. Collected Data'!AP359,'2. Collected Data'!AP459,'2. Collected Data'!AP559)&lt;=1,"",AVERAGE('2. Collected Data'!AP159,'2. Collected Data'!AP259,'2. Collected Data'!AP359,'2. Collected Data'!AP459,'2. Collected Data'!AP559))</f>
        <v>537745.5</v>
      </c>
      <c r="AQ59" s="45">
        <f>IF(COUNT('2. Collected Data'!AQ159,'2. Collected Data'!AQ259,'2. Collected Data'!AQ359,'2. Collected Data'!AQ459,'2. Collected Data'!AQ559)&lt;=1,"",AVERAGE('2. Collected Data'!AQ159,'2. Collected Data'!AQ259,'2. Collected Data'!AQ359,'2. Collected Data'!AQ459,'2. Collected Data'!AQ559))</f>
        <v>133645.5</v>
      </c>
      <c r="AR59" s="45" t="str">
        <f>IF(COUNT('2. Collected Data'!AR159,'2. Collected Data'!AR259,'2. Collected Data'!AR359,'2. Collected Data'!AR459,'2. Collected Data'!AR559)&lt;=1,"",AVERAGE('2. Collected Data'!AR159,'2. Collected Data'!AR259,'2. Collected Data'!AR359,'2. Collected Data'!AR459,'2. Collected Data'!AR559))</f>
        <v/>
      </c>
      <c r="AS59" s="45" t="str">
        <f>IF(COUNT('2. Collected Data'!AS159,'2. Collected Data'!AS259,'2. Collected Data'!AS359,'2. Collected Data'!AS459,'2. Collected Data'!AS559)&lt;=1,"",AVERAGE('2. Collected Data'!AS159,'2. Collected Data'!AS259,'2. Collected Data'!AS359,'2. Collected Data'!AS459,'2. Collected Data'!AS559))</f>
        <v/>
      </c>
      <c r="AT59" s="45" t="str">
        <f>IF(COUNT('2. Collected Data'!AT159,'2. Collected Data'!AT259,'2. Collected Data'!AT359,'2. Collected Data'!AT459,'2. Collected Data'!AT559)&lt;=1,"",AVERAGE('2. Collected Data'!AT159,'2. Collected Data'!AT259,'2. Collected Data'!AT359,'2. Collected Data'!AT459,'2. Collected Data'!AT559))</f>
        <v/>
      </c>
      <c r="AU59" s="45" t="str">
        <f>IF(COUNT('2. Collected Data'!AU159,'2. Collected Data'!AU259,'2. Collected Data'!AU359,'2. Collected Data'!AU459,'2. Collected Data'!AU559)&lt;=1,"",AVERAGE('2. Collected Data'!AU159,'2. Collected Data'!AU259,'2. Collected Data'!AU359,'2. Collected Data'!AU459,'2. Collected Data'!AU559))</f>
        <v/>
      </c>
      <c r="AV59" s="88"/>
      <c r="AW59" s="184">
        <f>IF(COUNT('2. Collected Data'!AW159,'2. Collected Data'!AW259,'2. Collected Data'!AW359,'2. Collected Data'!AW459,'2. Collected Data'!AW559)&lt;=1,"",AVERAGE('2. Collected Data'!AW159,'2. Collected Data'!AW259,'2. Collected Data'!AW359,'2. Collected Data'!AW459,'2. Collected Data'!AW559))</f>
        <v>0.83000000000000007</v>
      </c>
      <c r="AX59" s="184">
        <f>IF(COUNT('2. Collected Data'!AX159,'2. Collected Data'!AX259,'2. Collected Data'!AX359,'2. Collected Data'!AX459,'2. Collected Data'!AX559)&lt;=1,"",AVERAGE('2. Collected Data'!AX159,'2. Collected Data'!AX259,'2. Collected Data'!AX359,'2. Collected Data'!AX459,'2. Collected Data'!AX559))</f>
        <v>0.16999999999999998</v>
      </c>
      <c r="AY59" s="50"/>
      <c r="AZ59" s="91"/>
      <c r="BA59" s="88"/>
      <c r="BB59" s="78">
        <f>IF(COUNT('2. Collected Data'!BB159,'2. Collected Data'!BB259,'2. Collected Data'!BB359,'2. Collected Data'!BB459,'2. Collected Data'!BB559)&lt;=1,"",AVERAGE('2. Collected Data'!BB159,'2. Collected Data'!BB259,'2. Collected Data'!BB359,'2. Collected Data'!BB459,'2. Collected Data'!BB559))</f>
        <v>83.97</v>
      </c>
      <c r="BC59" s="75">
        <f>IF(COUNT('2. Collected Data'!BC159,'2. Collected Data'!BC259,'2. Collected Data'!BC359,'2. Collected Data'!BC459,'2. Collected Data'!BC559)&lt;=1,"",AVERAGE('2. Collected Data'!BC159,'2. Collected Data'!BC259,'2. Collected Data'!BC359,'2. Collected Data'!BC459,'2. Collected Data'!BC559))</f>
        <v>24353700</v>
      </c>
      <c r="BD59" s="75">
        <f>IF(COUNT('2. Collected Data'!BD159,'2. Collected Data'!BD259,'2. Collected Data'!BD359,'2. Collected Data'!BD459,'2. Collected Data'!BD559)&lt;=1,"",AVERAGE('2. Collected Data'!BD159,'2. Collected Data'!BD259,'2. Collected Data'!BD359,'2. Collected Data'!BD459,'2. Collected Data'!BD559))</f>
        <v>163293526</v>
      </c>
      <c r="BE59" s="75">
        <f>IF(COUNT('2. Collected Data'!BE159,'2. Collected Data'!BE259,'2. Collected Data'!BE359,'2. Collected Data'!BE459,'2. Collected Data'!BE559)&lt;=1,"",AVERAGE('2. Collected Data'!BE159,'2. Collected Data'!BE259,'2. Collected Data'!BE359,'2. Collected Data'!BE459,'2. Collected Data'!BE559))</f>
        <v>27843533</v>
      </c>
      <c r="BF59" s="75">
        <f>IF(COUNT('2. Collected Data'!BF159,'2. Collected Data'!BF259,'2. Collected Data'!BF359,'2. Collected Data'!BF459,'2. Collected Data'!BF559)&lt;=1,"",AVERAGE('2. Collected Data'!BF159,'2. Collected Data'!BF259,'2. Collected Data'!BF359,'2. Collected Data'!BF459,'2. Collected Data'!BF559))</f>
        <v>215490759</v>
      </c>
      <c r="BG59" s="50"/>
      <c r="BH59" s="78" t="str">
        <f>IF(COUNT('2. Collected Data'!BH159,'2. Collected Data'!BH259,'2. Collected Data'!BH359,'2. Collected Data'!BH459,'2. Collected Data'!BH559)&lt;=1,"",AVERAGE('2. Collected Data'!BH159,'2. Collected Data'!BH259,'2. Collected Data'!BH359,'2. Collected Data'!BH459,'2. Collected Data'!BH559))</f>
        <v/>
      </c>
      <c r="BI59" s="130"/>
      <c r="BJ59" s="50"/>
    </row>
    <row r="60" spans="1:62" s="51" customFormat="1" ht="11.25" customHeight="1" x14ac:dyDescent="0.15">
      <c r="A60" s="89" t="s">
        <v>148</v>
      </c>
      <c r="B60" s="172"/>
      <c r="C60" s="346"/>
      <c r="D60" s="346"/>
      <c r="E60" s="346"/>
      <c r="F60" s="346"/>
      <c r="G60" s="45">
        <f>IF(COUNT('2. Collected Data'!G60,'2. Collected Data'!G160,'2. Collected Data'!G260,'2. Collected Data'!G360,'2. Collected Data'!G460)&lt;=1,"",AVERAGE('2. Collected Data'!G60,'2. Collected Data'!G160,'2. Collected Data'!G260,'2. Collected Data'!G360,'2. Collected Data'!G460))</f>
        <v>18840</v>
      </c>
      <c r="H60" s="45">
        <f>IF(COUNT('2. Collected Data'!H60,'2. Collected Data'!H160,'2. Collected Data'!H260,'2. Collected Data'!H360,'2. Collected Data'!H460)&lt;=1,"",AVERAGE('2. Collected Data'!H60,'2. Collected Data'!H160,'2. Collected Data'!H260,'2. Collected Data'!H360,'2. Collected Data'!H460))</f>
        <v>7069</v>
      </c>
      <c r="I60" s="45">
        <f>IF(COUNT('2. Collected Data'!I60,'2. Collected Data'!I160,'2. Collected Data'!I260,'2. Collected Data'!I360,'2. Collected Data'!I460)&lt;=1,"",AVERAGE('2. Collected Data'!I60,'2. Collected Data'!I160,'2. Collected Data'!I260,'2. Collected Data'!I360,'2. Collected Data'!I460))</f>
        <v>506.2</v>
      </c>
      <c r="J60" s="45">
        <f>IF(COUNT('2. Collected Data'!J60,'2. Collected Data'!J160,'2. Collected Data'!J260,'2. Collected Data'!J360,'2. Collected Data'!J460)&lt;=1,"",AVERAGE('2. Collected Data'!J60,'2. Collected Data'!J160,'2. Collected Data'!J260,'2. Collected Data'!J360,'2. Collected Data'!J460))</f>
        <v>34.200000000000003</v>
      </c>
      <c r="K60" s="45">
        <f>IF(COUNT('2. Collected Data'!K60,'2. Collected Data'!K160,'2. Collected Data'!K260,'2. Collected Data'!K360,'2. Collected Data'!K460)&lt;=1,"",AVERAGE('2. Collected Data'!K60,'2. Collected Data'!K160,'2. Collected Data'!K260,'2. Collected Data'!K360,'2. Collected Data'!K460))</f>
        <v>20</v>
      </c>
      <c r="L60" s="45">
        <f>IF(COUNT('2. Collected Data'!L60,'2. Collected Data'!L160,'2. Collected Data'!L260,'2. Collected Data'!L360,'2. Collected Data'!L460)&lt;=1,"",AVERAGE('2. Collected Data'!L60,'2. Collected Data'!L160,'2. Collected Data'!L260,'2. Collected Data'!L360,'2. Collected Data'!L460))</f>
        <v>1.4</v>
      </c>
      <c r="M60" s="45">
        <f>IF(COUNT('2. Collected Data'!M60,'2. Collected Data'!M160,'2. Collected Data'!M260,'2. Collected Data'!M360,'2. Collected Data'!M460)&lt;=1,"",AVERAGE('2. Collected Data'!M60,'2. Collected Data'!M160,'2. Collected Data'!M260,'2. Collected Data'!M360,'2. Collected Data'!M460))</f>
        <v>133</v>
      </c>
      <c r="N60" s="45">
        <f>IF(COUNT('2. Collected Data'!N60,'2. Collected Data'!N160,'2. Collected Data'!N260,'2. Collected Data'!N360,'2. Collected Data'!N460)&lt;=1,"",AVERAGE('2. Collected Data'!N60,'2. Collected Data'!N160,'2. Collected Data'!N260,'2. Collected Data'!N360,'2. Collected Data'!N460))</f>
        <v>21</v>
      </c>
      <c r="O60" s="45">
        <f>IF(COUNT('2. Collected Data'!O60,'2. Collected Data'!O160,'2. Collected Data'!O260,'2. Collected Data'!O360,'2. Collected Data'!O460)&lt;=1,"",AVERAGE('2. Collected Data'!O60,'2. Collected Data'!O160,'2. Collected Data'!O260,'2. Collected Data'!O360,'2. Collected Data'!O460))</f>
        <v>463.2</v>
      </c>
      <c r="P60" s="45">
        <f>IF(COUNT('2. Collected Data'!P60,'2. Collected Data'!P160,'2. Collected Data'!P260,'2. Collected Data'!P360,'2. Collected Data'!P460)&lt;=1,"",AVERAGE('2. Collected Data'!P60,'2. Collected Data'!P160,'2. Collected Data'!P260,'2. Collected Data'!P360,'2. Collected Data'!P460))</f>
        <v>15.4</v>
      </c>
      <c r="Q60" s="45">
        <f>IF(COUNT('2. Collected Data'!Q60,'2. Collected Data'!Q160,'2. Collected Data'!Q260,'2. Collected Data'!Q360,'2. Collected Data'!Q460)&lt;=1,"",AVERAGE('2. Collected Data'!Q60,'2. Collected Data'!Q160,'2. Collected Data'!Q260,'2. Collected Data'!Q360,'2. Collected Data'!Q460))</f>
        <v>0</v>
      </c>
      <c r="R60" s="45">
        <f>IF(COUNT('2. Collected Data'!R60,'2. Collected Data'!R160,'2. Collected Data'!R260,'2. Collected Data'!R360,'2. Collected Data'!R460)&lt;=1,"",AVERAGE('2. Collected Data'!R60,'2. Collected Data'!R160,'2. Collected Data'!R260,'2. Collected Data'!R360,'2. Collected Data'!R460))</f>
        <v>0</v>
      </c>
      <c r="S60" s="45">
        <f>IF(COUNT('2. Collected Data'!S60,'2. Collected Data'!S160,'2. Collected Data'!S260,'2. Collected Data'!S360,'2. Collected Data'!S460)&lt;=1,"",AVERAGE('2. Collected Data'!S60,'2. Collected Data'!S160,'2. Collected Data'!S260,'2. Collected Data'!S360,'2. Collected Data'!S460))</f>
        <v>0</v>
      </c>
      <c r="T60" s="45">
        <f>IF(COUNT('2. Collected Data'!T60,'2. Collected Data'!T160,'2. Collected Data'!T260,'2. Collected Data'!T360,'2. Collected Data'!T460)&lt;=1,"",AVERAGE('2. Collected Data'!T60,'2. Collected Data'!T160,'2. Collected Data'!T260,'2. Collected Data'!T360,'2. Collected Data'!T460))</f>
        <v>0</v>
      </c>
      <c r="U60" s="45">
        <f>IF(COUNT('2. Collected Data'!U60,'2. Collected Data'!U160,'2. Collected Data'!U260,'2. Collected Data'!U360,'2. Collected Data'!U460)&lt;=1,"",AVERAGE('2. Collected Data'!U60,'2. Collected Data'!U160,'2. Collected Data'!U260,'2. Collected Data'!U360,'2. Collected Data'!U460))</f>
        <v>0</v>
      </c>
      <c r="V60" s="45">
        <f>IF(COUNT('2. Collected Data'!V60,'2. Collected Data'!V160,'2. Collected Data'!V260,'2. Collected Data'!V360,'2. Collected Data'!V460)&lt;=1,"",AVERAGE('2. Collected Data'!V60,'2. Collected Data'!V160,'2. Collected Data'!V260,'2. Collected Data'!V360,'2. Collected Data'!V460))</f>
        <v>0</v>
      </c>
      <c r="W60" s="45">
        <f>IF(COUNT('2. Collected Data'!W60,'2. Collected Data'!W160,'2. Collected Data'!W260,'2. Collected Data'!W360,'2. Collected Data'!W460)&lt;=1,"",AVERAGE('2. Collected Data'!W60,'2. Collected Data'!W160,'2. Collected Data'!W260,'2. Collected Data'!W360,'2. Collected Data'!W460))</f>
        <v>0</v>
      </c>
      <c r="X60" s="45">
        <f>IF(COUNT('2. Collected Data'!X60,'2. Collected Data'!X160,'2. Collected Data'!X260,'2. Collected Data'!X360,'2. Collected Data'!X460)&lt;=1,"",AVERAGE('2. Collected Data'!X60,'2. Collected Data'!X160,'2. Collected Data'!X260,'2. Collected Data'!X360,'2. Collected Data'!X460))</f>
        <v>0</v>
      </c>
      <c r="Y60" s="45">
        <f>IF(COUNT('2. Collected Data'!Y60,'2. Collected Data'!Y160,'2. Collected Data'!Y260,'2. Collected Data'!Y360,'2. Collected Data'!Y460)&lt;=1,"",AVERAGE('2. Collected Data'!Y60,'2. Collected Data'!Y160,'2. Collected Data'!Y260,'2. Collected Data'!Y360,'2. Collected Data'!Y460))</f>
        <v>1091.2</v>
      </c>
      <c r="Z60" s="45">
        <f>IF(COUNT('2. Collected Data'!Z60,'2. Collected Data'!Z160,'2. Collected Data'!Z260,'2. Collected Data'!Z360,'2. Collected Data'!Z460)&lt;=1,"",AVERAGE('2. Collected Data'!Z60,'2. Collected Data'!Z160,'2. Collected Data'!Z260,'2. Collected Data'!Z360,'2. Collected Data'!Z460))</f>
        <v>177.2</v>
      </c>
      <c r="AA60" s="184">
        <f>IF(COUNT('2. Collected Data'!AA60,'2. Collected Data'!AA160,'2. Collected Data'!AA260,'2. Collected Data'!AA360,'2. Collected Data'!AA460)&lt;=1,"",AVERAGE('2. Collected Data'!AA60,'2. Collected Data'!AA160,'2. Collected Data'!AA260,'2. Collected Data'!AA360,'2. Collected Data'!AA460))</f>
        <v>1</v>
      </c>
      <c r="AB60" s="184">
        <f>IF(COUNT('2. Collected Data'!AB60,'2. Collected Data'!AB160,'2. Collected Data'!AB260,'2. Collected Data'!AB360,'2. Collected Data'!AB460)&lt;=1,"",AVERAGE('2. Collected Data'!AB60,'2. Collected Data'!AB160,'2. Collected Data'!AB260,'2. Collected Data'!AB360,'2. Collected Data'!AB460))</f>
        <v>0</v>
      </c>
      <c r="AC60" s="184">
        <f>IF(COUNT('2. Collected Data'!AC60,'2. Collected Data'!AC160,'2. Collected Data'!AC260,'2. Collected Data'!AC360,'2. Collected Data'!AC460)&lt;=1,"",AVERAGE('2. Collected Data'!AC60,'2. Collected Data'!AC160,'2. Collected Data'!AC260,'2. Collected Data'!AC360,'2. Collected Data'!AC460))</f>
        <v>0</v>
      </c>
      <c r="AD60" s="45">
        <f>IF(COUNT('2. Collected Data'!AD60,'2. Collected Data'!AD160,'2. Collected Data'!AD260,'2. Collected Data'!AD360,'2. Collected Data'!AD460)&lt;=1,"",AVERAGE('2. Collected Data'!AD60,'2. Collected Data'!AD160,'2. Collected Data'!AD260,'2. Collected Data'!AD360,'2. Collected Data'!AD460))</f>
        <v>139.4</v>
      </c>
      <c r="AE60" s="45">
        <f>IF(COUNT('2. Collected Data'!AE60,'2. Collected Data'!AE160,'2. Collected Data'!AE260,'2. Collected Data'!AE360,'2. Collected Data'!AE460)&lt;=1,"",AVERAGE('2. Collected Data'!AE60,'2. Collected Data'!AE160,'2. Collected Data'!AE260,'2. Collected Data'!AE360,'2. Collected Data'!AE460))</f>
        <v>76180</v>
      </c>
      <c r="AF60" s="45">
        <f>IF(COUNT('2. Collected Data'!AF60,'2. Collected Data'!AF160,'2. Collected Data'!AF260,'2. Collected Data'!AF360,'2. Collected Data'!AF460)&lt;=1,"",AVERAGE('2. Collected Data'!AF60,'2. Collected Data'!AF160,'2. Collected Data'!AF260,'2. Collected Data'!AF360,'2. Collected Data'!AF460))</f>
        <v>127</v>
      </c>
      <c r="AG60" s="45">
        <f>IF(COUNT('2. Collected Data'!AG60,'2. Collected Data'!AG160,'2. Collected Data'!AG260,'2. Collected Data'!AG360,'2. Collected Data'!AG460)&lt;=1,"",AVERAGE('2. Collected Data'!AG60,'2. Collected Data'!AG160,'2. Collected Data'!AG260,'2. Collected Data'!AG360,'2. Collected Data'!AG460))</f>
        <v>1554800</v>
      </c>
      <c r="AH60" s="88"/>
      <c r="AI60" s="45">
        <f>IF(COUNT('2. Collected Data'!AI160,'2. Collected Data'!AI260,'2. Collected Data'!AI360,'2. Collected Data'!AI460,'2. Collected Data'!AI560)&lt;=1,"",AVERAGE('2. Collected Data'!AI160,'2. Collected Data'!AI260,'2. Collected Data'!AI360,'2. Collected Data'!AI460,'2. Collected Data'!AI560))</f>
        <v>71470.600000000006</v>
      </c>
      <c r="AJ60" s="45">
        <f>IF(COUNT('2. Collected Data'!AJ160,'2. Collected Data'!AJ260,'2. Collected Data'!AJ360,'2. Collected Data'!AJ460,'2. Collected Data'!AJ560)&lt;=1,"",AVERAGE('2. Collected Data'!AJ160,'2. Collected Data'!AJ260,'2. Collected Data'!AJ360,'2. Collected Data'!AJ460,'2. Collected Data'!AJ560))</f>
        <v>0</v>
      </c>
      <c r="AK60" s="45">
        <f>IF(COUNT('2. Collected Data'!AK160,'2. Collected Data'!AK260,'2. Collected Data'!AK360,'2. Collected Data'!AK460,'2. Collected Data'!AK560)&lt;=1,"",AVERAGE('2. Collected Data'!AK160,'2. Collected Data'!AK260,'2. Collected Data'!AK360,'2. Collected Data'!AK460,'2. Collected Data'!AK560))</f>
        <v>0</v>
      </c>
      <c r="AL60" s="45">
        <f>IF(COUNT('2. Collected Data'!AL160,'2. Collected Data'!AL260,'2. Collected Data'!AL360,'2. Collected Data'!AL460,'2. Collected Data'!AL560)&lt;=1,"",AVERAGE('2. Collected Data'!AL160,'2. Collected Data'!AL260,'2. Collected Data'!AL360,'2. Collected Data'!AL460,'2. Collected Data'!AL560))</f>
        <v>28917.25</v>
      </c>
      <c r="AM60" s="45">
        <f>IF(COUNT('2. Collected Data'!AM160,'2. Collected Data'!AM260,'2. Collected Data'!AM360,'2. Collected Data'!AM460,'2. Collected Data'!AM560)&lt;=1,"",AVERAGE('2. Collected Data'!AM160,'2. Collected Data'!AM260,'2. Collected Data'!AM360,'2. Collected Data'!AM460,'2. Collected Data'!AM560))</f>
        <v>64744.6</v>
      </c>
      <c r="AN60" s="122"/>
      <c r="AO60" s="45">
        <f>IF(COUNT('2. Collected Data'!AO160,'2. Collected Data'!AO260,'2. Collected Data'!AO360,'2. Collected Data'!AO460,'2. Collected Data'!AO560)&lt;=1,"",AVERAGE('2. Collected Data'!AO160,'2. Collected Data'!AO260,'2. Collected Data'!AO360,'2. Collected Data'!AO460,'2. Collected Data'!AO560))</f>
        <v>862576.5</v>
      </c>
      <c r="AP60" s="45">
        <f>IF(COUNT('2. Collected Data'!AP160,'2. Collected Data'!AP260,'2. Collected Data'!AP360,'2. Collected Data'!AP460,'2. Collected Data'!AP560)&lt;=1,"",AVERAGE('2. Collected Data'!AP160,'2. Collected Data'!AP260,'2. Collected Data'!AP360,'2. Collected Data'!AP460,'2. Collected Data'!AP560))</f>
        <v>709518.6</v>
      </c>
      <c r="AQ60" s="45">
        <f>IF(COUNT('2. Collected Data'!AQ160,'2. Collected Data'!AQ260,'2. Collected Data'!AQ360,'2. Collected Data'!AQ460,'2. Collected Data'!AQ560)&lt;=1,"",AVERAGE('2. Collected Data'!AQ160,'2. Collected Data'!AQ260,'2. Collected Data'!AQ360,'2. Collected Data'!AQ460,'2. Collected Data'!AQ560))</f>
        <v>616310</v>
      </c>
      <c r="AR60" s="45">
        <f>IF(COUNT('2. Collected Data'!AR160,'2. Collected Data'!AR260,'2. Collected Data'!AR360,'2. Collected Data'!AR460,'2. Collected Data'!AR560)&lt;=1,"",AVERAGE('2. Collected Data'!AR160,'2. Collected Data'!AR260,'2. Collected Data'!AR360,'2. Collected Data'!AR460,'2. Collected Data'!AR560))</f>
        <v>4179</v>
      </c>
      <c r="AS60" s="45">
        <f>IF(COUNT('2. Collected Data'!AS160,'2. Collected Data'!AS260,'2. Collected Data'!AS360,'2. Collected Data'!AS460,'2. Collected Data'!AS560)&lt;=1,"",AVERAGE('2. Collected Data'!AS160,'2. Collected Data'!AS260,'2. Collected Data'!AS360,'2. Collected Data'!AS460,'2. Collected Data'!AS560))</f>
        <v>143666.66666666666</v>
      </c>
      <c r="AT60" s="45">
        <f>IF(COUNT('2. Collected Data'!AT160,'2. Collected Data'!AT260,'2. Collected Data'!AT360,'2. Collected Data'!AT460,'2. Collected Data'!AT560)&lt;=1,"",AVERAGE('2. Collected Data'!AT160,'2. Collected Data'!AT260,'2. Collected Data'!AT360,'2. Collected Data'!AT460,'2. Collected Data'!AT560))</f>
        <v>0</v>
      </c>
      <c r="AU60" s="45">
        <f>IF(COUNT('2. Collected Data'!AU160,'2. Collected Data'!AU260,'2. Collected Data'!AU360,'2. Collected Data'!AU460,'2. Collected Data'!AU560)&lt;=1,"",AVERAGE('2. Collected Data'!AU160,'2. Collected Data'!AU260,'2. Collected Data'!AU360,'2. Collected Data'!AU460,'2. Collected Data'!AU560))</f>
        <v>0</v>
      </c>
      <c r="AV60" s="88"/>
      <c r="AW60" s="184">
        <f>IF(COUNT('2. Collected Data'!AW160,'2. Collected Data'!AW260,'2. Collected Data'!AW360,'2. Collected Data'!AW460,'2. Collected Data'!AW560)&lt;=1,"",AVERAGE('2. Collected Data'!AW160,'2. Collected Data'!AW260,'2. Collected Data'!AW360,'2. Collected Data'!AW460,'2. Collected Data'!AW560))</f>
        <v>0.39</v>
      </c>
      <c r="AX60" s="184">
        <f>IF(COUNT('2. Collected Data'!AX160,'2. Collected Data'!AX260,'2. Collected Data'!AX360,'2. Collected Data'!AX460,'2. Collected Data'!AX560)&lt;=1,"",AVERAGE('2. Collected Data'!AX160,'2. Collected Data'!AX260,'2. Collected Data'!AX360,'2. Collected Data'!AX460,'2. Collected Data'!AX560))</f>
        <v>0.6100000000000001</v>
      </c>
      <c r="AY60" s="50"/>
      <c r="AZ60" s="91"/>
      <c r="BA60" s="88"/>
      <c r="BB60" s="78">
        <f>IF(COUNT('2. Collected Data'!BB160,'2. Collected Data'!BB260,'2. Collected Data'!BB360,'2. Collected Data'!BB460,'2. Collected Data'!BB560)&lt;=1,"",AVERAGE('2. Collected Data'!BB160,'2. Collected Data'!BB260,'2. Collected Data'!BB360,'2. Collected Data'!BB460,'2. Collected Data'!BB560))</f>
        <v>126.2</v>
      </c>
      <c r="BC60" s="75">
        <f>IF(COUNT('2. Collected Data'!BC160,'2. Collected Data'!BC260,'2. Collected Data'!BC360,'2. Collected Data'!BC460,'2. Collected Data'!BC560)&lt;=1,"",AVERAGE('2. Collected Data'!BC160,'2. Collected Data'!BC260,'2. Collected Data'!BC360,'2. Collected Data'!BC460,'2. Collected Data'!BC560))</f>
        <v>17941719.199999999</v>
      </c>
      <c r="BD60" s="75">
        <f>IF(COUNT('2. Collected Data'!BD160,'2. Collected Data'!BD260,'2. Collected Data'!BD360,'2. Collected Data'!BD460,'2. Collected Data'!BD560)&lt;=1,"",AVERAGE('2. Collected Data'!BD160,'2. Collected Data'!BD260,'2. Collected Data'!BD360,'2. Collected Data'!BD460,'2. Collected Data'!BD560))</f>
        <v>12104420.199999999</v>
      </c>
      <c r="BE60" s="75">
        <f>IF(COUNT('2. Collected Data'!BE160,'2. Collected Data'!BE260,'2. Collected Data'!BE360,'2. Collected Data'!BE460,'2. Collected Data'!BE560)&lt;=1,"",AVERAGE('2. Collected Data'!BE160,'2. Collected Data'!BE260,'2. Collected Data'!BE360,'2. Collected Data'!BE460,'2. Collected Data'!BE560))</f>
        <v>13193178.800000001</v>
      </c>
      <c r="BF60" s="75">
        <f>IF(COUNT('2. Collected Data'!BF160,'2. Collected Data'!BF260,'2. Collected Data'!BF360,'2. Collected Data'!BF460,'2. Collected Data'!BF560)&lt;=1,"",AVERAGE('2. Collected Data'!BF160,'2. Collected Data'!BF260,'2. Collected Data'!BF360,'2. Collected Data'!BF460,'2. Collected Data'!BF560))</f>
        <v>45297737</v>
      </c>
      <c r="BG60" s="50"/>
      <c r="BH60" s="78">
        <f>IF(COUNT('2. Collected Data'!BH160,'2. Collected Data'!BH260,'2. Collected Data'!BH360,'2. Collected Data'!BH460,'2. Collected Data'!BH560)&lt;=1,"",AVERAGE('2. Collected Data'!BH160,'2. Collected Data'!BH260,'2. Collected Data'!BH360,'2. Collected Data'!BH460,'2. Collected Data'!BH560))</f>
        <v>127.6</v>
      </c>
      <c r="BI60" s="130"/>
      <c r="BJ60" s="50"/>
    </row>
    <row r="61" spans="1:62" s="176" customFormat="1" ht="11.25" customHeight="1" x14ac:dyDescent="0.15">
      <c r="A61" s="89" t="s">
        <v>149</v>
      </c>
      <c r="B61" s="172"/>
      <c r="C61" s="346"/>
      <c r="D61" s="346"/>
      <c r="E61" s="346"/>
      <c r="F61" s="346"/>
      <c r="G61" s="45">
        <f>IF(COUNT('2. Collected Data'!G61,'2. Collected Data'!G161,'2. Collected Data'!G261,'2. Collected Data'!G361,'2. Collected Data'!G461)&lt;=1,"",AVERAGE('2. Collected Data'!G61,'2. Collected Data'!G161,'2. Collected Data'!G261,'2. Collected Data'!G361,'2. Collected Data'!G461))</f>
        <v>75000</v>
      </c>
      <c r="H61" s="45">
        <f>IF(COUNT('2. Collected Data'!H61,'2. Collected Data'!H161,'2. Collected Data'!H261,'2. Collected Data'!H361,'2. Collected Data'!H461)&lt;=1,"",AVERAGE('2. Collected Data'!H61,'2. Collected Data'!H161,'2. Collected Data'!H261,'2. Collected Data'!H361,'2. Collected Data'!H461))</f>
        <v>36000</v>
      </c>
      <c r="I61" s="45">
        <f>IF(COUNT('2. Collected Data'!I61,'2. Collected Data'!I161,'2. Collected Data'!I261,'2. Collected Data'!I361,'2. Collected Data'!I461)&lt;=1,"",AVERAGE('2. Collected Data'!I61,'2. Collected Data'!I161,'2. Collected Data'!I261,'2. Collected Data'!I361,'2. Collected Data'!I461))</f>
        <v>1291</v>
      </c>
      <c r="J61" s="45">
        <f>IF(COUNT('2. Collected Data'!J61,'2. Collected Data'!J161,'2. Collected Data'!J261,'2. Collected Data'!J361,'2. Collected Data'!J461)&lt;=1,"",AVERAGE('2. Collected Data'!J61,'2. Collected Data'!J161,'2. Collected Data'!J261,'2. Collected Data'!J361,'2. Collected Data'!J461))</f>
        <v>228.6</v>
      </c>
      <c r="K61" s="45">
        <f>IF(COUNT('2. Collected Data'!K61,'2. Collected Data'!K161,'2. Collected Data'!K261,'2. Collected Data'!K361,'2. Collected Data'!K461)&lt;=1,"",AVERAGE('2. Collected Data'!K61,'2. Collected Data'!K161,'2. Collected Data'!K261,'2. Collected Data'!K361,'2. Collected Data'!K461))</f>
        <v>28.6</v>
      </c>
      <c r="L61" s="45">
        <f>IF(COUNT('2. Collected Data'!L61,'2. Collected Data'!L161,'2. Collected Data'!L261,'2. Collected Data'!L361,'2. Collected Data'!L461)&lt;=1,"",AVERAGE('2. Collected Data'!L61,'2. Collected Data'!L161,'2. Collected Data'!L261,'2. Collected Data'!L361,'2. Collected Data'!L461))</f>
        <v>0</v>
      </c>
      <c r="M61" s="45">
        <f>IF(COUNT('2. Collected Data'!M61,'2. Collected Data'!M161,'2. Collected Data'!M261,'2. Collected Data'!M361,'2. Collected Data'!M461)&lt;=1,"",AVERAGE('2. Collected Data'!M61,'2. Collected Data'!M161,'2. Collected Data'!M261,'2. Collected Data'!M361,'2. Collected Data'!M461))</f>
        <v>17.2</v>
      </c>
      <c r="N61" s="45">
        <f>IF(COUNT('2. Collected Data'!N61,'2. Collected Data'!N161,'2. Collected Data'!N261,'2. Collected Data'!N361,'2. Collected Data'!N461)&lt;=1,"",AVERAGE('2. Collected Data'!N61,'2. Collected Data'!N161,'2. Collected Data'!N261,'2. Collected Data'!N361,'2. Collected Data'!N461))</f>
        <v>0</v>
      </c>
      <c r="O61" s="45">
        <f>IF(COUNT('2. Collected Data'!O61,'2. Collected Data'!O161,'2. Collected Data'!O261,'2. Collected Data'!O361,'2. Collected Data'!O461)&lt;=1,"",AVERAGE('2. Collected Data'!O61,'2. Collected Data'!O161,'2. Collected Data'!O261,'2. Collected Data'!O361,'2. Collected Data'!O461))</f>
        <v>75.8</v>
      </c>
      <c r="P61" s="45">
        <f>IF(COUNT('2. Collected Data'!P61,'2. Collected Data'!P161,'2. Collected Data'!P261,'2. Collected Data'!P361,'2. Collected Data'!P461)&lt;=1,"",AVERAGE('2. Collected Data'!P61,'2. Collected Data'!P161,'2. Collected Data'!P261,'2. Collected Data'!P361,'2. Collected Data'!P461))</f>
        <v>55.8</v>
      </c>
      <c r="Q61" s="45">
        <f>IF(COUNT('2. Collected Data'!Q61,'2. Collected Data'!Q161,'2. Collected Data'!Q261,'2. Collected Data'!Q361,'2. Collected Data'!Q461)&lt;=1,"",AVERAGE('2. Collected Data'!Q61,'2. Collected Data'!Q161,'2. Collected Data'!Q261,'2. Collected Data'!Q361,'2. Collected Data'!Q461))</f>
        <v>0</v>
      </c>
      <c r="R61" s="45">
        <f>IF(COUNT('2. Collected Data'!R61,'2. Collected Data'!R161,'2. Collected Data'!R261,'2. Collected Data'!R361,'2. Collected Data'!R461)&lt;=1,"",AVERAGE('2. Collected Data'!R61,'2. Collected Data'!R161,'2. Collected Data'!R261,'2. Collected Data'!R361,'2. Collected Data'!R461))</f>
        <v>0</v>
      </c>
      <c r="S61" s="45">
        <f>IF(COUNT('2. Collected Data'!S61,'2. Collected Data'!S161,'2. Collected Data'!S261,'2. Collected Data'!S361,'2. Collected Data'!S461)&lt;=1,"",AVERAGE('2. Collected Data'!S61,'2. Collected Data'!S161,'2. Collected Data'!S261,'2. Collected Data'!S361,'2. Collected Data'!S461))</f>
        <v>0</v>
      </c>
      <c r="T61" s="45">
        <f>IF(COUNT('2. Collected Data'!T61,'2. Collected Data'!T161,'2. Collected Data'!T261,'2. Collected Data'!T361,'2. Collected Data'!T461)&lt;=1,"",AVERAGE('2. Collected Data'!T61,'2. Collected Data'!T161,'2. Collected Data'!T261,'2. Collected Data'!T361,'2. Collected Data'!T461))</f>
        <v>0</v>
      </c>
      <c r="U61" s="45">
        <f>IF(COUNT('2. Collected Data'!U61,'2. Collected Data'!U161,'2. Collected Data'!U261,'2. Collected Data'!U361,'2. Collected Data'!U461)&lt;=1,"",AVERAGE('2. Collected Data'!U61,'2. Collected Data'!U161,'2. Collected Data'!U261,'2. Collected Data'!U361,'2. Collected Data'!U461))</f>
        <v>0</v>
      </c>
      <c r="V61" s="45">
        <f>IF(COUNT('2. Collected Data'!V61,'2. Collected Data'!V161,'2. Collected Data'!V261,'2. Collected Data'!V361,'2. Collected Data'!V461)&lt;=1,"",AVERAGE('2. Collected Data'!V61,'2. Collected Data'!V161,'2. Collected Data'!V261,'2. Collected Data'!V361,'2. Collected Data'!V461))</f>
        <v>0</v>
      </c>
      <c r="W61" s="45">
        <f>IF(COUNT('2. Collected Data'!W61,'2. Collected Data'!W161,'2. Collected Data'!W261,'2. Collected Data'!W361,'2. Collected Data'!W461)&lt;=1,"",AVERAGE('2. Collected Data'!W61,'2. Collected Data'!W161,'2. Collected Data'!W261,'2. Collected Data'!W361,'2. Collected Data'!W461))</f>
        <v>0</v>
      </c>
      <c r="X61" s="45">
        <f>IF(COUNT('2. Collected Data'!X61,'2. Collected Data'!X161,'2. Collected Data'!X261,'2. Collected Data'!X361,'2. Collected Data'!X461)&lt;=1,"",AVERAGE('2. Collected Data'!X61,'2. Collected Data'!X161,'2. Collected Data'!X261,'2. Collected Data'!X361,'2. Collected Data'!X461))</f>
        <v>0</v>
      </c>
      <c r="Y61" s="45">
        <f>IF(COUNT('2. Collected Data'!Y61,'2. Collected Data'!Y161,'2. Collected Data'!Y261,'2. Collected Data'!Y361,'2. Collected Data'!Y461)&lt;=1,"",AVERAGE('2. Collected Data'!Y61,'2. Collected Data'!Y161,'2. Collected Data'!Y261,'2. Collected Data'!Y361,'2. Collected Data'!Y461))</f>
        <v>4500</v>
      </c>
      <c r="Z61" s="45">
        <f>IF(COUNT('2. Collected Data'!Z61,'2. Collected Data'!Z161,'2. Collected Data'!Z261,'2. Collected Data'!Z361,'2. Collected Data'!Z461)&lt;=1,"",AVERAGE('2. Collected Data'!Z61,'2. Collected Data'!Z161,'2. Collected Data'!Z261,'2. Collected Data'!Z361,'2. Collected Data'!Z461))</f>
        <v>140</v>
      </c>
      <c r="AA61" s="184">
        <f>IF(COUNT('2. Collected Data'!AA61,'2. Collected Data'!AA161,'2. Collected Data'!AA261,'2. Collected Data'!AA361,'2. Collected Data'!AA461)&lt;=1,"",AVERAGE('2. Collected Data'!AA61,'2. Collected Data'!AA161,'2. Collected Data'!AA261,'2. Collected Data'!AA361,'2. Collected Data'!AA461))</f>
        <v>1</v>
      </c>
      <c r="AB61" s="184">
        <f>IF(COUNT('2. Collected Data'!AB61,'2. Collected Data'!AB161,'2. Collected Data'!AB261,'2. Collected Data'!AB361,'2. Collected Data'!AB461)&lt;=1,"",AVERAGE('2. Collected Data'!AB61,'2. Collected Data'!AB161,'2. Collected Data'!AB261,'2. Collected Data'!AB361,'2. Collected Data'!AB461))</f>
        <v>0</v>
      </c>
      <c r="AC61" s="184">
        <f>IF(COUNT('2. Collected Data'!AC61,'2. Collected Data'!AC161,'2. Collected Data'!AC261,'2. Collected Data'!AC361,'2. Collected Data'!AC461)&lt;=1,"",AVERAGE('2. Collected Data'!AC61,'2. Collected Data'!AC161,'2. Collected Data'!AC261,'2. Collected Data'!AC361,'2. Collected Data'!AC461))</f>
        <v>0</v>
      </c>
      <c r="AD61" s="45">
        <f>IF(COUNT('2. Collected Data'!AD61,'2. Collected Data'!AD161,'2. Collected Data'!AD261,'2. Collected Data'!AD361,'2. Collected Data'!AD461)&lt;=1,"",AVERAGE('2. Collected Data'!AD61,'2. Collected Data'!AD161,'2. Collected Data'!AD261,'2. Collected Data'!AD361,'2. Collected Data'!AD461))</f>
        <v>158</v>
      </c>
      <c r="AE61" s="45">
        <f>IF(COUNT('2. Collected Data'!AE61,'2. Collected Data'!AE161,'2. Collected Data'!AE261,'2. Collected Data'!AE361,'2. Collected Data'!AE461)&lt;=1,"",AVERAGE('2. Collected Data'!AE61,'2. Collected Data'!AE161,'2. Collected Data'!AE261,'2. Collected Data'!AE361,'2. Collected Data'!AE461))</f>
        <v>177000</v>
      </c>
      <c r="AF61" s="45">
        <f>IF(COUNT('2. Collected Data'!AF61,'2. Collected Data'!AF161,'2. Collected Data'!AF261,'2. Collected Data'!AF361,'2. Collected Data'!AF461)&lt;=1,"",AVERAGE('2. Collected Data'!AF61,'2. Collected Data'!AF161,'2. Collected Data'!AF261,'2. Collected Data'!AF361,'2. Collected Data'!AF461))</f>
        <v>111</v>
      </c>
      <c r="AG61" s="45">
        <f>IF(COUNT('2. Collected Data'!AG61,'2. Collected Data'!AG161,'2. Collected Data'!AG261,'2. Collected Data'!AG361,'2. Collected Data'!AG461)&lt;=1,"",AVERAGE('2. Collected Data'!AG61,'2. Collected Data'!AG161,'2. Collected Data'!AG261,'2. Collected Data'!AG361,'2. Collected Data'!AG461))</f>
        <v>961880</v>
      </c>
      <c r="AH61" s="88"/>
      <c r="AI61" s="45">
        <f>IF(COUNT('2. Collected Data'!AI161,'2. Collected Data'!AI261,'2. Collected Data'!AI361,'2. Collected Data'!AI461,'2. Collected Data'!AI561)&lt;=1,"",AVERAGE('2. Collected Data'!AI161,'2. Collected Data'!AI261,'2. Collected Data'!AI361,'2. Collected Data'!AI461,'2. Collected Data'!AI561))</f>
        <v>220659.6</v>
      </c>
      <c r="AJ61" s="45">
        <f>IF(COUNT('2. Collected Data'!AJ161,'2. Collected Data'!AJ261,'2. Collected Data'!AJ361,'2. Collected Data'!AJ461,'2. Collected Data'!AJ561)&lt;=1,"",AVERAGE('2. Collected Data'!AJ161,'2. Collected Data'!AJ261,'2. Collected Data'!AJ361,'2. Collected Data'!AJ461,'2. Collected Data'!AJ561))</f>
        <v>165.6</v>
      </c>
      <c r="AK61" s="45">
        <f>IF(COUNT('2. Collected Data'!AK161,'2. Collected Data'!AK261,'2. Collected Data'!AK361,'2. Collected Data'!AK461,'2. Collected Data'!AK561)&lt;=1,"",AVERAGE('2. Collected Data'!AK161,'2. Collected Data'!AK261,'2. Collected Data'!AK361,'2. Collected Data'!AK461,'2. Collected Data'!AK561))</f>
        <v>13.75</v>
      </c>
      <c r="AL61" s="45">
        <f>IF(COUNT('2. Collected Data'!AL161,'2. Collected Data'!AL261,'2. Collected Data'!AL361,'2. Collected Data'!AL461,'2. Collected Data'!AL561)&lt;=1,"",AVERAGE('2. Collected Data'!AL161,'2. Collected Data'!AL261,'2. Collected Data'!AL361,'2. Collected Data'!AL461,'2. Collected Data'!AL561))</f>
        <v>199099.4</v>
      </c>
      <c r="AM61" s="45">
        <f>IF(COUNT('2. Collected Data'!AM161,'2. Collected Data'!AM261,'2. Collected Data'!AM361,'2. Collected Data'!AM461,'2. Collected Data'!AM561)&lt;=1,"",AVERAGE('2. Collected Data'!AM161,'2. Collected Data'!AM261,'2. Collected Data'!AM361,'2. Collected Data'!AM461,'2. Collected Data'!AM561))</f>
        <v>0</v>
      </c>
      <c r="AN61" s="122"/>
      <c r="AO61" s="45">
        <f>IF(COUNT('2. Collected Data'!AO161,'2. Collected Data'!AO261,'2. Collected Data'!AO361,'2. Collected Data'!AO461,'2. Collected Data'!AO561)&lt;=1,"",AVERAGE('2. Collected Data'!AO161,'2. Collected Data'!AO261,'2. Collected Data'!AO361,'2. Collected Data'!AO461,'2. Collected Data'!AO561))</f>
        <v>813566.8</v>
      </c>
      <c r="AP61" s="45">
        <f>IF(COUNT('2. Collected Data'!AP161,'2. Collected Data'!AP261,'2. Collected Data'!AP361,'2. Collected Data'!AP461,'2. Collected Data'!AP561)&lt;=1,"",AVERAGE('2. Collected Data'!AP161,'2. Collected Data'!AP261,'2. Collected Data'!AP361,'2. Collected Data'!AP461,'2. Collected Data'!AP561))</f>
        <v>88499</v>
      </c>
      <c r="AQ61" s="45">
        <f>IF(COUNT('2. Collected Data'!AQ161,'2. Collected Data'!AQ261,'2. Collected Data'!AQ361,'2. Collected Data'!AQ461,'2. Collected Data'!AQ561)&lt;=1,"",AVERAGE('2. Collected Data'!AQ161,'2. Collected Data'!AQ261,'2. Collected Data'!AQ361,'2. Collected Data'!AQ461,'2. Collected Data'!AQ561))</f>
        <v>0</v>
      </c>
      <c r="AR61" s="45">
        <f>IF(COUNT('2. Collected Data'!AR161,'2. Collected Data'!AR261,'2. Collected Data'!AR361,'2. Collected Data'!AR461,'2. Collected Data'!AR561)&lt;=1,"",AVERAGE('2. Collected Data'!AR161,'2. Collected Data'!AR261,'2. Collected Data'!AR361,'2. Collected Data'!AR461,'2. Collected Data'!AR561))</f>
        <v>0</v>
      </c>
      <c r="AS61" s="45">
        <f>IF(COUNT('2. Collected Data'!AS161,'2. Collected Data'!AS261,'2. Collected Data'!AS361,'2. Collected Data'!AS461,'2. Collected Data'!AS561)&lt;=1,"",AVERAGE('2. Collected Data'!AS161,'2. Collected Data'!AS261,'2. Collected Data'!AS361,'2. Collected Data'!AS461,'2. Collected Data'!AS561))</f>
        <v>0</v>
      </c>
      <c r="AT61" s="45">
        <f>IF(COUNT('2. Collected Data'!AT161,'2. Collected Data'!AT261,'2. Collected Data'!AT361,'2. Collected Data'!AT461,'2. Collected Data'!AT561)&lt;=1,"",AVERAGE('2. Collected Data'!AT161,'2. Collected Data'!AT261,'2. Collected Data'!AT361,'2. Collected Data'!AT461,'2. Collected Data'!AT561))</f>
        <v>0</v>
      </c>
      <c r="AU61" s="45">
        <f>IF(COUNT('2. Collected Data'!AU161,'2. Collected Data'!AU261,'2. Collected Data'!AU361,'2. Collected Data'!AU461,'2. Collected Data'!AU561)&lt;=1,"",AVERAGE('2. Collected Data'!AU161,'2. Collected Data'!AU261,'2. Collected Data'!AU361,'2. Collected Data'!AU461,'2. Collected Data'!AU561))</f>
        <v>0</v>
      </c>
      <c r="AV61" s="88"/>
      <c r="AW61" s="184">
        <f>IF(COUNT('2. Collected Data'!AW161,'2. Collected Data'!AW261,'2. Collected Data'!AW361,'2. Collected Data'!AW461,'2. Collected Data'!AW561)&lt;=1,"",AVERAGE('2. Collected Data'!AW161,'2. Collected Data'!AW261,'2. Collected Data'!AW361,'2. Collected Data'!AW461,'2. Collected Data'!AW561))</f>
        <v>0.8819999999999999</v>
      </c>
      <c r="AX61" s="184">
        <f>IF(COUNT('2. Collected Data'!AX161,'2. Collected Data'!AX261,'2. Collected Data'!AX361,'2. Collected Data'!AX461,'2. Collected Data'!AX561)&lt;=1,"",AVERAGE('2. Collected Data'!AX161,'2. Collected Data'!AX261,'2. Collected Data'!AX361,'2. Collected Data'!AX461,'2. Collected Data'!AX561))</f>
        <v>0.11800000000000002</v>
      </c>
      <c r="AY61" s="50"/>
      <c r="AZ61" s="91"/>
      <c r="BA61" s="88"/>
      <c r="BB61" s="78">
        <f>IF(COUNT('2. Collected Data'!BB161,'2. Collected Data'!BB261,'2. Collected Data'!BB361,'2. Collected Data'!BB461,'2. Collected Data'!BB561)&lt;=1,"",AVERAGE('2. Collected Data'!BB161,'2. Collected Data'!BB261,'2. Collected Data'!BB361,'2. Collected Data'!BB461,'2. Collected Data'!BB561))</f>
        <v>77.762</v>
      </c>
      <c r="BC61" s="75">
        <f>IF(COUNT('2. Collected Data'!BC161,'2. Collected Data'!BC261,'2. Collected Data'!BC361,'2. Collected Data'!BC461,'2. Collected Data'!BC561)&lt;=1,"",AVERAGE('2. Collected Data'!BC161,'2. Collected Data'!BC261,'2. Collected Data'!BC361,'2. Collected Data'!BC461,'2. Collected Data'!BC561))</f>
        <v>23199625.5</v>
      </c>
      <c r="BD61" s="75">
        <f>IF(COUNT('2. Collected Data'!BD161,'2. Collected Data'!BD261,'2. Collected Data'!BD361,'2. Collected Data'!BD461,'2. Collected Data'!BD561)&lt;=1,"",AVERAGE('2. Collected Data'!BD161,'2. Collected Data'!BD261,'2. Collected Data'!BD361,'2. Collected Data'!BD461,'2. Collected Data'!BD561))</f>
        <v>6704307.5</v>
      </c>
      <c r="BE61" s="75">
        <f>IF(COUNT('2. Collected Data'!BE161,'2. Collected Data'!BE261,'2. Collected Data'!BE361,'2. Collected Data'!BE461,'2. Collected Data'!BE561)&lt;=1,"",AVERAGE('2. Collected Data'!BE161,'2. Collected Data'!BE261,'2. Collected Data'!BE361,'2. Collected Data'!BE461,'2. Collected Data'!BE561))</f>
        <v>21486662.5</v>
      </c>
      <c r="BF61" s="75">
        <f>IF(COUNT('2. Collected Data'!BF161,'2. Collected Data'!BF261,'2. Collected Data'!BF361,'2. Collected Data'!BF461,'2. Collected Data'!BF561)&lt;=1,"",AVERAGE('2. Collected Data'!BF161,'2. Collected Data'!BF261,'2. Collected Data'!BF361,'2. Collected Data'!BF461,'2. Collected Data'!BF561))</f>
        <v>46566385.600000001</v>
      </c>
      <c r="BG61" s="50"/>
      <c r="BH61" s="78">
        <f>IF(COUNT('2. Collected Data'!BH161,'2. Collected Data'!BH261,'2. Collected Data'!BH361,'2. Collected Data'!BH461,'2. Collected Data'!BH561)&lt;=1,"",AVERAGE('2. Collected Data'!BH161,'2. Collected Data'!BH261,'2. Collected Data'!BH361,'2. Collected Data'!BH461,'2. Collected Data'!BH561))</f>
        <v>52.819999999999993</v>
      </c>
      <c r="BI61" s="141"/>
      <c r="BJ61" s="71"/>
    </row>
    <row r="62" spans="1:62" s="176" customFormat="1" ht="11.25" customHeight="1" x14ac:dyDescent="0.15">
      <c r="A62" s="89" t="s">
        <v>75</v>
      </c>
      <c r="B62" s="173"/>
      <c r="C62" s="347"/>
      <c r="D62" s="347"/>
      <c r="E62" s="347"/>
      <c r="F62" s="347"/>
      <c r="G62" s="45">
        <f>IF(COUNT('2. Collected Data'!G62,'2. Collected Data'!G162,'2. Collected Data'!G262,'2. Collected Data'!G362,'2. Collected Data'!G462)&lt;=1,"",AVERAGE('2. Collected Data'!G62,'2. Collected Data'!G162,'2. Collected Data'!G262,'2. Collected Data'!G362,'2. Collected Data'!G462))</f>
        <v>34683.599999999999</v>
      </c>
      <c r="H62" s="45">
        <f>IF(COUNT('2. Collected Data'!H62,'2. Collected Data'!H162,'2. Collected Data'!H262,'2. Collected Data'!H362,'2. Collected Data'!H462)&lt;=1,"",AVERAGE('2. Collected Data'!H62,'2. Collected Data'!H162,'2. Collected Data'!H262,'2. Collected Data'!H362,'2. Collected Data'!H462))</f>
        <v>11441.2</v>
      </c>
      <c r="I62" s="45">
        <f>IF(COUNT('2. Collected Data'!I62,'2. Collected Data'!I162,'2. Collected Data'!I262,'2. Collected Data'!I362,'2. Collected Data'!I462)&lt;=1,"",AVERAGE('2. Collected Data'!I62,'2. Collected Data'!I162,'2. Collected Data'!I262,'2. Collected Data'!I362,'2. Collected Data'!I462))</f>
        <v>0</v>
      </c>
      <c r="J62" s="45">
        <f>IF(COUNT('2. Collected Data'!J62,'2. Collected Data'!J162,'2. Collected Data'!J262,'2. Collected Data'!J362,'2. Collected Data'!J462)&lt;=1,"",AVERAGE('2. Collected Data'!J62,'2. Collected Data'!J162,'2. Collected Data'!J262,'2. Collected Data'!J362,'2. Collected Data'!J462))</f>
        <v>0</v>
      </c>
      <c r="K62" s="45">
        <f>IF(COUNT('2. Collected Data'!K62,'2. Collected Data'!K162,'2. Collected Data'!K262,'2. Collected Data'!K362,'2. Collected Data'!K462)&lt;=1,"",AVERAGE('2. Collected Data'!K62,'2. Collected Data'!K162,'2. Collected Data'!K262,'2. Collected Data'!K362,'2. Collected Data'!K462))</f>
        <v>0</v>
      </c>
      <c r="L62" s="45">
        <f>IF(COUNT('2. Collected Data'!L62,'2. Collected Data'!L162,'2. Collected Data'!L262,'2. Collected Data'!L362,'2. Collected Data'!L462)&lt;=1,"",AVERAGE('2. Collected Data'!L62,'2. Collected Data'!L162,'2. Collected Data'!L262,'2. Collected Data'!L362,'2. Collected Data'!L462))</f>
        <v>1.6</v>
      </c>
      <c r="M62" s="45">
        <f>IF(COUNT('2. Collected Data'!M62,'2. Collected Data'!M162,'2. Collected Data'!M262,'2. Collected Data'!M362,'2. Collected Data'!M462)&lt;=1,"",AVERAGE('2. Collected Data'!M62,'2. Collected Data'!M162,'2. Collected Data'!M262,'2. Collected Data'!M362,'2. Collected Data'!M462))</f>
        <v>0</v>
      </c>
      <c r="N62" s="45">
        <f>IF(COUNT('2. Collected Data'!N62,'2. Collected Data'!N162,'2. Collected Data'!N262,'2. Collected Data'!N362,'2. Collected Data'!N462)&lt;=1,"",AVERAGE('2. Collected Data'!N62,'2. Collected Data'!N162,'2. Collected Data'!N262,'2. Collected Data'!N362,'2. Collected Data'!N462))</f>
        <v>0</v>
      </c>
      <c r="O62" s="45">
        <f>IF(COUNT('2. Collected Data'!O62,'2. Collected Data'!O162,'2. Collected Data'!O262,'2. Collected Data'!O362,'2. Collected Data'!O462)&lt;=1,"",AVERAGE('2. Collected Data'!O62,'2. Collected Data'!O162,'2. Collected Data'!O262,'2. Collected Data'!O362,'2. Collected Data'!O462))</f>
        <v>0</v>
      </c>
      <c r="P62" s="45">
        <f>IF(COUNT('2. Collected Data'!P62,'2. Collected Data'!P162,'2. Collected Data'!P262,'2. Collected Data'!P362,'2. Collected Data'!P462)&lt;=1,"",AVERAGE('2. Collected Data'!P62,'2. Collected Data'!P162,'2. Collected Data'!P262,'2. Collected Data'!P362,'2. Collected Data'!P462))</f>
        <v>0</v>
      </c>
      <c r="Q62" s="45">
        <f>IF(COUNT('2. Collected Data'!Q62,'2. Collected Data'!Q162,'2. Collected Data'!Q262,'2. Collected Data'!Q362,'2. Collected Data'!Q462)&lt;=1,"",AVERAGE('2. Collected Data'!Q62,'2. Collected Data'!Q162,'2. Collected Data'!Q262,'2. Collected Data'!Q362,'2. Collected Data'!Q462))</f>
        <v>3054.4</v>
      </c>
      <c r="R62" s="45">
        <f>IF(COUNT('2. Collected Data'!R62,'2. Collected Data'!R162,'2. Collected Data'!R262,'2. Collected Data'!R362,'2. Collected Data'!R462)&lt;=1,"",AVERAGE('2. Collected Data'!R62,'2. Collected Data'!R162,'2. Collected Data'!R262,'2. Collected Data'!R362,'2. Collected Data'!R462))</f>
        <v>361</v>
      </c>
      <c r="S62" s="45">
        <f>IF(COUNT('2. Collected Data'!S62,'2. Collected Data'!S162,'2. Collected Data'!S262,'2. Collected Data'!S362,'2. Collected Data'!S462)&lt;=1,"",AVERAGE('2. Collected Data'!S62,'2. Collected Data'!S162,'2. Collected Data'!S262,'2. Collected Data'!S362,'2. Collected Data'!S462))</f>
        <v>35.4</v>
      </c>
      <c r="T62" s="45">
        <f>IF(COUNT('2. Collected Data'!T62,'2. Collected Data'!T162,'2. Collected Data'!T262,'2. Collected Data'!T362,'2. Collected Data'!T462)&lt;=1,"",AVERAGE('2. Collected Data'!T62,'2. Collected Data'!T162,'2. Collected Data'!T262,'2. Collected Data'!T362,'2. Collected Data'!T462))</f>
        <v>1.4</v>
      </c>
      <c r="U62" s="45">
        <f>IF(COUNT('2. Collected Data'!U62,'2. Collected Data'!U162,'2. Collected Data'!U262,'2. Collected Data'!U362,'2. Collected Data'!U462)&lt;=1,"",AVERAGE('2. Collected Data'!U62,'2. Collected Data'!U162,'2. Collected Data'!U262,'2. Collected Data'!U362,'2. Collected Data'!U462))</f>
        <v>3254.4</v>
      </c>
      <c r="V62" s="45">
        <f>IF(COUNT('2. Collected Data'!V62,'2. Collected Data'!V162,'2. Collected Data'!V262,'2. Collected Data'!V362,'2. Collected Data'!V462)&lt;=1,"",AVERAGE('2. Collected Data'!V62,'2. Collected Data'!V162,'2. Collected Data'!V262,'2. Collected Data'!V362,'2. Collected Data'!V462))</f>
        <v>751.2</v>
      </c>
      <c r="W62" s="45">
        <f>IF(COUNT('2. Collected Data'!W62,'2. Collected Data'!W162,'2. Collected Data'!W262,'2. Collected Data'!W362,'2. Collected Data'!W462)&lt;=1,"",AVERAGE('2. Collected Data'!W62,'2. Collected Data'!W162,'2. Collected Data'!W262,'2. Collected Data'!W362,'2. Collected Data'!W462))</f>
        <v>1374</v>
      </c>
      <c r="X62" s="45">
        <f>IF(COUNT('2. Collected Data'!X62,'2. Collected Data'!X162,'2. Collected Data'!X262,'2. Collected Data'!X362,'2. Collected Data'!X462)&lt;=1,"",AVERAGE('2. Collected Data'!X62,'2. Collected Data'!X162,'2. Collected Data'!X262,'2. Collected Data'!X362,'2. Collected Data'!X462))</f>
        <v>0.2</v>
      </c>
      <c r="Y62" s="45">
        <f>IF(COUNT('2. Collected Data'!Y62,'2. Collected Data'!Y162,'2. Collected Data'!Y262,'2. Collected Data'!Y362,'2. Collected Data'!Y462)&lt;=1,"",AVERAGE('2. Collected Data'!Y62,'2. Collected Data'!Y162,'2. Collected Data'!Y262,'2. Collected Data'!Y362,'2. Collected Data'!Y462))</f>
        <v>0</v>
      </c>
      <c r="Z62" s="45">
        <f>IF(COUNT('2. Collected Data'!Z62,'2. Collected Data'!Z162,'2. Collected Data'!Z262,'2. Collected Data'!Z362,'2. Collected Data'!Z462)&lt;=1,"",AVERAGE('2. Collected Data'!Z62,'2. Collected Data'!Z162,'2. Collected Data'!Z262,'2. Collected Data'!Z362,'2. Collected Data'!Z462))</f>
        <v>0</v>
      </c>
      <c r="AA62" s="184">
        <f>IF(COUNT('2. Collected Data'!AA62,'2. Collected Data'!AA162,'2. Collected Data'!AA262,'2. Collected Data'!AA362,'2. Collected Data'!AA462)&lt;=1,"",AVERAGE('2. Collected Data'!AA62,'2. Collected Data'!AA162,'2. Collected Data'!AA262,'2. Collected Data'!AA362,'2. Collected Data'!AA462))</f>
        <v>0</v>
      </c>
      <c r="AB62" s="184">
        <f>IF(COUNT('2. Collected Data'!AB62,'2. Collected Data'!AB162,'2. Collected Data'!AB262,'2. Collected Data'!AB362,'2. Collected Data'!AB462)&lt;=1,"",AVERAGE('2. Collected Data'!AB62,'2. Collected Data'!AB162,'2. Collected Data'!AB262,'2. Collected Data'!AB362,'2. Collected Data'!AB462))</f>
        <v>0</v>
      </c>
      <c r="AC62" s="184">
        <f>IF(COUNT('2. Collected Data'!AC62,'2. Collected Data'!AC162,'2. Collected Data'!AC262,'2. Collected Data'!AC362,'2. Collected Data'!AC462)&lt;=1,"",AVERAGE('2. Collected Data'!AC62,'2. Collected Data'!AC162,'2. Collected Data'!AC262,'2. Collected Data'!AC362,'2. Collected Data'!AC462))</f>
        <v>1</v>
      </c>
      <c r="AD62" s="45">
        <f>IF(COUNT('2. Collected Data'!AD62,'2. Collected Data'!AD162,'2. Collected Data'!AD262,'2. Collected Data'!AD362,'2. Collected Data'!AD462)&lt;=1,"",AVERAGE('2. Collected Data'!AD62,'2. Collected Data'!AD162,'2. Collected Data'!AD262,'2. Collected Data'!AD362,'2. Collected Data'!AD462))</f>
        <v>296.60000000000002</v>
      </c>
      <c r="AE62" s="45">
        <f>IF(COUNT('2. Collected Data'!AE62,'2. Collected Data'!AE162,'2. Collected Data'!AE262,'2. Collected Data'!AE362,'2. Collected Data'!AE462)&lt;=1,"",AVERAGE('2. Collected Data'!AE62,'2. Collected Data'!AE162,'2. Collected Data'!AE262,'2. Collected Data'!AE362,'2. Collected Data'!AE462))</f>
        <v>570787</v>
      </c>
      <c r="AF62" s="45">
        <f>IF(COUNT('2. Collected Data'!AF62,'2. Collected Data'!AF162,'2. Collected Data'!AF262,'2. Collected Data'!AF362,'2. Collected Data'!AF462)&lt;=1,"",AVERAGE('2. Collected Data'!AF62,'2. Collected Data'!AF162,'2. Collected Data'!AF262,'2. Collected Data'!AF362,'2. Collected Data'!AF462))</f>
        <v>254.2</v>
      </c>
      <c r="AG62" s="45">
        <f>IF(COUNT('2. Collected Data'!AG62,'2. Collected Data'!AG162,'2. Collected Data'!AG262,'2. Collected Data'!AG362,'2. Collected Data'!AG462)&lt;=1,"",AVERAGE('2. Collected Data'!AG62,'2. Collected Data'!AG162,'2. Collected Data'!AG262,'2. Collected Data'!AG362,'2. Collected Data'!AG462))</f>
        <v>1473935.2</v>
      </c>
      <c r="AH62" s="88"/>
      <c r="AI62" s="45">
        <f>IF(COUNT('2. Collected Data'!AI162,'2. Collected Data'!AI262,'2. Collected Data'!AI362,'2. Collected Data'!AI462,'2. Collected Data'!AI562)&lt;=1,"",AVERAGE('2. Collected Data'!AI162,'2. Collected Data'!AI262,'2. Collected Data'!AI362,'2. Collected Data'!AI462,'2. Collected Data'!AI562))</f>
        <v>486832.4</v>
      </c>
      <c r="AJ62" s="45">
        <f>IF(COUNT('2. Collected Data'!AJ162,'2. Collected Data'!AJ262,'2. Collected Data'!AJ362,'2. Collected Data'!AJ462,'2. Collected Data'!AJ562)&lt;=1,"",AVERAGE('2. Collected Data'!AJ162,'2. Collected Data'!AJ262,'2. Collected Data'!AJ362,'2. Collected Data'!AJ462,'2. Collected Data'!AJ562))</f>
        <v>66.8</v>
      </c>
      <c r="AK62" s="45">
        <f>IF(COUNT('2. Collected Data'!AK162,'2. Collected Data'!AK262,'2. Collected Data'!AK362,'2. Collected Data'!AK462,'2. Collected Data'!AK562)&lt;=1,"",AVERAGE('2. Collected Data'!AK162,'2. Collected Data'!AK262,'2. Collected Data'!AK362,'2. Collected Data'!AK462,'2. Collected Data'!AK562))</f>
        <v>0</v>
      </c>
      <c r="AL62" s="45">
        <f>IF(COUNT('2. Collected Data'!AL162,'2. Collected Data'!AL262,'2. Collected Data'!AL362,'2. Collected Data'!AL462,'2. Collected Data'!AL562)&lt;=1,"",AVERAGE('2. Collected Data'!AL162,'2. Collected Data'!AL262,'2. Collected Data'!AL362,'2. Collected Data'!AL462,'2. Collected Data'!AL562))</f>
        <v>20865</v>
      </c>
      <c r="AM62" s="45">
        <f>IF(COUNT('2. Collected Data'!AM162,'2. Collected Data'!AM262,'2. Collected Data'!AM362,'2. Collected Data'!AM462,'2. Collected Data'!AM562)&lt;=1,"",AVERAGE('2. Collected Data'!AM162,'2. Collected Data'!AM262,'2. Collected Data'!AM362,'2. Collected Data'!AM462,'2. Collected Data'!AM562))</f>
        <v>0</v>
      </c>
      <c r="AN62" s="122"/>
      <c r="AO62" s="45">
        <f>IF(COUNT('2. Collected Data'!AO162,'2. Collected Data'!AO262,'2. Collected Data'!AO362,'2. Collected Data'!AO462,'2. Collected Data'!AO562)&lt;=1,"",AVERAGE('2. Collected Data'!AO162,'2. Collected Data'!AO262,'2. Collected Data'!AO362,'2. Collected Data'!AO462,'2. Collected Data'!AO562))</f>
        <v>5268428.4000000004</v>
      </c>
      <c r="AP62" s="45">
        <f>IF(COUNT('2. Collected Data'!AP162,'2. Collected Data'!AP262,'2. Collected Data'!AP362,'2. Collected Data'!AP462,'2. Collected Data'!AP562)&lt;=1,"",AVERAGE('2. Collected Data'!AP162,'2. Collected Data'!AP262,'2. Collected Data'!AP362,'2. Collected Data'!AP462,'2. Collected Data'!AP562))</f>
        <v>119559.4</v>
      </c>
      <c r="AQ62" s="45">
        <f>IF(COUNT('2. Collected Data'!AQ162,'2. Collected Data'!AQ262,'2. Collected Data'!AQ362,'2. Collected Data'!AQ462,'2. Collected Data'!AQ562)&lt;=1,"",AVERAGE('2. Collected Data'!AQ162,'2. Collected Data'!AQ262,'2. Collected Data'!AQ362,'2. Collected Data'!AQ462,'2. Collected Data'!AQ562))</f>
        <v>82024.2</v>
      </c>
      <c r="AR62" s="45">
        <f>IF(COUNT('2. Collected Data'!AR162,'2. Collected Data'!AR262,'2. Collected Data'!AR362,'2. Collected Data'!AR462,'2. Collected Data'!AR562)&lt;=1,"",AVERAGE('2. Collected Data'!AR162,'2. Collected Data'!AR262,'2. Collected Data'!AR362,'2. Collected Data'!AR462,'2. Collected Data'!AR562))</f>
        <v>0</v>
      </c>
      <c r="AS62" s="45">
        <f>IF(COUNT('2. Collected Data'!AS162,'2. Collected Data'!AS262,'2. Collected Data'!AS362,'2. Collected Data'!AS462,'2. Collected Data'!AS562)&lt;=1,"",AVERAGE('2. Collected Data'!AS162,'2. Collected Data'!AS262,'2. Collected Data'!AS362,'2. Collected Data'!AS462,'2. Collected Data'!AS562))</f>
        <v>21119</v>
      </c>
      <c r="AT62" s="45">
        <f>IF(COUNT('2. Collected Data'!AT162,'2. Collected Data'!AT262,'2. Collected Data'!AT362,'2. Collected Data'!AT462,'2. Collected Data'!AT562)&lt;=1,"",AVERAGE('2. Collected Data'!AT162,'2. Collected Data'!AT262,'2. Collected Data'!AT362,'2. Collected Data'!AT462,'2. Collected Data'!AT562))</f>
        <v>209046.75</v>
      </c>
      <c r="AU62" s="45">
        <f>IF(COUNT('2. Collected Data'!AU162,'2. Collected Data'!AU262,'2. Collected Data'!AU362,'2. Collected Data'!AU462,'2. Collected Data'!AU562)&lt;=1,"",AVERAGE('2. Collected Data'!AU162,'2. Collected Data'!AU262,'2. Collected Data'!AU362,'2. Collected Data'!AU462,'2. Collected Data'!AU562))</f>
        <v>0</v>
      </c>
      <c r="AV62" s="88"/>
      <c r="AW62" s="184">
        <f>IF(COUNT('2. Collected Data'!AW162,'2. Collected Data'!AW262,'2. Collected Data'!AW362,'2. Collected Data'!AW462,'2. Collected Data'!AW562)&lt;=1,"",AVERAGE('2. Collected Data'!AW162,'2. Collected Data'!AW262,'2. Collected Data'!AW362,'2. Collected Data'!AW462,'2. Collected Data'!AW562))</f>
        <v>0.95399999999999996</v>
      </c>
      <c r="AX62" s="184">
        <f>IF(COUNT('2. Collected Data'!AX162,'2. Collected Data'!AX262,'2. Collected Data'!AX362,'2. Collected Data'!AX462,'2. Collected Data'!AX562)&lt;=1,"",AVERAGE('2. Collected Data'!AX162,'2. Collected Data'!AX262,'2. Collected Data'!AX362,'2. Collected Data'!AX462,'2. Collected Data'!AX562))</f>
        <v>4.6000000000000006E-2</v>
      </c>
      <c r="AY62" s="50"/>
      <c r="AZ62" s="91"/>
      <c r="BA62" s="88"/>
      <c r="BB62" s="78">
        <f>IF(COUNT('2. Collected Data'!BB162,'2. Collected Data'!BB262,'2. Collected Data'!BB362,'2. Collected Data'!BB462,'2. Collected Data'!BB562)&lt;=1,"",AVERAGE('2. Collected Data'!BB162,'2. Collected Data'!BB262,'2. Collected Data'!BB362,'2. Collected Data'!BB462,'2. Collected Data'!BB562))</f>
        <v>70.042000000000002</v>
      </c>
      <c r="BC62" s="75">
        <f>IF(COUNT('2. Collected Data'!BC162,'2. Collected Data'!BC262,'2. Collected Data'!BC362,'2. Collected Data'!BC462,'2. Collected Data'!BC562)&lt;=1,"",AVERAGE('2. Collected Data'!BC162,'2. Collected Data'!BC262,'2. Collected Data'!BC362,'2. Collected Data'!BC462,'2. Collected Data'!BC562))</f>
        <v>24092699.800000001</v>
      </c>
      <c r="BD62" s="75">
        <f>IF(COUNT('2. Collected Data'!BD162,'2. Collected Data'!BD262,'2. Collected Data'!BD362,'2. Collected Data'!BD462,'2. Collected Data'!BD562)&lt;=1,"",AVERAGE('2. Collected Data'!BD162,'2. Collected Data'!BD262,'2. Collected Data'!BD362,'2. Collected Data'!BD462,'2. Collected Data'!BD562))</f>
        <v>26994269</v>
      </c>
      <c r="BE62" s="75">
        <f>IF(COUNT('2. Collected Data'!BE162,'2. Collected Data'!BE262,'2. Collected Data'!BE362,'2. Collected Data'!BE462,'2. Collected Data'!BE562)&lt;=1,"",AVERAGE('2. Collected Data'!BE162,'2. Collected Data'!BE262,'2. Collected Data'!BE362,'2. Collected Data'!BE462,'2. Collected Data'!BE562))</f>
        <v>37619444</v>
      </c>
      <c r="BF62" s="75">
        <f>IF(COUNT('2. Collected Data'!BF162,'2. Collected Data'!BF262,'2. Collected Data'!BF362,'2. Collected Data'!BF462,'2. Collected Data'!BF562)&lt;=1,"",AVERAGE('2. Collected Data'!BF162,'2. Collected Data'!BF262,'2. Collected Data'!BF362,'2. Collected Data'!BF462,'2. Collected Data'!BF562))</f>
        <v>88706412.799999997</v>
      </c>
      <c r="BG62" s="50"/>
      <c r="BH62" s="78">
        <f>IF(COUNT('2. Collected Data'!BH162,'2. Collected Data'!BH262,'2. Collected Data'!BH362,'2. Collected Data'!BH462,'2. Collected Data'!BH562)&lt;=1,"",AVERAGE('2. Collected Data'!BH162,'2. Collected Data'!BH262,'2. Collected Data'!BH362,'2. Collected Data'!BH462,'2. Collected Data'!BH562))</f>
        <v>71.718000000000004</v>
      </c>
      <c r="BI62" s="141"/>
      <c r="BJ62" s="71"/>
    </row>
    <row r="63" spans="1:62" s="176" customFormat="1" ht="11.25" customHeight="1" x14ac:dyDescent="0.15">
      <c r="A63" s="89" t="s">
        <v>361</v>
      </c>
      <c r="B63" s="173"/>
      <c r="C63" s="347"/>
      <c r="D63" s="347"/>
      <c r="E63" s="347"/>
      <c r="F63" s="347"/>
      <c r="G63" s="45">
        <f>IF(COUNT('2. Collected Data'!G63,'2. Collected Data'!G163,'2. Collected Data'!G263,'2. Collected Data'!G363,'2. Collected Data'!G463)&lt;=1,"",AVERAGE('2. Collected Data'!G63,'2. Collected Data'!G163,'2. Collected Data'!G263,'2. Collected Data'!G363,'2. Collected Data'!G463))</f>
        <v>15606</v>
      </c>
      <c r="H63" s="45">
        <f>IF(COUNT('2. Collected Data'!H63,'2. Collected Data'!H163,'2. Collected Data'!H263,'2. Collected Data'!H363,'2. Collected Data'!H463)&lt;=1,"",AVERAGE('2. Collected Data'!H63,'2. Collected Data'!H163,'2. Collected Data'!H263,'2. Collected Data'!H363,'2. Collected Data'!H463))</f>
        <v>6889</v>
      </c>
      <c r="I63" s="45">
        <f>IF(COUNT('2. Collected Data'!I63,'2. Collected Data'!I163,'2. Collected Data'!I263,'2. Collected Data'!I363,'2. Collected Data'!I463)&lt;=1,"",AVERAGE('2. Collected Data'!I63,'2. Collected Data'!I163,'2. Collected Data'!I263,'2. Collected Data'!I363,'2. Collected Data'!I463))</f>
        <v>391.5</v>
      </c>
      <c r="J63" s="45">
        <f>IF(COUNT('2. Collected Data'!J63,'2. Collected Data'!J163,'2. Collected Data'!J263,'2. Collected Data'!J363,'2. Collected Data'!J463)&lt;=1,"",AVERAGE('2. Collected Data'!J63,'2. Collected Data'!J163,'2. Collected Data'!J263,'2. Collected Data'!J363,'2. Collected Data'!J463))</f>
        <v>23</v>
      </c>
      <c r="K63" s="45">
        <f>IF(COUNT('2. Collected Data'!K63,'2. Collected Data'!K163,'2. Collected Data'!K263,'2. Collected Data'!K363,'2. Collected Data'!K463)&lt;=1,"",AVERAGE('2. Collected Data'!K63,'2. Collected Data'!K163,'2. Collected Data'!K263,'2. Collected Data'!K363,'2. Collected Data'!K463))</f>
        <v>12.5</v>
      </c>
      <c r="L63" s="45">
        <f>IF(COUNT('2. Collected Data'!L63,'2. Collected Data'!L163,'2. Collected Data'!L263,'2. Collected Data'!L363,'2. Collected Data'!L463)&lt;=1,"",AVERAGE('2. Collected Data'!L63,'2. Collected Data'!L163,'2. Collected Data'!L263,'2. Collected Data'!L363,'2. Collected Data'!L463))</f>
        <v>7</v>
      </c>
      <c r="M63" s="45">
        <f>IF(COUNT('2. Collected Data'!M63,'2. Collected Data'!M163,'2. Collected Data'!M263,'2. Collected Data'!M363,'2. Collected Data'!M463)&lt;=1,"",AVERAGE('2. Collected Data'!M63,'2. Collected Data'!M163,'2. Collected Data'!M263,'2. Collected Data'!M363,'2. Collected Data'!M463))</f>
        <v>375</v>
      </c>
      <c r="N63" s="45">
        <f>IF(COUNT('2. Collected Data'!N63,'2. Collected Data'!N163,'2. Collected Data'!N263,'2. Collected Data'!N363,'2. Collected Data'!N463)&lt;=1,"",AVERAGE('2. Collected Data'!N63,'2. Collected Data'!N163,'2. Collected Data'!N263,'2. Collected Data'!N363,'2. Collected Data'!N463))</f>
        <v>0</v>
      </c>
      <c r="O63" s="45">
        <f>IF(COUNT('2. Collected Data'!O63,'2. Collected Data'!O163,'2. Collected Data'!O263,'2. Collected Data'!O363,'2. Collected Data'!O463)&lt;=1,"",AVERAGE('2. Collected Data'!O63,'2. Collected Data'!O163,'2. Collected Data'!O263,'2. Collected Data'!O363,'2. Collected Data'!O463))</f>
        <v>402.5</v>
      </c>
      <c r="P63" s="45">
        <f>IF(COUNT('2. Collected Data'!P63,'2. Collected Data'!P163,'2. Collected Data'!P263,'2. Collected Data'!P363,'2. Collected Data'!P463)&lt;=1,"",AVERAGE('2. Collected Data'!P63,'2. Collected Data'!P163,'2. Collected Data'!P263,'2. Collected Data'!P363,'2. Collected Data'!P463))</f>
        <v>0</v>
      </c>
      <c r="Q63" s="45" t="str">
        <f>IF(COUNT('2. Collected Data'!Q63,'2. Collected Data'!Q163,'2. Collected Data'!Q263,'2. Collected Data'!Q363,'2. Collected Data'!Q463)&lt;=1,"",AVERAGE('2. Collected Data'!Q63,'2. Collected Data'!Q163,'2. Collected Data'!Q263,'2. Collected Data'!Q363,'2. Collected Data'!Q463))</f>
        <v/>
      </c>
      <c r="R63" s="45" t="str">
        <f>IF(COUNT('2. Collected Data'!R63,'2. Collected Data'!R163,'2. Collected Data'!R263,'2. Collected Data'!R363,'2. Collected Data'!R463)&lt;=1,"",AVERAGE('2. Collected Data'!R63,'2. Collected Data'!R163,'2. Collected Data'!R263,'2. Collected Data'!R363,'2. Collected Data'!R463))</f>
        <v/>
      </c>
      <c r="S63" s="45" t="str">
        <f>IF(COUNT('2. Collected Data'!S63,'2. Collected Data'!S163,'2. Collected Data'!S263,'2. Collected Data'!S363,'2. Collected Data'!S463)&lt;=1,"",AVERAGE('2. Collected Data'!S63,'2. Collected Data'!S163,'2. Collected Data'!S263,'2. Collected Data'!S363,'2. Collected Data'!S463))</f>
        <v/>
      </c>
      <c r="T63" s="45" t="str">
        <f>IF(COUNT('2. Collected Data'!T63,'2. Collected Data'!T163,'2. Collected Data'!T263,'2. Collected Data'!T363,'2. Collected Data'!T463)&lt;=1,"",AVERAGE('2. Collected Data'!T63,'2. Collected Data'!T163,'2. Collected Data'!T263,'2. Collected Data'!T363,'2. Collected Data'!T463))</f>
        <v/>
      </c>
      <c r="U63" s="45" t="str">
        <f>IF(COUNT('2. Collected Data'!U63,'2. Collected Data'!U163,'2. Collected Data'!U263,'2. Collected Data'!U363,'2. Collected Data'!U463)&lt;=1,"",AVERAGE('2. Collected Data'!U63,'2. Collected Data'!U163,'2. Collected Data'!U263,'2. Collected Data'!U363,'2. Collected Data'!U463))</f>
        <v/>
      </c>
      <c r="V63" s="45" t="str">
        <f>IF(COUNT('2. Collected Data'!V63,'2. Collected Data'!V163,'2. Collected Data'!V263,'2. Collected Data'!V363,'2. Collected Data'!V463)&lt;=1,"",AVERAGE('2. Collected Data'!V63,'2. Collected Data'!V163,'2. Collected Data'!V263,'2. Collected Data'!V363,'2. Collected Data'!V463))</f>
        <v/>
      </c>
      <c r="W63" s="45" t="str">
        <f>IF(COUNT('2. Collected Data'!W63,'2. Collected Data'!W163,'2. Collected Data'!W263,'2. Collected Data'!W363,'2. Collected Data'!W463)&lt;=1,"",AVERAGE('2. Collected Data'!W63,'2. Collected Data'!W163,'2. Collected Data'!W263,'2. Collected Data'!W363,'2. Collected Data'!W463))</f>
        <v/>
      </c>
      <c r="X63" s="45" t="str">
        <f>IF(COUNT('2. Collected Data'!X63,'2. Collected Data'!X163,'2. Collected Data'!X263,'2. Collected Data'!X363,'2. Collected Data'!X463)&lt;=1,"",AVERAGE('2. Collected Data'!X63,'2. Collected Data'!X163,'2. Collected Data'!X263,'2. Collected Data'!X363,'2. Collected Data'!X463))</f>
        <v/>
      </c>
      <c r="Y63" s="45">
        <f>IF(COUNT('2. Collected Data'!Y63,'2. Collected Data'!Y163,'2. Collected Data'!Y263,'2. Collected Data'!Y363,'2. Collected Data'!Y463)&lt;=1,"",AVERAGE('2. Collected Data'!Y63,'2. Collected Data'!Y163,'2. Collected Data'!Y263,'2. Collected Data'!Y363,'2. Collected Data'!Y463))</f>
        <v>582.5</v>
      </c>
      <c r="Z63" s="45">
        <f>IF(COUNT('2. Collected Data'!Z63,'2. Collected Data'!Z163,'2. Collected Data'!Z263,'2. Collected Data'!Z363,'2. Collected Data'!Z463)&lt;=1,"",AVERAGE('2. Collected Data'!Z63,'2. Collected Data'!Z163,'2. Collected Data'!Z263,'2. Collected Data'!Z363,'2. Collected Data'!Z463))</f>
        <v>440.5</v>
      </c>
      <c r="AA63" s="184">
        <f>IF(COUNT('2. Collected Data'!AA63,'2. Collected Data'!AA163,'2. Collected Data'!AA263,'2. Collected Data'!AA363,'2. Collected Data'!AA463)&lt;=1,"",AVERAGE('2. Collected Data'!AA63,'2. Collected Data'!AA163,'2. Collected Data'!AA263,'2. Collected Data'!AA363,'2. Collected Data'!AA463))</f>
        <v>1</v>
      </c>
      <c r="AB63" s="184" t="str">
        <f>IF(COUNT('2. Collected Data'!AB63,'2. Collected Data'!AB163,'2. Collected Data'!AB263,'2. Collected Data'!AB363,'2. Collected Data'!AB463)&lt;=1,"",AVERAGE('2. Collected Data'!AB63,'2. Collected Data'!AB163,'2. Collected Data'!AB263,'2. Collected Data'!AB363,'2. Collected Data'!AB463))</f>
        <v/>
      </c>
      <c r="AC63" s="184" t="str">
        <f>IF(COUNT('2. Collected Data'!AC63,'2. Collected Data'!AC163,'2. Collected Data'!AC263,'2. Collected Data'!AC363,'2. Collected Data'!AC463)&lt;=1,"",AVERAGE('2. Collected Data'!AC63,'2. Collected Data'!AC163,'2. Collected Data'!AC263,'2. Collected Data'!AC363,'2. Collected Data'!AC463))</f>
        <v/>
      </c>
      <c r="AD63" s="45">
        <f>IF(COUNT('2. Collected Data'!AD63,'2. Collected Data'!AD163,'2. Collected Data'!AD263,'2. Collected Data'!AD363,'2. Collected Data'!AD463)&lt;=1,"",AVERAGE('2. Collected Data'!AD63,'2. Collected Data'!AD163,'2. Collected Data'!AD263,'2. Collected Data'!AD363,'2. Collected Data'!AD463))</f>
        <v>125</v>
      </c>
      <c r="AE63" s="45">
        <f>IF(COUNT('2. Collected Data'!AE63,'2. Collected Data'!AE163,'2. Collected Data'!AE263,'2. Collected Data'!AE363,'2. Collected Data'!AE463)&lt;=1,"",AVERAGE('2. Collected Data'!AE63,'2. Collected Data'!AE163,'2. Collected Data'!AE263,'2. Collected Data'!AE363,'2. Collected Data'!AE463))</f>
        <v>12000</v>
      </c>
      <c r="AF63" s="45">
        <f>IF(COUNT('2. Collected Data'!AF63,'2. Collected Data'!AF163,'2. Collected Data'!AF263,'2. Collected Data'!AF363,'2. Collected Data'!AF463)&lt;=1,"",AVERAGE('2. Collected Data'!AF63,'2. Collected Data'!AF163,'2. Collected Data'!AF263,'2. Collected Data'!AF363,'2. Collected Data'!AF463))</f>
        <v>100</v>
      </c>
      <c r="AG63" s="45">
        <f>IF(COUNT('2. Collected Data'!AG63,'2. Collected Data'!AG163,'2. Collected Data'!AG263,'2. Collected Data'!AG363,'2. Collected Data'!AG463)&lt;=1,"",AVERAGE('2. Collected Data'!AG63,'2. Collected Data'!AG163,'2. Collected Data'!AG263,'2. Collected Data'!AG363,'2. Collected Data'!AG463))</f>
        <v>100000</v>
      </c>
      <c r="AH63" s="88"/>
      <c r="AI63" s="45" t="str">
        <f>IF(COUNT('2. Collected Data'!AI163,'2. Collected Data'!AI263,'2. Collected Data'!AI363,'2. Collected Data'!AI463,'2. Collected Data'!AI563)&lt;=1,"",AVERAGE('2. Collected Data'!AI163,'2. Collected Data'!AI263,'2. Collected Data'!AI363,'2. Collected Data'!AI463,'2. Collected Data'!AI563))</f>
        <v/>
      </c>
      <c r="AJ63" s="45" t="str">
        <f>IF(COUNT('2. Collected Data'!AJ163,'2. Collected Data'!AJ263,'2. Collected Data'!AJ363,'2. Collected Data'!AJ463,'2. Collected Data'!AJ563)&lt;=1,"",AVERAGE('2. Collected Data'!AJ163,'2. Collected Data'!AJ263,'2. Collected Data'!AJ363,'2. Collected Data'!AJ463,'2. Collected Data'!AJ563))</f>
        <v/>
      </c>
      <c r="AK63" s="45" t="str">
        <f>IF(COUNT('2. Collected Data'!AK163,'2. Collected Data'!AK263,'2. Collected Data'!AK363,'2. Collected Data'!AK463,'2. Collected Data'!AK563)&lt;=1,"",AVERAGE('2. Collected Data'!AK163,'2. Collected Data'!AK263,'2. Collected Data'!AK363,'2. Collected Data'!AK463,'2. Collected Data'!AK563))</f>
        <v/>
      </c>
      <c r="AL63" s="45" t="str">
        <f>IF(COUNT('2. Collected Data'!AL163,'2. Collected Data'!AL263,'2. Collected Data'!AL363,'2. Collected Data'!AL463,'2. Collected Data'!AL563)&lt;=1,"",AVERAGE('2. Collected Data'!AL163,'2. Collected Data'!AL263,'2. Collected Data'!AL363,'2. Collected Data'!AL463,'2. Collected Data'!AL563))</f>
        <v/>
      </c>
      <c r="AM63" s="45" t="str">
        <f>IF(COUNT('2. Collected Data'!AM163,'2. Collected Data'!AM263,'2. Collected Data'!AM363,'2. Collected Data'!AM463,'2. Collected Data'!AM563)&lt;=1,"",AVERAGE('2. Collected Data'!AM163,'2. Collected Data'!AM263,'2. Collected Data'!AM363,'2. Collected Data'!AM463,'2. Collected Data'!AM563))</f>
        <v/>
      </c>
      <c r="AN63" s="122"/>
      <c r="AO63" s="45" t="str">
        <f>IF(COUNT('2. Collected Data'!AO163,'2. Collected Data'!AO263,'2. Collected Data'!AO363,'2. Collected Data'!AO463,'2. Collected Data'!AO563)&lt;=1,"",AVERAGE('2. Collected Data'!AO163,'2. Collected Data'!AO263,'2. Collected Data'!AO363,'2. Collected Data'!AO463,'2. Collected Data'!AO563))</f>
        <v/>
      </c>
      <c r="AP63" s="45" t="str">
        <f>IF(COUNT('2. Collected Data'!AP163,'2. Collected Data'!AP263,'2. Collected Data'!AP363,'2. Collected Data'!AP463,'2. Collected Data'!AP563)&lt;=1,"",AVERAGE('2. Collected Data'!AP163,'2. Collected Data'!AP263,'2. Collected Data'!AP363,'2. Collected Data'!AP463,'2. Collected Data'!AP563))</f>
        <v/>
      </c>
      <c r="AQ63" s="45" t="str">
        <f>IF(COUNT('2. Collected Data'!AQ163,'2. Collected Data'!AQ263,'2. Collected Data'!AQ363,'2. Collected Data'!AQ463,'2. Collected Data'!AQ563)&lt;=1,"",AVERAGE('2. Collected Data'!AQ163,'2. Collected Data'!AQ263,'2. Collected Data'!AQ363,'2. Collected Data'!AQ463,'2. Collected Data'!AQ563))</f>
        <v/>
      </c>
      <c r="AR63" s="45" t="str">
        <f>IF(COUNT('2. Collected Data'!AR163,'2. Collected Data'!AR263,'2. Collected Data'!AR363,'2. Collected Data'!AR463,'2. Collected Data'!AR563)&lt;=1,"",AVERAGE('2. Collected Data'!AR163,'2. Collected Data'!AR263,'2. Collected Data'!AR363,'2. Collected Data'!AR463,'2. Collected Data'!AR563))</f>
        <v/>
      </c>
      <c r="AS63" s="45" t="str">
        <f>IF(COUNT('2. Collected Data'!AS163,'2. Collected Data'!AS263,'2. Collected Data'!AS363,'2. Collected Data'!AS463,'2. Collected Data'!AS563)&lt;=1,"",AVERAGE('2. Collected Data'!AS163,'2. Collected Data'!AS263,'2. Collected Data'!AS363,'2. Collected Data'!AS463,'2. Collected Data'!AS563))</f>
        <v/>
      </c>
      <c r="AT63" s="45" t="str">
        <f>IF(COUNT('2. Collected Data'!AT163,'2. Collected Data'!AT263,'2. Collected Data'!AT363,'2. Collected Data'!AT463,'2. Collected Data'!AT563)&lt;=1,"",AVERAGE('2. Collected Data'!AT163,'2. Collected Data'!AT263,'2. Collected Data'!AT363,'2. Collected Data'!AT463,'2. Collected Data'!AT563))</f>
        <v/>
      </c>
      <c r="AU63" s="45" t="str">
        <f>IF(COUNT('2. Collected Data'!AU163,'2. Collected Data'!AU263,'2. Collected Data'!AU363,'2. Collected Data'!AU463,'2. Collected Data'!AU563)&lt;=1,"",AVERAGE('2. Collected Data'!AU163,'2. Collected Data'!AU263,'2. Collected Data'!AU363,'2. Collected Data'!AU463,'2. Collected Data'!AU563))</f>
        <v/>
      </c>
      <c r="AV63" s="88"/>
      <c r="AW63" s="184" t="str">
        <f>IF(COUNT('2. Collected Data'!AW163,'2. Collected Data'!AW263,'2. Collected Data'!AW363,'2. Collected Data'!AW463,'2. Collected Data'!AW563)&lt;=1,"",AVERAGE('2. Collected Data'!AW163,'2. Collected Data'!AW263,'2. Collected Data'!AW363,'2. Collected Data'!AW463,'2. Collected Data'!AW563))</f>
        <v/>
      </c>
      <c r="AX63" s="184" t="str">
        <f>IF(COUNT('2. Collected Data'!AX163,'2. Collected Data'!AX263,'2. Collected Data'!AX363,'2. Collected Data'!AX463,'2. Collected Data'!AX563)&lt;=1,"",AVERAGE('2. Collected Data'!AX163,'2. Collected Data'!AX263,'2. Collected Data'!AX363,'2. Collected Data'!AX463,'2. Collected Data'!AX563))</f>
        <v/>
      </c>
      <c r="AY63" s="50"/>
      <c r="AZ63" s="91"/>
      <c r="BA63" s="88"/>
      <c r="BB63" s="78" t="str">
        <f>IF(COUNT('2. Collected Data'!BB163,'2. Collected Data'!BB263,'2. Collected Data'!BB363,'2. Collected Data'!BB463,'2. Collected Data'!BB563)&lt;=1,"",AVERAGE('2. Collected Data'!BB163,'2. Collected Data'!BB263,'2. Collected Data'!BB363,'2. Collected Data'!BB463,'2. Collected Data'!BB563))</f>
        <v/>
      </c>
      <c r="BC63" s="78" t="str">
        <f>IF(COUNT('2. Collected Data'!BC163,'2. Collected Data'!BC263,'2. Collected Data'!BC363,'2. Collected Data'!BC463,'2. Collected Data'!BC563)&lt;=1,"",AVERAGE('2. Collected Data'!BC163,'2. Collected Data'!BC263,'2. Collected Data'!BC363,'2. Collected Data'!BC463,'2. Collected Data'!BC563))</f>
        <v/>
      </c>
      <c r="BD63" s="78" t="str">
        <f>IF(COUNT('2. Collected Data'!BD163,'2. Collected Data'!BD263,'2. Collected Data'!BD363,'2. Collected Data'!BD463,'2. Collected Data'!BD563)&lt;=1,"",AVERAGE('2. Collected Data'!BD163,'2. Collected Data'!BD263,'2. Collected Data'!BD363,'2. Collected Data'!BD463,'2. Collected Data'!BD563))</f>
        <v/>
      </c>
      <c r="BE63" s="78" t="str">
        <f>IF(COUNT('2. Collected Data'!BE163,'2. Collected Data'!BE263,'2. Collected Data'!BE363,'2. Collected Data'!BE463,'2. Collected Data'!BE563)&lt;=1,"",AVERAGE('2. Collected Data'!BE163,'2. Collected Data'!BE263,'2. Collected Data'!BE363,'2. Collected Data'!BE463,'2. Collected Data'!BE563))</f>
        <v/>
      </c>
      <c r="BF63" s="78" t="str">
        <f>IF(COUNT('2. Collected Data'!BF163,'2. Collected Data'!BF263,'2. Collected Data'!BF363,'2. Collected Data'!BF463,'2. Collected Data'!BF563)&lt;=1,"",AVERAGE('2. Collected Data'!BF163,'2. Collected Data'!BF263,'2. Collected Data'!BF363,'2. Collected Data'!BF463,'2. Collected Data'!BF563))</f>
        <v/>
      </c>
      <c r="BG63" s="50"/>
      <c r="BH63" s="78" t="str">
        <f>IF(COUNT('2. Collected Data'!BH163,'2. Collected Data'!BH263,'2. Collected Data'!BH363,'2. Collected Data'!BH463,'2. Collected Data'!BH563)&lt;=1,"",AVERAGE('2. Collected Data'!BH163,'2. Collected Data'!BH263,'2. Collected Data'!BH363,'2. Collected Data'!BH463,'2. Collected Data'!BH563))</f>
        <v/>
      </c>
      <c r="BI63" s="141"/>
      <c r="BJ63" s="71"/>
    </row>
    <row r="64" spans="1:62" s="51" customFormat="1" ht="11.25" customHeight="1" x14ac:dyDescent="0.15">
      <c r="A64" s="67"/>
      <c r="B64" s="69"/>
      <c r="C64" s="40"/>
      <c r="D64" s="40"/>
      <c r="E64" s="40"/>
      <c r="F64" s="40"/>
      <c r="G64" s="45"/>
      <c r="H64" s="45"/>
      <c r="I64" s="45"/>
      <c r="J64" s="45"/>
      <c r="K64" s="45"/>
      <c r="L64" s="45"/>
      <c r="M64" s="45"/>
      <c r="N64" s="45"/>
      <c r="O64" s="45"/>
      <c r="P64" s="45"/>
      <c r="Q64" s="45"/>
      <c r="R64" s="45"/>
      <c r="S64" s="45"/>
      <c r="T64" s="45"/>
      <c r="U64" s="45"/>
      <c r="V64" s="45"/>
      <c r="W64" s="45"/>
      <c r="X64" s="45"/>
      <c r="Y64" s="45"/>
      <c r="Z64" s="45"/>
      <c r="AA64" s="183"/>
      <c r="AB64" s="183"/>
      <c r="AC64" s="183"/>
      <c r="AD64" s="45"/>
      <c r="AE64" s="45"/>
      <c r="AF64" s="45"/>
      <c r="AG64" s="45"/>
      <c r="AH64" s="45"/>
      <c r="AI64" s="45"/>
      <c r="AJ64" s="45"/>
      <c r="AK64" s="45"/>
      <c r="AL64" s="45"/>
      <c r="AM64" s="45"/>
      <c r="AN64" s="45"/>
      <c r="AO64" s="45"/>
      <c r="AP64" s="45"/>
      <c r="AQ64" s="45"/>
      <c r="AR64" s="45"/>
      <c r="AS64" s="45"/>
      <c r="AT64" s="45"/>
      <c r="AU64" s="45"/>
      <c r="AV64" s="45"/>
      <c r="AW64" s="183"/>
      <c r="AX64" s="183"/>
      <c r="AY64" s="45"/>
      <c r="AZ64" s="45"/>
      <c r="BA64" s="45"/>
      <c r="BB64" s="45"/>
      <c r="BC64" s="45"/>
      <c r="BD64" s="45"/>
      <c r="BE64" s="45"/>
      <c r="BF64" s="45"/>
      <c r="BG64" s="45"/>
      <c r="BH64" s="45"/>
      <c r="BI64" s="45"/>
      <c r="BJ64" s="45"/>
    </row>
    <row r="65" spans="1:62" s="51" customFormat="1" ht="11.25" customHeight="1" x14ac:dyDescent="0.15">
      <c r="A65" s="54"/>
      <c r="B65" s="55"/>
      <c r="C65" s="40"/>
      <c r="D65" s="40"/>
      <c r="E65" s="40"/>
      <c r="F65" s="40"/>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183"/>
      <c r="AX65" s="183"/>
      <c r="AY65" s="45"/>
      <c r="AZ65" s="45"/>
      <c r="BA65" s="45"/>
      <c r="BB65" s="45"/>
      <c r="BC65" s="45"/>
      <c r="BD65" s="45"/>
      <c r="BE65" s="45"/>
      <c r="BF65" s="45"/>
      <c r="BG65" s="45"/>
      <c r="BH65" s="45"/>
      <c r="BI65" s="45"/>
      <c r="BJ65" s="45"/>
    </row>
    <row r="66" spans="1:62" s="51" customFormat="1" ht="11.25" customHeight="1" x14ac:dyDescent="0.15">
      <c r="A66" s="57" t="s">
        <v>250</v>
      </c>
      <c r="B66" s="56"/>
      <c r="C66" s="56"/>
      <c r="D66" s="56"/>
      <c r="E66" s="56"/>
      <c r="F66" s="56"/>
      <c r="G66" s="56"/>
      <c r="H66" s="56"/>
      <c r="I66" s="56"/>
      <c r="J66" s="56"/>
      <c r="K66" s="56"/>
      <c r="L66" s="56"/>
      <c r="M66" s="56"/>
      <c r="N66" s="56"/>
      <c r="O66" s="56"/>
      <c r="P66" s="56"/>
      <c r="Q66" s="56"/>
      <c r="R66" s="56"/>
      <c r="S66" s="56"/>
      <c r="T66" s="56"/>
      <c r="U66" s="56"/>
    </row>
    <row r="67" spans="1:62" s="51" customFormat="1" ht="11.25" customHeight="1" x14ac:dyDescent="0.15">
      <c r="A67" s="58" t="s">
        <v>249</v>
      </c>
      <c r="B67" s="56"/>
      <c r="C67" s="56"/>
      <c r="D67" s="56"/>
      <c r="E67" s="56"/>
      <c r="F67" s="56"/>
      <c r="G67" s="56"/>
      <c r="H67" s="56"/>
      <c r="I67" s="56"/>
      <c r="J67" s="56"/>
      <c r="K67" s="56"/>
      <c r="L67" s="56"/>
      <c r="M67" s="56"/>
      <c r="N67" s="56"/>
      <c r="O67" s="56"/>
      <c r="P67" s="56"/>
      <c r="Q67" s="56"/>
      <c r="R67" s="56"/>
      <c r="S67" s="56"/>
      <c r="T67" s="56"/>
      <c r="U67" s="56"/>
    </row>
    <row r="68" spans="1:62" s="29" customFormat="1" ht="11.25" customHeight="1" x14ac:dyDescent="0.2">
      <c r="A68" s="58" t="s">
        <v>251</v>
      </c>
      <c r="B68" s="28"/>
      <c r="C68" s="28"/>
      <c r="D68" s="28"/>
      <c r="E68" s="28"/>
      <c r="F68" s="28"/>
      <c r="G68" s="28"/>
      <c r="H68" s="28"/>
      <c r="I68" s="28"/>
      <c r="J68" s="28"/>
      <c r="K68" s="28"/>
      <c r="L68" s="28"/>
      <c r="M68" s="28"/>
      <c r="N68" s="28"/>
      <c r="O68" s="28"/>
      <c r="P68" s="28"/>
      <c r="Q68" s="28"/>
      <c r="R68" s="28"/>
      <c r="S68" s="28"/>
      <c r="T68" s="28"/>
      <c r="U68" s="28"/>
      <c r="AU68" s="81"/>
    </row>
    <row r="69" spans="1:62" s="29" customFormat="1" ht="11.25" customHeight="1" x14ac:dyDescent="0.2">
      <c r="A69" s="58" t="s">
        <v>289</v>
      </c>
      <c r="B69" s="28"/>
      <c r="C69" s="28"/>
      <c r="D69" s="28"/>
      <c r="E69" s="28"/>
      <c r="F69" s="28"/>
      <c r="G69" s="28"/>
      <c r="H69" s="28"/>
      <c r="I69" s="28"/>
      <c r="J69" s="28"/>
      <c r="K69" s="28"/>
      <c r="L69" s="28"/>
      <c r="M69" s="28"/>
      <c r="N69" s="28"/>
      <c r="O69" s="28"/>
      <c r="P69" s="28"/>
      <c r="Q69" s="28"/>
      <c r="R69" s="28"/>
      <c r="S69" s="28"/>
      <c r="T69" s="28"/>
      <c r="U69" s="28"/>
      <c r="AU69" s="81"/>
    </row>
    <row r="70" spans="1:62" s="29" customFormat="1" ht="11.25" customHeight="1" x14ac:dyDescent="0.2">
      <c r="A70" s="58" t="s">
        <v>288</v>
      </c>
      <c r="B70" s="28"/>
      <c r="C70" s="28"/>
      <c r="D70" s="28"/>
      <c r="E70" s="28"/>
      <c r="F70" s="28"/>
      <c r="G70" s="28"/>
      <c r="H70" s="28"/>
      <c r="I70" s="28"/>
      <c r="J70" s="28"/>
      <c r="K70" s="28"/>
      <c r="L70" s="28"/>
      <c r="M70" s="28"/>
      <c r="N70" s="28"/>
      <c r="O70" s="28"/>
      <c r="P70" s="28"/>
      <c r="Q70" s="28"/>
      <c r="R70" s="28"/>
      <c r="S70" s="28"/>
      <c r="T70" s="28"/>
      <c r="U70" s="28"/>
      <c r="AU70" s="81"/>
    </row>
  </sheetData>
  <mergeCells count="21">
    <mergeCell ref="BJ9:BJ10"/>
    <mergeCell ref="AN10:AN11"/>
    <mergeCell ref="AV10:AV11"/>
    <mergeCell ref="AI9:AN9"/>
    <mergeCell ref="AO9:AV9"/>
    <mergeCell ref="AW9:AX9"/>
    <mergeCell ref="AY9:AZ9"/>
    <mergeCell ref="BA9:BA11"/>
    <mergeCell ref="BB9:BF9"/>
    <mergeCell ref="G8:H8"/>
    <mergeCell ref="I8:L8"/>
    <mergeCell ref="AI8:AO8"/>
    <mergeCell ref="BB8:BI8"/>
    <mergeCell ref="G9:H9"/>
    <mergeCell ref="Y9:Z9"/>
    <mergeCell ref="AA9:AC9"/>
    <mergeCell ref="AD9:AE9"/>
    <mergeCell ref="AF9:AG9"/>
    <mergeCell ref="AH9:AH11"/>
    <mergeCell ref="BG9:BH9"/>
    <mergeCell ref="BI9:BI11"/>
  </mergeCells>
  <conditionalFormatting sqref="G64:BJ65">
    <cfRule type="expression" dxfId="2" priority="1">
      <formula>G64&lt;0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CEADC"/>
  </sheetPr>
  <dimension ref="A1:BF69"/>
  <sheetViews>
    <sheetView showGridLines="0" zoomScaleNormal="100" workbookViewId="0">
      <pane xSplit="1" topLeftCell="B1" activePane="topRight" state="frozen"/>
      <selection pane="topRight" activeCell="A2" sqref="A2"/>
    </sheetView>
  </sheetViews>
  <sheetFormatPr defaultColWidth="14.42578125" defaultRowHeight="15.75" customHeight="1" x14ac:dyDescent="0.2"/>
  <cols>
    <col min="1" max="1" width="22.85546875" style="23" customWidth="1"/>
    <col min="2" max="2" width="17.5703125" style="23" customWidth="1"/>
    <col min="3" max="3" width="19.28515625" style="23" customWidth="1"/>
    <col min="4" max="5" width="17.5703125" style="23" customWidth="1"/>
    <col min="6" max="7" width="17.7109375" style="23" customWidth="1"/>
    <col min="8" max="8" width="14.42578125" style="23"/>
    <col min="9" max="9" width="14.42578125" style="82"/>
    <col min="10" max="16384" width="14.42578125" style="23"/>
  </cols>
  <sheetData>
    <row r="1" spans="1:58" ht="63" customHeight="1" x14ac:dyDescent="0.2">
      <c r="A1" s="22"/>
      <c r="E1" s="30"/>
    </row>
    <row r="2" spans="1:58" ht="9" customHeight="1" x14ac:dyDescent="0.2">
      <c r="A2" s="22"/>
    </row>
    <row r="3" spans="1:58" ht="4.5" hidden="1" customHeight="1" x14ac:dyDescent="0.2">
      <c r="A3" s="22"/>
    </row>
    <row r="4" spans="1:58" ht="4.5" hidden="1" customHeight="1" x14ac:dyDescent="0.2">
      <c r="A4" s="22"/>
    </row>
    <row r="5" spans="1:58" ht="15" customHeight="1" x14ac:dyDescent="0.2">
      <c r="A5" s="26" t="s">
        <v>713</v>
      </c>
    </row>
    <row r="6" spans="1:58" s="29" customFormat="1" ht="12.75" x14ac:dyDescent="0.2">
      <c r="A6" s="33" t="s">
        <v>712</v>
      </c>
      <c r="B6" s="28"/>
      <c r="C6" s="34"/>
      <c r="D6" s="34"/>
      <c r="E6" s="28"/>
      <c r="F6" s="28"/>
      <c r="G6" s="28"/>
      <c r="H6" s="28"/>
      <c r="I6" s="28"/>
      <c r="J6" s="28"/>
      <c r="K6" s="28"/>
      <c r="L6" s="28"/>
      <c r="M6" s="28"/>
      <c r="N6" s="28"/>
      <c r="O6" s="28"/>
      <c r="P6" s="28"/>
      <c r="Q6" s="28"/>
      <c r="AQ6" s="81"/>
    </row>
    <row r="7" spans="1:58" s="29" customFormat="1" ht="12.75" x14ac:dyDescent="0.2">
      <c r="A7" s="33"/>
      <c r="B7" s="28"/>
      <c r="C7" s="34"/>
      <c r="D7" s="34"/>
      <c r="E7" s="28"/>
      <c r="F7" s="28"/>
      <c r="G7" s="28"/>
      <c r="H7" s="28"/>
      <c r="I7" s="28"/>
      <c r="J7" s="28"/>
      <c r="K7" s="28"/>
      <c r="L7" s="28"/>
      <c r="M7" s="28"/>
      <c r="N7" s="28"/>
      <c r="O7" s="28"/>
      <c r="P7" s="28"/>
      <c r="Q7" s="28"/>
      <c r="AQ7" s="81"/>
    </row>
    <row r="8" spans="1:58" s="35" customFormat="1" ht="31.5" x14ac:dyDescent="0.25">
      <c r="A8" s="182" t="s">
        <v>4096</v>
      </c>
      <c r="B8" s="94" t="s">
        <v>247</v>
      </c>
      <c r="C8" s="496" t="s">
        <v>246</v>
      </c>
      <c r="D8" s="497"/>
      <c r="E8" s="470" t="s">
        <v>2611</v>
      </c>
      <c r="F8" s="471"/>
      <c r="G8" s="471"/>
      <c r="H8" s="471"/>
      <c r="I8" s="433"/>
      <c r="J8" s="433"/>
      <c r="K8" s="433"/>
      <c r="L8" s="433"/>
      <c r="M8" s="433"/>
      <c r="N8" s="433"/>
      <c r="O8" s="433"/>
      <c r="P8" s="433"/>
      <c r="Q8" s="433"/>
      <c r="R8" s="433"/>
      <c r="S8" s="433"/>
      <c r="T8" s="433"/>
      <c r="U8" s="433"/>
      <c r="V8" s="433"/>
      <c r="W8" s="433"/>
      <c r="X8" s="433"/>
      <c r="Y8" s="433"/>
      <c r="Z8" s="433"/>
      <c r="AA8" s="433"/>
      <c r="AB8" s="433"/>
      <c r="AC8" s="433"/>
      <c r="AD8" s="95"/>
      <c r="AE8" s="470" t="s">
        <v>3329</v>
      </c>
      <c r="AF8" s="472"/>
      <c r="AG8" s="472"/>
      <c r="AH8" s="472"/>
      <c r="AI8" s="472"/>
      <c r="AJ8" s="472"/>
      <c r="AK8" s="472"/>
      <c r="AL8" s="433"/>
      <c r="AM8" s="433"/>
      <c r="AN8" s="433"/>
      <c r="AO8" s="433"/>
      <c r="AP8" s="433"/>
      <c r="AQ8" s="96"/>
      <c r="AR8" s="433"/>
      <c r="AS8" s="433"/>
      <c r="AT8" s="433"/>
      <c r="AU8" s="433"/>
      <c r="AV8" s="433"/>
      <c r="AW8" s="95"/>
      <c r="AX8" s="473" t="s">
        <v>296</v>
      </c>
      <c r="AY8" s="471"/>
      <c r="AZ8" s="471"/>
      <c r="BA8" s="471"/>
      <c r="BB8" s="471"/>
      <c r="BC8" s="471"/>
      <c r="BD8" s="471"/>
      <c r="BE8" s="474"/>
      <c r="BF8" s="97" t="s">
        <v>291</v>
      </c>
    </row>
    <row r="9" spans="1:58" s="36" customFormat="1" ht="42.75" customHeight="1" x14ac:dyDescent="0.25">
      <c r="A9" s="179" t="s">
        <v>236</v>
      </c>
      <c r="B9" s="94" t="s">
        <v>245</v>
      </c>
      <c r="C9" s="479" t="s">
        <v>248</v>
      </c>
      <c r="D9" s="479"/>
      <c r="E9" s="99" t="s">
        <v>6</v>
      </c>
      <c r="F9" s="100"/>
      <c r="G9" s="100"/>
      <c r="H9" s="100"/>
      <c r="I9" s="100"/>
      <c r="J9" s="100"/>
      <c r="K9" s="100"/>
      <c r="L9" s="101"/>
      <c r="M9" s="102" t="s">
        <v>7</v>
      </c>
      <c r="N9" s="100"/>
      <c r="O9" s="100"/>
      <c r="P9" s="100"/>
      <c r="Q9" s="100"/>
      <c r="R9" s="100"/>
      <c r="S9" s="100"/>
      <c r="T9" s="101"/>
      <c r="U9" s="480" t="s">
        <v>8</v>
      </c>
      <c r="V9" s="481"/>
      <c r="W9" s="480" t="s">
        <v>9</v>
      </c>
      <c r="X9" s="481"/>
      <c r="Y9" s="482"/>
      <c r="Z9" s="480" t="s">
        <v>10</v>
      </c>
      <c r="AA9" s="482"/>
      <c r="AB9" s="480" t="s">
        <v>11</v>
      </c>
      <c r="AC9" s="481"/>
      <c r="AD9" s="463" t="s">
        <v>259</v>
      </c>
      <c r="AE9" s="483" t="s">
        <v>260</v>
      </c>
      <c r="AF9" s="483"/>
      <c r="AG9" s="483"/>
      <c r="AH9" s="483"/>
      <c r="AI9" s="483"/>
      <c r="AJ9" s="483"/>
      <c r="AK9" s="484" t="s">
        <v>276</v>
      </c>
      <c r="AL9" s="483"/>
      <c r="AM9" s="483"/>
      <c r="AN9" s="483"/>
      <c r="AO9" s="483"/>
      <c r="AP9" s="483"/>
      <c r="AQ9" s="483"/>
      <c r="AR9" s="483"/>
      <c r="AS9" s="484" t="s">
        <v>13</v>
      </c>
      <c r="AT9" s="483"/>
      <c r="AU9" s="480" t="s">
        <v>14</v>
      </c>
      <c r="AV9" s="481"/>
      <c r="AW9" s="485" t="s">
        <v>279</v>
      </c>
      <c r="AX9" s="487" t="s">
        <v>3330</v>
      </c>
      <c r="AY9" s="488"/>
      <c r="AZ9" s="488"/>
      <c r="BA9" s="488"/>
      <c r="BB9" s="488"/>
      <c r="BC9" s="489" t="s">
        <v>3331</v>
      </c>
      <c r="BD9" s="481"/>
      <c r="BE9" s="463" t="s">
        <v>294</v>
      </c>
      <c r="BF9" s="453" t="s">
        <v>293</v>
      </c>
    </row>
    <row r="10" spans="1:58" s="37" customFormat="1" ht="105" x14ac:dyDescent="0.25">
      <c r="A10" s="103"/>
      <c r="B10" s="104" t="s">
        <v>125</v>
      </c>
      <c r="C10" s="105" t="s">
        <v>17</v>
      </c>
      <c r="D10" s="105" t="s">
        <v>18</v>
      </c>
      <c r="E10" s="106" t="s">
        <v>19</v>
      </c>
      <c r="F10" s="107" t="s">
        <v>20</v>
      </c>
      <c r="G10" s="107" t="s">
        <v>21</v>
      </c>
      <c r="H10" s="107" t="s">
        <v>22</v>
      </c>
      <c r="I10" s="107" t="s">
        <v>23</v>
      </c>
      <c r="J10" s="107" t="s">
        <v>24</v>
      </c>
      <c r="K10" s="107" t="s">
        <v>25</v>
      </c>
      <c r="L10" s="107" t="s">
        <v>26</v>
      </c>
      <c r="M10" s="107" t="s">
        <v>19</v>
      </c>
      <c r="N10" s="107" t="s">
        <v>20</v>
      </c>
      <c r="O10" s="107" t="s">
        <v>21</v>
      </c>
      <c r="P10" s="107" t="s">
        <v>22</v>
      </c>
      <c r="Q10" s="107" t="s">
        <v>23</v>
      </c>
      <c r="R10" s="107" t="s">
        <v>24</v>
      </c>
      <c r="S10" s="107" t="s">
        <v>25</v>
      </c>
      <c r="T10" s="107" t="s">
        <v>26</v>
      </c>
      <c r="U10" s="106" t="s">
        <v>343</v>
      </c>
      <c r="V10" s="108" t="s">
        <v>344</v>
      </c>
      <c r="W10" s="106" t="s">
        <v>256</v>
      </c>
      <c r="X10" s="107" t="s">
        <v>257</v>
      </c>
      <c r="Y10" s="107" t="s">
        <v>258</v>
      </c>
      <c r="Z10" s="107" t="s">
        <v>27</v>
      </c>
      <c r="AA10" s="107" t="s">
        <v>254</v>
      </c>
      <c r="AB10" s="107" t="s">
        <v>28</v>
      </c>
      <c r="AC10" s="109" t="s">
        <v>255</v>
      </c>
      <c r="AD10" s="453"/>
      <c r="AE10" s="118" t="s">
        <v>261</v>
      </c>
      <c r="AF10" s="119" t="s">
        <v>262</v>
      </c>
      <c r="AG10" s="119" t="s">
        <v>263</v>
      </c>
      <c r="AH10" s="119" t="s">
        <v>264</v>
      </c>
      <c r="AI10" s="119" t="s">
        <v>29</v>
      </c>
      <c r="AJ10" s="461" t="s">
        <v>2928</v>
      </c>
      <c r="AK10" s="110" t="s">
        <v>30</v>
      </c>
      <c r="AL10" s="109" t="s">
        <v>31</v>
      </c>
      <c r="AM10" s="109" t="s">
        <v>32</v>
      </c>
      <c r="AN10" s="109" t="s">
        <v>33</v>
      </c>
      <c r="AO10" s="109" t="s">
        <v>34</v>
      </c>
      <c r="AP10" s="109" t="s">
        <v>35</v>
      </c>
      <c r="AQ10" s="108" t="s">
        <v>29</v>
      </c>
      <c r="AR10" s="463" t="s">
        <v>12</v>
      </c>
      <c r="AS10" s="111" t="s">
        <v>277</v>
      </c>
      <c r="AT10" s="109" t="s">
        <v>278</v>
      </c>
      <c r="AU10" s="107" t="s">
        <v>36</v>
      </c>
      <c r="AV10" s="109" t="s">
        <v>37</v>
      </c>
      <c r="AW10" s="486"/>
      <c r="AX10" s="108" t="s">
        <v>3332</v>
      </c>
      <c r="AY10" s="108" t="s">
        <v>341</v>
      </c>
      <c r="AZ10" s="109" t="s">
        <v>287</v>
      </c>
      <c r="BA10" s="109" t="s">
        <v>290</v>
      </c>
      <c r="BB10" s="108" t="s">
        <v>342</v>
      </c>
      <c r="BC10" s="109" t="s">
        <v>299</v>
      </c>
      <c r="BD10" s="108" t="s">
        <v>3333</v>
      </c>
      <c r="BE10" s="453"/>
      <c r="BF10" s="454"/>
    </row>
    <row r="11" spans="1:58" s="38" customFormat="1" ht="12.75" x14ac:dyDescent="0.25">
      <c r="A11" s="190"/>
      <c r="B11" s="191" t="s">
        <v>126</v>
      </c>
      <c r="C11" s="192" t="s">
        <v>127</v>
      </c>
      <c r="D11" s="193" t="s">
        <v>127</v>
      </c>
      <c r="E11" s="193" t="s">
        <v>128</v>
      </c>
      <c r="F11" s="193" t="s">
        <v>128</v>
      </c>
      <c r="G11" s="193" t="s">
        <v>128</v>
      </c>
      <c r="H11" s="193" t="s">
        <v>128</v>
      </c>
      <c r="I11" s="193" t="s">
        <v>128</v>
      </c>
      <c r="J11" s="193" t="s">
        <v>128</v>
      </c>
      <c r="K11" s="193" t="s">
        <v>128</v>
      </c>
      <c r="L11" s="193" t="s">
        <v>128</v>
      </c>
      <c r="M11" s="193" t="s">
        <v>128</v>
      </c>
      <c r="N11" s="193" t="s">
        <v>128</v>
      </c>
      <c r="O11" s="193" t="s">
        <v>128</v>
      </c>
      <c r="P11" s="193" t="s">
        <v>128</v>
      </c>
      <c r="Q11" s="193" t="s">
        <v>128</v>
      </c>
      <c r="R11" s="193" t="s">
        <v>128</v>
      </c>
      <c r="S11" s="193" t="s">
        <v>128</v>
      </c>
      <c r="T11" s="193" t="s">
        <v>128</v>
      </c>
      <c r="U11" s="193" t="s">
        <v>128</v>
      </c>
      <c r="V11" s="193" t="s">
        <v>128</v>
      </c>
      <c r="W11" s="193" t="s">
        <v>252</v>
      </c>
      <c r="X11" s="193" t="s">
        <v>252</v>
      </c>
      <c r="Y11" s="193" t="s">
        <v>252</v>
      </c>
      <c r="Z11" s="193" t="s">
        <v>128</v>
      </c>
      <c r="AA11" s="193" t="s">
        <v>129</v>
      </c>
      <c r="AB11" s="193" t="s">
        <v>128</v>
      </c>
      <c r="AC11" s="194" t="s">
        <v>253</v>
      </c>
      <c r="AD11" s="453"/>
      <c r="AE11" s="195" t="s">
        <v>129</v>
      </c>
      <c r="AF11" s="194" t="s">
        <v>129</v>
      </c>
      <c r="AG11" s="194" t="s">
        <v>129</v>
      </c>
      <c r="AH11" s="194" t="s">
        <v>129</v>
      </c>
      <c r="AI11" s="194" t="s">
        <v>129</v>
      </c>
      <c r="AJ11" s="453"/>
      <c r="AK11" s="196" t="s">
        <v>253</v>
      </c>
      <c r="AL11" s="194" t="s">
        <v>253</v>
      </c>
      <c r="AM11" s="194" t="s">
        <v>253</v>
      </c>
      <c r="AN11" s="194" t="s">
        <v>253</v>
      </c>
      <c r="AO11" s="194" t="s">
        <v>253</v>
      </c>
      <c r="AP11" s="194" t="s">
        <v>253</v>
      </c>
      <c r="AQ11" s="194" t="s">
        <v>253</v>
      </c>
      <c r="AR11" s="453"/>
      <c r="AS11" s="197" t="s">
        <v>252</v>
      </c>
      <c r="AT11" s="194" t="s">
        <v>252</v>
      </c>
      <c r="AU11" s="193"/>
      <c r="AV11" s="194"/>
      <c r="AW11" s="486"/>
      <c r="AX11" s="194" t="s">
        <v>286</v>
      </c>
      <c r="AY11" s="194" t="s">
        <v>130</v>
      </c>
      <c r="AZ11" s="194" t="s">
        <v>130</v>
      </c>
      <c r="BA11" s="194" t="s">
        <v>130</v>
      </c>
      <c r="BB11" s="194" t="s">
        <v>130</v>
      </c>
      <c r="BC11" s="194"/>
      <c r="BD11" s="194" t="s">
        <v>130</v>
      </c>
      <c r="BE11" s="453"/>
      <c r="BF11" s="198"/>
    </row>
    <row r="12" spans="1:58" s="29" customFormat="1" ht="11.25" customHeight="1" x14ac:dyDescent="0.2">
      <c r="A12" s="199"/>
      <c r="B12" s="200"/>
      <c r="C12" s="201"/>
      <c r="D12" s="202"/>
      <c r="E12" s="203"/>
      <c r="F12" s="203"/>
      <c r="G12" s="203"/>
      <c r="H12" s="203"/>
      <c r="I12" s="203"/>
      <c r="J12" s="203"/>
      <c r="K12" s="203"/>
      <c r="L12" s="203"/>
      <c r="M12" s="203"/>
      <c r="N12" s="203"/>
      <c r="O12" s="203"/>
      <c r="P12" s="203"/>
      <c r="Q12" s="203"/>
      <c r="R12" s="203"/>
      <c r="S12" s="203"/>
      <c r="T12" s="203"/>
      <c r="U12" s="203"/>
      <c r="V12" s="203"/>
      <c r="W12" s="203"/>
      <c r="X12" s="203"/>
      <c r="Y12" s="203"/>
      <c r="Z12" s="203"/>
      <c r="AA12" s="203"/>
      <c r="AB12" s="203"/>
      <c r="AC12" s="204"/>
      <c r="AD12" s="87"/>
      <c r="AE12" s="205"/>
      <c r="AF12" s="203"/>
      <c r="AG12" s="203"/>
      <c r="AH12" s="203"/>
      <c r="AI12" s="203"/>
      <c r="AJ12" s="206"/>
      <c r="AK12" s="203"/>
      <c r="AL12" s="203"/>
      <c r="AM12" s="203"/>
      <c r="AN12" s="203"/>
      <c r="AO12" s="203"/>
      <c r="AP12" s="203"/>
      <c r="AQ12" s="204"/>
      <c r="AR12" s="87"/>
      <c r="AS12" s="203"/>
      <c r="AT12" s="203"/>
      <c r="AU12" s="203"/>
      <c r="AV12" s="204"/>
      <c r="AW12" s="87"/>
      <c r="AX12" s="203"/>
      <c r="AY12" s="203"/>
      <c r="AZ12" s="203"/>
      <c r="BA12" s="203"/>
      <c r="BB12" s="203"/>
      <c r="BC12" s="207"/>
      <c r="BD12" s="203"/>
      <c r="BE12" s="208"/>
      <c r="BF12" s="209"/>
    </row>
    <row r="13" spans="1:58" s="51" customFormat="1" ht="11.25" customHeight="1" x14ac:dyDescent="0.15">
      <c r="A13" s="181" t="s">
        <v>346</v>
      </c>
      <c r="B13" s="171"/>
      <c r="C13" s="351">
        <f>IF(OR(ISBLANK('2. Collected Data'!G13),ISBLANK('2. Collected Data'!G113)),"",-1*('2. Collected Data'!G113-'2. Collected Data'!G13))</f>
        <v>0</v>
      </c>
      <c r="D13" s="351">
        <f>IF(OR(ISBLANK('2. Collected Data'!H13),ISBLANK('2. Collected Data'!H113)),"",-1*('2. Collected Data'!H113-'2. Collected Data'!H13))</f>
        <v>0</v>
      </c>
      <c r="E13" s="351">
        <f>IF(OR(ISBLANK('2. Collected Data'!I13),ISBLANK('2. Collected Data'!I113)),"",-1*('2. Collected Data'!I113-'2. Collected Data'!I13))</f>
        <v>4</v>
      </c>
      <c r="F13" s="353">
        <f>IF(OR(ISBLANK('2. Collected Data'!J13),ISBLANK('2. Collected Data'!J113)),"",-1*('2. Collected Data'!J113-'2. Collected Data'!J13))</f>
        <v>0</v>
      </c>
      <c r="G13" s="353">
        <f>IF(OR(ISBLANK('2. Collected Data'!K13),ISBLANK('2. Collected Data'!K113)),"",-1*('2. Collected Data'!K113-'2. Collected Data'!K13))</f>
        <v>0</v>
      </c>
      <c r="H13" s="353">
        <f>IF(OR(ISBLANK('2. Collected Data'!L13),ISBLANK('2. Collected Data'!L113)),"",-1*('2. Collected Data'!L113-'2. Collected Data'!L13))</f>
        <v>0</v>
      </c>
      <c r="I13" s="353">
        <f>IF(OR(ISBLANK('2. Collected Data'!M13),ISBLANK('2. Collected Data'!M113)),"",-1*('2. Collected Data'!M113-'2. Collected Data'!M13))</f>
        <v>0</v>
      </c>
      <c r="J13" s="353">
        <f>IF(OR(ISBLANK('2. Collected Data'!N13),ISBLANK('2. Collected Data'!N113)),"",-1*('2. Collected Data'!N113-'2. Collected Data'!N13))</f>
        <v>0</v>
      </c>
      <c r="K13" s="353">
        <f>IF(OR(ISBLANK('2. Collected Data'!O13),ISBLANK('2. Collected Data'!O113)),"",-1*('2. Collected Data'!O113-'2. Collected Data'!O13))</f>
        <v>0</v>
      </c>
      <c r="L13" s="353">
        <f>IF(OR(ISBLANK('2. Collected Data'!P13),ISBLANK('2. Collected Data'!P113)),"",-1*('2. Collected Data'!P113-'2. Collected Data'!P13))</f>
        <v>0</v>
      </c>
      <c r="M13" s="353">
        <f>IF(OR(ISBLANK('2. Collected Data'!Q13),ISBLANK('2. Collected Data'!Q113)),"",-1*('2. Collected Data'!Q113-'2. Collected Data'!Q13))</f>
        <v>0</v>
      </c>
      <c r="N13" s="353">
        <f>IF(OR(ISBLANK('2. Collected Data'!R13),ISBLANK('2. Collected Data'!R113)),"",-1*('2. Collected Data'!R113-'2. Collected Data'!R13))</f>
        <v>0</v>
      </c>
      <c r="O13" s="353">
        <f>IF(OR(ISBLANK('2. Collected Data'!S13),ISBLANK('2. Collected Data'!S113)),"",-1*('2. Collected Data'!S113-'2. Collected Data'!S13))</f>
        <v>0</v>
      </c>
      <c r="P13" s="353">
        <f>IF(OR(ISBLANK('2. Collected Data'!T13),ISBLANK('2. Collected Data'!T113)),"",-1*('2. Collected Data'!T113-'2. Collected Data'!T13))</f>
        <v>0</v>
      </c>
      <c r="Q13" s="353">
        <f>IF(OR(ISBLANK('2. Collected Data'!U13),ISBLANK('2. Collected Data'!U113)),"",-1*('2. Collected Data'!U113-'2. Collected Data'!U13))</f>
        <v>0</v>
      </c>
      <c r="R13" s="353">
        <f>IF(OR(ISBLANK('2. Collected Data'!V13),ISBLANK('2. Collected Data'!V113)),"",-1*('2. Collected Data'!V113-'2. Collected Data'!V13))</f>
        <v>0</v>
      </c>
      <c r="S13" s="353">
        <f>IF(OR(ISBLANK('2. Collected Data'!W13),ISBLANK('2. Collected Data'!W113)),"",-1*('2. Collected Data'!W113-'2. Collected Data'!W13))</f>
        <v>0</v>
      </c>
      <c r="T13" s="353">
        <f>IF(OR(ISBLANK('2. Collected Data'!X13),ISBLANK('2. Collected Data'!X113)),"",-1*('2. Collected Data'!X113-'2. Collected Data'!X13))</f>
        <v>0</v>
      </c>
      <c r="U13" s="353">
        <f>IF(OR(ISBLANK('2. Collected Data'!Y13),ISBLANK('2. Collected Data'!Y113)),"",-1*('2. Collected Data'!Y113-'2. Collected Data'!Y13))</f>
        <v>-52</v>
      </c>
      <c r="V13" s="353">
        <f>IF(OR(ISBLANK('2. Collected Data'!Z13),ISBLANK('2. Collected Data'!Z113)),"",-1*('2. Collected Data'!Z113-'2. Collected Data'!Z13))</f>
        <v>0</v>
      </c>
      <c r="W13" s="354">
        <f>IF(OR(ISBLANK('2. Collected Data'!AA13),ISBLANK('2. Collected Data'!AA113)),"",-1*('2. Collected Data'!AA113-'2. Collected Data'!AA13))</f>
        <v>0</v>
      </c>
      <c r="X13" s="354">
        <f>IF(OR(ISBLANK('2. Collected Data'!AB13),ISBLANK('2. Collected Data'!AB113)),"",-1*('2. Collected Data'!AB113-'2. Collected Data'!AB13))</f>
        <v>0</v>
      </c>
      <c r="Y13" s="354">
        <f>IF(OR(ISBLANK('2. Collected Data'!AC13),ISBLANK('2. Collected Data'!AC113)),"",-1*('2. Collected Data'!AC113-'2. Collected Data'!AC13))</f>
        <v>0</v>
      </c>
      <c r="Z13" s="353">
        <f>IF(OR(ISBLANK('2. Collected Data'!AD13),ISBLANK('2. Collected Data'!AD113)),"",-1*('2. Collected Data'!AD113-'2. Collected Data'!AD13))</f>
        <v>2</v>
      </c>
      <c r="AA13" s="353">
        <f>IF(OR(ISBLANK('2. Collected Data'!AE13),ISBLANK('2. Collected Data'!AE113)),"",-1*('2. Collected Data'!AE113-'2. Collected Data'!AE13))</f>
        <v>2820</v>
      </c>
      <c r="AB13" s="353">
        <f>IF(OR(ISBLANK('2. Collected Data'!AF13),ISBLANK('2. Collected Data'!AF113)),"",-1*('2. Collected Data'!AF113-'2. Collected Data'!AF13))</f>
        <v>1</v>
      </c>
      <c r="AC13" s="355">
        <f>IF(OR(ISBLANK('2. Collected Data'!AG13),ISBLANK('2. Collected Data'!AG113)),"",-1*('2. Collected Data'!AG113-'2. Collected Data'!AG13))</f>
        <v>4600</v>
      </c>
      <c r="AD13" s="356"/>
      <c r="AE13" s="357">
        <f>IF(OR(ISBLANK('2. Collected Data'!AI113),ISBLANK('2. Collected Data'!AI213)),"",-1*('2. Collected Data'!AI213-'2. Collected Data'!AI113))</f>
        <v>-4965</v>
      </c>
      <c r="AF13" s="353">
        <f>IF(OR(ISBLANK('2. Collected Data'!AJ113),ISBLANK('2. Collected Data'!AJ213)),"",-1*('2. Collected Data'!AJ213-'2. Collected Data'!AJ113))</f>
        <v>-17370</v>
      </c>
      <c r="AG13" s="353">
        <f>IF(OR(ISBLANK('2. Collected Data'!AK113),ISBLANK('2. Collected Data'!AK213)),"",-1*('2. Collected Data'!AK213-'2. Collected Data'!AK113))</f>
        <v>11</v>
      </c>
      <c r="AH13" s="353">
        <f>IF(OR(ISBLANK('2. Collected Data'!AL113),ISBLANK('2. Collected Data'!AL213)),"",-1*('2. Collected Data'!AL213-'2. Collected Data'!AL113))</f>
        <v>1967</v>
      </c>
      <c r="AI13" s="353">
        <f>IF(OR(ISBLANK('2. Collected Data'!AM113),ISBLANK('2. Collected Data'!AM213)),"",-1*('2. Collected Data'!AM213-'2. Collected Data'!AM113))</f>
        <v>40</v>
      </c>
      <c r="AJ13" s="358"/>
      <c r="AK13" s="353">
        <f>IF(OR(ISBLANK('2. Collected Data'!AO113),ISBLANK('2. Collected Data'!AO213)),"",-1*('2. Collected Data'!AO213-'2. Collected Data'!AO113))</f>
        <v>13550</v>
      </c>
      <c r="AL13" s="353">
        <f>IF(OR(ISBLANK('2. Collected Data'!AP113),ISBLANK('2. Collected Data'!AP213)),"",-1*('2. Collected Data'!AP213-'2. Collected Data'!AP113))</f>
        <v>19900</v>
      </c>
      <c r="AM13" s="353">
        <f>IF(OR(ISBLANK('2. Collected Data'!AQ113),ISBLANK('2. Collected Data'!AQ213)),"",-1*('2. Collected Data'!AQ213-'2. Collected Data'!AQ113))</f>
        <v>500</v>
      </c>
      <c r="AN13" s="353">
        <f>IF(OR(ISBLANK('2. Collected Data'!AR113),ISBLANK('2. Collected Data'!AR213)),"",-1*('2. Collected Data'!AR213-'2. Collected Data'!AR113))</f>
        <v>-1250</v>
      </c>
      <c r="AO13" s="353">
        <f>IF(OR(ISBLANK('2. Collected Data'!AS113),ISBLANK('2. Collected Data'!AS213)),"",-1*('2. Collected Data'!AS213-'2. Collected Data'!AS113))</f>
        <v>0</v>
      </c>
      <c r="AP13" s="353">
        <f>IF(OR(ISBLANK('2. Collected Data'!AT113),ISBLANK('2. Collected Data'!AT213)),"",-1*('2. Collected Data'!AT213-'2. Collected Data'!AT113))</f>
        <v>0</v>
      </c>
      <c r="AQ13" s="355">
        <f>IF(OR(ISBLANK('2. Collected Data'!AU113),ISBLANK('2. Collected Data'!AU213)),"",-1*('2. Collected Data'!AU213-'2. Collected Data'!AU113))</f>
        <v>-25000</v>
      </c>
      <c r="AR13" s="356"/>
      <c r="AS13" s="354">
        <f>IF(OR(ISBLANK('2. Collected Data'!AW113),ISBLANK('2. Collected Data'!AW213)),"",-1*('2. Collected Data'!AW213-'2. Collected Data'!AW113))</f>
        <v>0</v>
      </c>
      <c r="AT13" s="354">
        <f>IF(OR(ISBLANK('2. Collected Data'!AX113),ISBLANK('2. Collected Data'!AX213)),"",-1*('2. Collected Data'!AX213-'2. Collected Data'!AX113))</f>
        <v>0</v>
      </c>
      <c r="AU13" s="359"/>
      <c r="AV13" s="360"/>
      <c r="AW13" s="356"/>
      <c r="AX13" s="361">
        <f>IF(OR(ISBLANK('2. Collected Data'!BB113),ISBLANK('2. Collected Data'!BB213)),"",-1*('2. Collected Data'!BB213-'2. Collected Data'!BB113))</f>
        <v>-10</v>
      </c>
      <c r="AY13" s="362">
        <f>IF(OR(ISBLANK('2. Collected Data'!BC113),ISBLANK('2. Collected Data'!BC213)),"",-1*('2. Collected Data'!BC213-'2. Collected Data'!BC113))</f>
        <v>-1427374</v>
      </c>
      <c r="AZ13" s="362">
        <f>IF(OR(ISBLANK('2. Collected Data'!BD113),ISBLANK('2. Collected Data'!BD213)),"",-1*('2. Collected Data'!BD213-'2. Collected Data'!BD113))</f>
        <v>201539</v>
      </c>
      <c r="BA13" s="362">
        <f>IF(OR(ISBLANK('2. Collected Data'!BE113),ISBLANK('2. Collected Data'!BE213)),"",-1*('2. Collected Data'!BE213-'2. Collected Data'!BE113))</f>
        <v>-793719</v>
      </c>
      <c r="BB13" s="362">
        <f>IF(OR(ISBLANK('2. Collected Data'!BF113),ISBLANK('2. Collected Data'!BF213)),"",-1*('2. Collected Data'!BF213-'2. Collected Data'!BF113))</f>
        <v>-2142810</v>
      </c>
      <c r="BC13" s="359"/>
      <c r="BD13" s="361" t="str">
        <f>IF(OR(ISBLANK('2. Collected Data'!BH113),ISBLANK('2. Collected Data'!BH213)),"",-1*('2. Collected Data'!BH213-'2. Collected Data'!BH113))</f>
        <v/>
      </c>
      <c r="BE13" s="130"/>
      <c r="BF13" s="210"/>
    </row>
    <row r="14" spans="1:58" s="51" customFormat="1" ht="11.25" customHeight="1" x14ac:dyDescent="0.15">
      <c r="A14" s="89" t="s">
        <v>345</v>
      </c>
      <c r="B14" s="171"/>
      <c r="C14" s="351" t="str">
        <f>IF(OR(ISBLANK('2. Collected Data'!G14),ISBLANK('2. Collected Data'!G114)),"",-1*('2. Collected Data'!G114-'2. Collected Data'!G14))</f>
        <v/>
      </c>
      <c r="D14" s="350" t="str">
        <f>IF(OR(ISBLANK('2. Collected Data'!H14),ISBLANK('2. Collected Data'!H114)),"",-1*('2. Collected Data'!H114-'2. Collected Data'!H14))</f>
        <v/>
      </c>
      <c r="E14" s="353" t="str">
        <f>IF(OR(ISBLANK('2. Collected Data'!I14),ISBLANK('2. Collected Data'!I114)),"",-1*('2. Collected Data'!I114-'2. Collected Data'!I14))</f>
        <v/>
      </c>
      <c r="F14" s="353" t="str">
        <f>IF(OR(ISBLANK('2. Collected Data'!J14),ISBLANK('2. Collected Data'!J114)),"",-1*('2. Collected Data'!J114-'2. Collected Data'!J14))</f>
        <v/>
      </c>
      <c r="G14" s="353" t="str">
        <f>IF(OR(ISBLANK('2. Collected Data'!K14),ISBLANK('2. Collected Data'!K114)),"",-1*('2. Collected Data'!K114-'2. Collected Data'!K14))</f>
        <v/>
      </c>
      <c r="H14" s="353" t="str">
        <f>IF(OR(ISBLANK('2. Collected Data'!L14),ISBLANK('2. Collected Data'!L114)),"",-1*('2. Collected Data'!L114-'2. Collected Data'!L14))</f>
        <v/>
      </c>
      <c r="I14" s="353" t="str">
        <f>IF(OR(ISBLANK('2. Collected Data'!M14),ISBLANK('2. Collected Data'!M114)),"",-1*('2. Collected Data'!M114-'2. Collected Data'!M14))</f>
        <v/>
      </c>
      <c r="J14" s="353" t="str">
        <f>IF(OR(ISBLANK('2. Collected Data'!N14),ISBLANK('2. Collected Data'!N114)),"",-1*('2. Collected Data'!N114-'2. Collected Data'!N14))</f>
        <v/>
      </c>
      <c r="K14" s="353" t="str">
        <f>IF(OR(ISBLANK('2. Collected Data'!O14),ISBLANK('2. Collected Data'!O114)),"",-1*('2. Collected Data'!O114-'2. Collected Data'!O14))</f>
        <v/>
      </c>
      <c r="L14" s="353" t="str">
        <f>IF(OR(ISBLANK('2. Collected Data'!P14),ISBLANK('2. Collected Data'!P114)),"",-1*('2. Collected Data'!P114-'2. Collected Data'!P14))</f>
        <v/>
      </c>
      <c r="M14" s="353" t="str">
        <f>IF(OR(ISBLANK('2. Collected Data'!Q14),ISBLANK('2. Collected Data'!Q114)),"",-1*('2. Collected Data'!Q114-'2. Collected Data'!Q14))</f>
        <v/>
      </c>
      <c r="N14" s="353" t="str">
        <f>IF(OR(ISBLANK('2. Collected Data'!R14),ISBLANK('2. Collected Data'!R114)),"",-1*('2. Collected Data'!R114-'2. Collected Data'!R14))</f>
        <v/>
      </c>
      <c r="O14" s="353" t="str">
        <f>IF(OR(ISBLANK('2. Collected Data'!S14),ISBLANK('2. Collected Data'!S114)),"",-1*('2. Collected Data'!S114-'2. Collected Data'!S14))</f>
        <v/>
      </c>
      <c r="P14" s="353" t="str">
        <f>IF(OR(ISBLANK('2. Collected Data'!T14),ISBLANK('2. Collected Data'!T114)),"",-1*('2. Collected Data'!T114-'2. Collected Data'!T14))</f>
        <v/>
      </c>
      <c r="Q14" s="353" t="str">
        <f>IF(OR(ISBLANK('2. Collected Data'!U14),ISBLANK('2. Collected Data'!U114)),"",-1*('2. Collected Data'!U114-'2. Collected Data'!U14))</f>
        <v/>
      </c>
      <c r="R14" s="353" t="str">
        <f>IF(OR(ISBLANK('2. Collected Data'!V14),ISBLANK('2. Collected Data'!V114)),"",-1*('2. Collected Data'!V114-'2. Collected Data'!V14))</f>
        <v/>
      </c>
      <c r="S14" s="353" t="str">
        <f>IF(OR(ISBLANK('2. Collected Data'!W14),ISBLANK('2. Collected Data'!W114)),"",-1*('2. Collected Data'!W114-'2. Collected Data'!W14))</f>
        <v/>
      </c>
      <c r="T14" s="353" t="str">
        <f>IF(OR(ISBLANK('2. Collected Data'!X14),ISBLANK('2. Collected Data'!X114)),"",-1*('2. Collected Data'!X114-'2. Collected Data'!X14))</f>
        <v/>
      </c>
      <c r="U14" s="353" t="str">
        <f>IF(OR(ISBLANK('2. Collected Data'!Y14),ISBLANK('2. Collected Data'!Y114)),"",-1*('2. Collected Data'!Y114-'2. Collected Data'!Y14))</f>
        <v/>
      </c>
      <c r="V14" s="353" t="str">
        <f>IF(OR(ISBLANK('2. Collected Data'!Z14),ISBLANK('2. Collected Data'!Z114)),"",-1*('2. Collected Data'!Z114-'2. Collected Data'!Z14))</f>
        <v/>
      </c>
      <c r="W14" s="354" t="str">
        <f>IF(OR(ISBLANK('2. Collected Data'!AA14),ISBLANK('2. Collected Data'!AA114)),"",-1*('2. Collected Data'!AA114-'2. Collected Data'!AA14))</f>
        <v/>
      </c>
      <c r="X14" s="354" t="str">
        <f>IF(OR(ISBLANK('2. Collected Data'!AB14),ISBLANK('2. Collected Data'!AB114)),"",-1*('2. Collected Data'!AB114-'2. Collected Data'!AB14))</f>
        <v/>
      </c>
      <c r="Y14" s="354" t="str">
        <f>IF(OR(ISBLANK('2. Collected Data'!AC14),ISBLANK('2. Collected Data'!AC114)),"",-1*('2. Collected Data'!AC114-'2. Collected Data'!AC14))</f>
        <v/>
      </c>
      <c r="Z14" s="353" t="str">
        <f>IF(OR(ISBLANK('2. Collected Data'!AD14),ISBLANK('2. Collected Data'!AD114)),"",-1*('2. Collected Data'!AD114-'2. Collected Data'!AD14))</f>
        <v/>
      </c>
      <c r="AA14" s="353" t="str">
        <f>IF(OR(ISBLANK('2. Collected Data'!AE14),ISBLANK('2. Collected Data'!AE114)),"",-1*('2. Collected Data'!AE114-'2. Collected Data'!AE14))</f>
        <v/>
      </c>
      <c r="AB14" s="353" t="str">
        <f>IF(OR(ISBLANK('2. Collected Data'!AF14),ISBLANK('2. Collected Data'!AF114)),"",-1*('2. Collected Data'!AF114-'2. Collected Data'!AF14))</f>
        <v/>
      </c>
      <c r="AC14" s="355" t="str">
        <f>IF(OR(ISBLANK('2. Collected Data'!AG14),ISBLANK('2. Collected Data'!AG114)),"",-1*('2. Collected Data'!AG114-'2. Collected Data'!AG14))</f>
        <v/>
      </c>
      <c r="AD14" s="356"/>
      <c r="AE14" s="357" t="str">
        <f>IF(OR(ISBLANK('2. Collected Data'!AI114),ISBLANK('2. Collected Data'!AI214)),"",-1*('2. Collected Data'!AI214-'2. Collected Data'!AI114))</f>
        <v/>
      </c>
      <c r="AF14" s="353" t="str">
        <f>IF(OR(ISBLANK('2. Collected Data'!AJ114),ISBLANK('2. Collected Data'!AJ214)),"",-1*('2. Collected Data'!AJ214-'2. Collected Data'!AJ114))</f>
        <v/>
      </c>
      <c r="AG14" s="353" t="str">
        <f>IF(OR(ISBLANK('2. Collected Data'!AK114),ISBLANK('2. Collected Data'!AK214)),"",-1*('2. Collected Data'!AK214-'2. Collected Data'!AK114))</f>
        <v/>
      </c>
      <c r="AH14" s="353" t="str">
        <f>IF(OR(ISBLANK('2. Collected Data'!AL114),ISBLANK('2. Collected Data'!AL214)),"",-1*('2. Collected Data'!AL214-'2. Collected Data'!AL114))</f>
        <v/>
      </c>
      <c r="AI14" s="353" t="str">
        <f>IF(OR(ISBLANK('2. Collected Data'!AM114),ISBLANK('2. Collected Data'!AM214)),"",-1*('2. Collected Data'!AM214-'2. Collected Data'!AM114))</f>
        <v/>
      </c>
      <c r="AJ14" s="358"/>
      <c r="AK14" s="353" t="str">
        <f>IF(OR(ISBLANK('2. Collected Data'!AO114),ISBLANK('2. Collected Data'!AO214)),"",-1*('2. Collected Data'!AO214-'2. Collected Data'!AO114))</f>
        <v/>
      </c>
      <c r="AL14" s="353" t="str">
        <f>IF(OR(ISBLANK('2. Collected Data'!AP114),ISBLANK('2. Collected Data'!AP214)),"",-1*('2. Collected Data'!AP214-'2. Collected Data'!AP114))</f>
        <v/>
      </c>
      <c r="AM14" s="353" t="str">
        <f>IF(OR(ISBLANK('2. Collected Data'!AQ114),ISBLANK('2. Collected Data'!AQ214)),"",-1*('2. Collected Data'!AQ214-'2. Collected Data'!AQ114))</f>
        <v/>
      </c>
      <c r="AN14" s="353" t="str">
        <f>IF(OR(ISBLANK('2. Collected Data'!AR114),ISBLANK('2. Collected Data'!AR214)),"",-1*('2. Collected Data'!AR214-'2. Collected Data'!AR114))</f>
        <v/>
      </c>
      <c r="AO14" s="353" t="str">
        <f>IF(OR(ISBLANK('2. Collected Data'!AS114),ISBLANK('2. Collected Data'!AS214)),"",-1*('2. Collected Data'!AS214-'2. Collected Data'!AS114))</f>
        <v/>
      </c>
      <c r="AP14" s="353" t="str">
        <f>IF(OR(ISBLANK('2. Collected Data'!AT114),ISBLANK('2. Collected Data'!AT214)),"",-1*('2. Collected Data'!AT214-'2. Collected Data'!AT114))</f>
        <v/>
      </c>
      <c r="AQ14" s="355" t="str">
        <f>IF(OR(ISBLANK('2. Collected Data'!AU114),ISBLANK('2. Collected Data'!AU214)),"",-1*('2. Collected Data'!AU214-'2. Collected Data'!AU114))</f>
        <v/>
      </c>
      <c r="AR14" s="356"/>
      <c r="AS14" s="354" t="str">
        <f>IF(OR(ISBLANK('2. Collected Data'!AW114),ISBLANK('2. Collected Data'!AW214)),"",-1*('2. Collected Data'!AW214-'2. Collected Data'!AW114))</f>
        <v/>
      </c>
      <c r="AT14" s="354" t="str">
        <f>IF(OR(ISBLANK('2. Collected Data'!AX114),ISBLANK('2. Collected Data'!AX214)),"",-1*('2. Collected Data'!AX214-'2. Collected Data'!AX114))</f>
        <v/>
      </c>
      <c r="AU14" s="359"/>
      <c r="AV14" s="360"/>
      <c r="AW14" s="356"/>
      <c r="AX14" s="361" t="str">
        <f>IF(OR(ISBLANK('2. Collected Data'!BB114),ISBLANK('2. Collected Data'!BB214)),"",-1*('2. Collected Data'!BB214-'2. Collected Data'!BB114))</f>
        <v/>
      </c>
      <c r="AY14" s="362" t="str">
        <f>IF(OR(ISBLANK('2. Collected Data'!BC114),ISBLANK('2. Collected Data'!BC214)),"",-1*('2. Collected Data'!BC214-'2. Collected Data'!BC114))</f>
        <v/>
      </c>
      <c r="AZ14" s="362" t="str">
        <f>IF(OR(ISBLANK('2. Collected Data'!BD114),ISBLANK('2. Collected Data'!BD214)),"",-1*('2. Collected Data'!BD214-'2. Collected Data'!BD114))</f>
        <v/>
      </c>
      <c r="BA14" s="362" t="str">
        <f>IF(OR(ISBLANK('2. Collected Data'!BE114),ISBLANK('2. Collected Data'!BE214)),"",-1*('2. Collected Data'!BE214-'2. Collected Data'!BE114))</f>
        <v/>
      </c>
      <c r="BB14" s="362" t="str">
        <f>IF(OR(ISBLANK('2. Collected Data'!BF114),ISBLANK('2. Collected Data'!BF214)),"",-1*('2. Collected Data'!BF214-'2. Collected Data'!BF114))</f>
        <v/>
      </c>
      <c r="BC14" s="359"/>
      <c r="BD14" s="361" t="str">
        <f>IF(OR(ISBLANK('2. Collected Data'!BH114),ISBLANK('2. Collected Data'!BH214)),"",-1*('2. Collected Data'!BH214-'2. Collected Data'!BH114))</f>
        <v/>
      </c>
      <c r="BE14" s="130"/>
      <c r="BF14" s="210"/>
    </row>
    <row r="15" spans="1:58" s="176" customFormat="1" ht="11.25" customHeight="1" x14ac:dyDescent="0.15">
      <c r="A15" s="89" t="s">
        <v>153</v>
      </c>
      <c r="B15" s="171"/>
      <c r="C15" s="351">
        <f>IF(OR(ISBLANK('2. Collected Data'!G15),ISBLANK('2. Collected Data'!G115)),"",-1*('2. Collected Data'!G115-'2. Collected Data'!G15))</f>
        <v>0</v>
      </c>
      <c r="D15" s="350" t="str">
        <f>IF(OR(ISBLANK('2. Collected Data'!H15),ISBLANK('2. Collected Data'!H115)),"",-1*('2. Collected Data'!H115-'2. Collected Data'!H15))</f>
        <v/>
      </c>
      <c r="E15" s="353">
        <f>IF(OR(ISBLANK('2. Collected Data'!I15),ISBLANK('2. Collected Data'!I115)),"",-1*('2. Collected Data'!I115-'2. Collected Data'!I15))</f>
        <v>-2</v>
      </c>
      <c r="F15" s="353">
        <f>IF(OR(ISBLANK('2. Collected Data'!J15),ISBLANK('2. Collected Data'!J115)),"",-1*('2. Collected Data'!J115-'2. Collected Data'!J15))</f>
        <v>0</v>
      </c>
      <c r="G15" s="353">
        <f>IF(OR(ISBLANK('2. Collected Data'!K15),ISBLANK('2. Collected Data'!K115)),"",-1*('2. Collected Data'!K115-'2. Collected Data'!K15))</f>
        <v>0</v>
      </c>
      <c r="H15" s="353">
        <f>IF(OR(ISBLANK('2. Collected Data'!L15),ISBLANK('2. Collected Data'!L115)),"",-1*('2. Collected Data'!L115-'2. Collected Data'!L15))</f>
        <v>0</v>
      </c>
      <c r="I15" s="353">
        <f>IF(OR(ISBLANK('2. Collected Data'!M15),ISBLANK('2. Collected Data'!M115)),"",-1*('2. Collected Data'!M115-'2. Collected Data'!M15))</f>
        <v>1</v>
      </c>
      <c r="J15" s="353">
        <f>IF(OR(ISBLANK('2. Collected Data'!N15),ISBLANK('2. Collected Data'!N115)),"",-1*('2. Collected Data'!N115-'2. Collected Data'!N15))</f>
        <v>0</v>
      </c>
      <c r="K15" s="353">
        <f>IF(OR(ISBLANK('2. Collected Data'!O15),ISBLANK('2. Collected Data'!O115)),"",-1*('2. Collected Data'!O115-'2. Collected Data'!O15))</f>
        <v>-4</v>
      </c>
      <c r="L15" s="353">
        <f>IF(OR(ISBLANK('2. Collected Data'!P15),ISBLANK('2. Collected Data'!P115)),"",-1*('2. Collected Data'!P115-'2. Collected Data'!P15))</f>
        <v>0</v>
      </c>
      <c r="M15" s="353">
        <f>IF(OR(ISBLANK('2. Collected Data'!Q15),ISBLANK('2. Collected Data'!Q115)),"",-1*('2. Collected Data'!Q115-'2. Collected Data'!Q15))</f>
        <v>-195</v>
      </c>
      <c r="N15" s="353">
        <f>IF(OR(ISBLANK('2. Collected Data'!R15),ISBLANK('2. Collected Data'!R115)),"",-1*('2. Collected Data'!R115-'2. Collected Data'!R15))</f>
        <v>-6</v>
      </c>
      <c r="O15" s="353">
        <f>IF(OR(ISBLANK('2. Collected Data'!S15),ISBLANK('2. Collected Data'!S115)),"",-1*('2. Collected Data'!S115-'2. Collected Data'!S15))</f>
        <v>-2</v>
      </c>
      <c r="P15" s="353">
        <f>IF(OR(ISBLANK('2. Collected Data'!T15),ISBLANK('2. Collected Data'!T115)),"",-1*('2. Collected Data'!T115-'2. Collected Data'!T15))</f>
        <v>-2</v>
      </c>
      <c r="Q15" s="353">
        <f>IF(OR(ISBLANK('2. Collected Data'!U15),ISBLANK('2. Collected Data'!U115)),"",-1*('2. Collected Data'!U115-'2. Collected Data'!U15))</f>
        <v>-50</v>
      </c>
      <c r="R15" s="353">
        <f>IF(OR(ISBLANK('2. Collected Data'!V15),ISBLANK('2. Collected Data'!V115)),"",-1*('2. Collected Data'!V115-'2. Collected Data'!V15))</f>
        <v>0</v>
      </c>
      <c r="S15" s="353">
        <f>IF(OR(ISBLANK('2. Collected Data'!W15),ISBLANK('2. Collected Data'!W115)),"",-1*('2. Collected Data'!W115-'2. Collected Data'!W15))</f>
        <v>-197</v>
      </c>
      <c r="T15" s="353">
        <f>IF(OR(ISBLANK('2. Collected Data'!X15),ISBLANK('2. Collected Data'!X115)),"",-1*('2. Collected Data'!X115-'2. Collected Data'!X15))</f>
        <v>0</v>
      </c>
      <c r="U15" s="353">
        <f>IF(OR(ISBLANK('2. Collected Data'!Y15),ISBLANK('2. Collected Data'!Y115)),"",-1*('2. Collected Data'!Y115-'2. Collected Data'!Y15))</f>
        <v>90</v>
      </c>
      <c r="V15" s="353">
        <f>IF(OR(ISBLANK('2. Collected Data'!Z15),ISBLANK('2. Collected Data'!Z115)),"",-1*('2. Collected Data'!Z115-'2. Collected Data'!Z15))</f>
        <v>0</v>
      </c>
      <c r="W15" s="354">
        <f>IF(OR(ISBLANK('2. Collected Data'!AA15),ISBLANK('2. Collected Data'!AA115)),"",-1*('2. Collected Data'!AA115-'2. Collected Data'!AA15))</f>
        <v>0</v>
      </c>
      <c r="X15" s="354">
        <f>IF(OR(ISBLANK('2. Collected Data'!AB15),ISBLANK('2. Collected Data'!AB115)),"",-1*('2. Collected Data'!AB115-'2. Collected Data'!AB15))</f>
        <v>0</v>
      </c>
      <c r="Y15" s="354">
        <f>IF(OR(ISBLANK('2. Collected Data'!AC15),ISBLANK('2. Collected Data'!AC115)),"",-1*('2. Collected Data'!AC115-'2. Collected Data'!AC15))</f>
        <v>0</v>
      </c>
      <c r="Z15" s="353">
        <f>IF(OR(ISBLANK('2. Collected Data'!AD15),ISBLANK('2. Collected Data'!AD115)),"",-1*('2. Collected Data'!AD115-'2. Collected Data'!AD15))</f>
        <v>0</v>
      </c>
      <c r="AA15" s="353">
        <f>IF(OR(ISBLANK('2. Collected Data'!AE15),ISBLANK('2. Collected Data'!AE115)),"",-1*('2. Collected Data'!AE115-'2. Collected Data'!AE15))</f>
        <v>0</v>
      </c>
      <c r="AB15" s="353">
        <f>IF(OR(ISBLANK('2. Collected Data'!AF15),ISBLANK('2. Collected Data'!AF115)),"",-1*('2. Collected Data'!AF115-'2. Collected Data'!AF15))</f>
        <v>-4</v>
      </c>
      <c r="AC15" s="355">
        <f>IF(OR(ISBLANK('2. Collected Data'!AG15),ISBLANK('2. Collected Data'!AG115)),"",-1*('2. Collected Data'!AG115-'2. Collected Data'!AG15))</f>
        <v>-68000</v>
      </c>
      <c r="AD15" s="356"/>
      <c r="AE15" s="357">
        <f>IF(OR(ISBLANK('2. Collected Data'!AI115),ISBLANK('2. Collected Data'!AI215)),"",-1*('2. Collected Data'!AI215-'2. Collected Data'!AI115))</f>
        <v>14875</v>
      </c>
      <c r="AF15" s="353">
        <f>IF(OR(ISBLANK('2. Collected Data'!AJ115),ISBLANK('2. Collected Data'!AJ215)),"",-1*('2. Collected Data'!AJ215-'2. Collected Data'!AJ115))</f>
        <v>-1</v>
      </c>
      <c r="AG15" s="353" t="str">
        <f>IF(OR(ISBLANK('2. Collected Data'!AK115),ISBLANK('2. Collected Data'!AK215)),"",-1*('2. Collected Data'!AK215-'2. Collected Data'!AK115))</f>
        <v/>
      </c>
      <c r="AH15" s="353">
        <f>IF(OR(ISBLANK('2. Collected Data'!AL115),ISBLANK('2. Collected Data'!AL215)),"",-1*('2. Collected Data'!AL215-'2. Collected Data'!AL115))</f>
        <v>30831</v>
      </c>
      <c r="AI15" s="353" t="str">
        <f>IF(OR(ISBLANK('2. Collected Data'!AM115),ISBLANK('2. Collected Data'!AM215)),"",-1*('2. Collected Data'!AM215-'2. Collected Data'!AM115))</f>
        <v/>
      </c>
      <c r="AJ15" s="358"/>
      <c r="AK15" s="353">
        <f>IF(OR(ISBLANK('2. Collected Data'!AO115),ISBLANK('2. Collected Data'!AO215)),"",-1*('2. Collected Data'!AO215-'2. Collected Data'!AO115))</f>
        <v>35381</v>
      </c>
      <c r="AL15" s="353" t="str">
        <f>IF(OR(ISBLANK('2. Collected Data'!AP115),ISBLANK('2. Collected Data'!AP215)),"",-1*('2. Collected Data'!AP215-'2. Collected Data'!AP115))</f>
        <v/>
      </c>
      <c r="AM15" s="353">
        <f>IF(OR(ISBLANK('2. Collected Data'!AQ115),ISBLANK('2. Collected Data'!AQ215)),"",-1*('2. Collected Data'!AQ215-'2. Collected Data'!AQ115))</f>
        <v>250594</v>
      </c>
      <c r="AN15" s="353" t="str">
        <f>IF(OR(ISBLANK('2. Collected Data'!AR115),ISBLANK('2. Collected Data'!AR215)),"",-1*('2. Collected Data'!AR215-'2. Collected Data'!AR115))</f>
        <v/>
      </c>
      <c r="AO15" s="353" t="str">
        <f>IF(OR(ISBLANK('2. Collected Data'!AS115),ISBLANK('2. Collected Data'!AS215)),"",-1*('2. Collected Data'!AS215-'2. Collected Data'!AS115))</f>
        <v/>
      </c>
      <c r="AP15" s="353" t="str">
        <f>IF(OR(ISBLANK('2. Collected Data'!AT115),ISBLANK('2. Collected Data'!AT215)),"",-1*('2. Collected Data'!AT215-'2. Collected Data'!AT115))</f>
        <v/>
      </c>
      <c r="AQ15" s="355" t="str">
        <f>IF(OR(ISBLANK('2. Collected Data'!AU115),ISBLANK('2. Collected Data'!AU215)),"",-1*('2. Collected Data'!AU215-'2. Collected Data'!AU115))</f>
        <v/>
      </c>
      <c r="AR15" s="356"/>
      <c r="AS15" s="354">
        <f>IF(OR(ISBLANK('2. Collected Data'!AW115),ISBLANK('2. Collected Data'!AW215)),"",-1*('2. Collected Data'!AW215-'2. Collected Data'!AW115))</f>
        <v>-0.4</v>
      </c>
      <c r="AT15" s="354">
        <f>IF(OR(ISBLANK('2. Collected Data'!AX115),ISBLANK('2. Collected Data'!AX215)),"",-1*('2. Collected Data'!AX215-'2. Collected Data'!AX115))</f>
        <v>0.39999999999999997</v>
      </c>
      <c r="AU15" s="359"/>
      <c r="AV15" s="360"/>
      <c r="AW15" s="356"/>
      <c r="AX15" s="361">
        <f>IF(OR(ISBLANK('2. Collected Data'!BB115),ISBLANK('2. Collected Data'!BB215)),"",-1*('2. Collected Data'!BB215-'2. Collected Data'!BB115))</f>
        <v>-44</v>
      </c>
      <c r="AY15" s="362">
        <f>IF(OR(ISBLANK('2. Collected Data'!BC115),ISBLANK('2. Collected Data'!BC215)),"",-1*('2. Collected Data'!BC215-'2. Collected Data'!BC115))</f>
        <v>3612543</v>
      </c>
      <c r="AZ15" s="362">
        <f>IF(OR(ISBLANK('2. Collected Data'!BD115),ISBLANK('2. Collected Data'!BD215)),"",-1*('2. Collected Data'!BD215-'2. Collected Data'!BD115))</f>
        <v>2212959</v>
      </c>
      <c r="BA15" s="362">
        <f>IF(OR(ISBLANK('2. Collected Data'!BE115),ISBLANK('2. Collected Data'!BE215)),"",-1*('2. Collected Data'!BE215-'2. Collected Data'!BE115))</f>
        <v>3396031</v>
      </c>
      <c r="BB15" s="362">
        <f>IF(OR(ISBLANK('2. Collected Data'!BF115),ISBLANK('2. Collected Data'!BF215)),"",-1*('2. Collected Data'!BF215-'2. Collected Data'!BF115))</f>
        <v>9221532</v>
      </c>
      <c r="BC15" s="359"/>
      <c r="BD15" s="361">
        <f>IF(OR(ISBLANK('2. Collected Data'!BH115),ISBLANK('2. Collected Data'!BH215)),"",-1*('2. Collected Data'!BH215-'2. Collected Data'!BH115))</f>
        <v>-44</v>
      </c>
      <c r="BE15" s="130"/>
      <c r="BF15" s="210"/>
    </row>
    <row r="16" spans="1:58" s="51" customFormat="1" ht="11.25" customHeight="1" x14ac:dyDescent="0.15">
      <c r="A16" s="89" t="s">
        <v>154</v>
      </c>
      <c r="B16" s="172"/>
      <c r="C16" s="351" t="str">
        <f>IF(OR(ISBLANK('2. Collected Data'!G16),ISBLANK('2. Collected Data'!G116)),"",-1*('2. Collected Data'!G116-'2. Collected Data'!G16))</f>
        <v/>
      </c>
      <c r="D16" s="353" t="str">
        <f>IF(OR(ISBLANK('2. Collected Data'!H16),ISBLANK('2. Collected Data'!H116)),"",-1*('2. Collected Data'!H116-'2. Collected Data'!H16))</f>
        <v/>
      </c>
      <c r="E16" s="353" t="str">
        <f>IF(OR(ISBLANK('2. Collected Data'!I16),ISBLANK('2. Collected Data'!I116)),"",-1*('2. Collected Data'!I116-'2. Collected Data'!I16))</f>
        <v/>
      </c>
      <c r="F16" s="353" t="str">
        <f>IF(OR(ISBLANK('2. Collected Data'!J16),ISBLANK('2. Collected Data'!J116)),"",-1*('2. Collected Data'!J116-'2. Collected Data'!J16))</f>
        <v/>
      </c>
      <c r="G16" s="353" t="str">
        <f>IF(OR(ISBLANK('2. Collected Data'!K16),ISBLANK('2. Collected Data'!K116)),"",-1*('2. Collected Data'!K116-'2. Collected Data'!K16))</f>
        <v/>
      </c>
      <c r="H16" s="353" t="str">
        <f>IF(OR(ISBLANK('2. Collected Data'!L16),ISBLANK('2. Collected Data'!L116)),"",-1*('2. Collected Data'!L116-'2. Collected Data'!L16))</f>
        <v/>
      </c>
      <c r="I16" s="353" t="str">
        <f>IF(OR(ISBLANK('2. Collected Data'!M16),ISBLANK('2. Collected Data'!M116)),"",-1*('2. Collected Data'!M116-'2. Collected Data'!M16))</f>
        <v/>
      </c>
      <c r="J16" s="353" t="str">
        <f>IF(OR(ISBLANK('2. Collected Data'!N16),ISBLANK('2. Collected Data'!N116)),"",-1*('2. Collected Data'!N116-'2. Collected Data'!N16))</f>
        <v/>
      </c>
      <c r="K16" s="353" t="str">
        <f>IF(OR(ISBLANK('2. Collected Data'!O16),ISBLANK('2. Collected Data'!O116)),"",-1*('2. Collected Data'!O116-'2. Collected Data'!O16))</f>
        <v/>
      </c>
      <c r="L16" s="353" t="str">
        <f>IF(OR(ISBLANK('2. Collected Data'!P16),ISBLANK('2. Collected Data'!P116)),"",-1*('2. Collected Data'!P116-'2. Collected Data'!P16))</f>
        <v/>
      </c>
      <c r="M16" s="353" t="str">
        <f>IF(OR(ISBLANK('2. Collected Data'!Q16),ISBLANK('2. Collected Data'!Q116)),"",-1*('2. Collected Data'!Q116-'2. Collected Data'!Q16))</f>
        <v/>
      </c>
      <c r="N16" s="353" t="str">
        <f>IF(OR(ISBLANK('2. Collected Data'!R16),ISBLANK('2. Collected Data'!R116)),"",-1*('2. Collected Data'!R116-'2. Collected Data'!R16))</f>
        <v/>
      </c>
      <c r="O16" s="353" t="str">
        <f>IF(OR(ISBLANK('2. Collected Data'!S16),ISBLANK('2. Collected Data'!S116)),"",-1*('2. Collected Data'!S116-'2. Collected Data'!S16))</f>
        <v/>
      </c>
      <c r="P16" s="353" t="str">
        <f>IF(OR(ISBLANK('2. Collected Data'!T16),ISBLANK('2. Collected Data'!T116)),"",-1*('2. Collected Data'!T116-'2. Collected Data'!T16))</f>
        <v/>
      </c>
      <c r="Q16" s="353" t="str">
        <f>IF(OR(ISBLANK('2. Collected Data'!U16),ISBLANK('2. Collected Data'!U116)),"",-1*('2. Collected Data'!U116-'2. Collected Data'!U16))</f>
        <v/>
      </c>
      <c r="R16" s="353" t="str">
        <f>IF(OR(ISBLANK('2. Collected Data'!V16),ISBLANK('2. Collected Data'!V116)),"",-1*('2. Collected Data'!V116-'2. Collected Data'!V16))</f>
        <v/>
      </c>
      <c r="S16" s="353" t="str">
        <f>IF(OR(ISBLANK('2. Collected Data'!W16),ISBLANK('2. Collected Data'!W116)),"",-1*('2. Collected Data'!W116-'2. Collected Data'!W16))</f>
        <v/>
      </c>
      <c r="T16" s="353" t="str">
        <f>IF(OR(ISBLANK('2. Collected Data'!X16),ISBLANK('2. Collected Data'!X116)),"",-1*('2. Collected Data'!X116-'2. Collected Data'!X16))</f>
        <v/>
      </c>
      <c r="U16" s="353" t="str">
        <f>IF(OR(ISBLANK('2. Collected Data'!Y16),ISBLANK('2. Collected Data'!Y116)),"",-1*('2. Collected Data'!Y116-'2. Collected Data'!Y16))</f>
        <v/>
      </c>
      <c r="V16" s="353" t="str">
        <f>IF(OR(ISBLANK('2. Collected Data'!Z16),ISBLANK('2. Collected Data'!Z116)),"",-1*('2. Collected Data'!Z116-'2. Collected Data'!Z16))</f>
        <v/>
      </c>
      <c r="W16" s="354" t="str">
        <f>IF(OR(ISBLANK('2. Collected Data'!AA16),ISBLANK('2. Collected Data'!AA116)),"",-1*('2. Collected Data'!AA116-'2. Collected Data'!AA16))</f>
        <v/>
      </c>
      <c r="X16" s="354" t="str">
        <f>IF(OR(ISBLANK('2. Collected Data'!AB16),ISBLANK('2. Collected Data'!AB116)),"",-1*('2. Collected Data'!AB116-'2. Collected Data'!AB16))</f>
        <v/>
      </c>
      <c r="Y16" s="354" t="str">
        <f>IF(OR(ISBLANK('2. Collected Data'!AC16),ISBLANK('2. Collected Data'!AC116)),"",-1*('2. Collected Data'!AC116-'2. Collected Data'!AC16))</f>
        <v/>
      </c>
      <c r="Z16" s="353" t="str">
        <f>IF(OR(ISBLANK('2. Collected Data'!AD16),ISBLANK('2. Collected Data'!AD116)),"",-1*('2. Collected Data'!AD116-'2. Collected Data'!AD16))</f>
        <v/>
      </c>
      <c r="AA16" s="353" t="str">
        <f>IF(OR(ISBLANK('2. Collected Data'!AE16),ISBLANK('2. Collected Data'!AE116)),"",-1*('2. Collected Data'!AE116-'2. Collected Data'!AE16))</f>
        <v/>
      </c>
      <c r="AB16" s="353" t="str">
        <f>IF(OR(ISBLANK('2. Collected Data'!AF16),ISBLANK('2. Collected Data'!AF116)),"",-1*('2. Collected Data'!AF116-'2. Collected Data'!AF16))</f>
        <v/>
      </c>
      <c r="AC16" s="355" t="str">
        <f>IF(OR(ISBLANK('2. Collected Data'!AG16),ISBLANK('2. Collected Data'!AG116)),"",-1*('2. Collected Data'!AG116-'2. Collected Data'!AG16))</f>
        <v/>
      </c>
      <c r="AD16" s="356"/>
      <c r="AE16" s="357" t="str">
        <f>IF(OR(ISBLANK('2. Collected Data'!AI116),ISBLANK('2. Collected Data'!AI216)),"",-1*('2. Collected Data'!AI216-'2. Collected Data'!AI116))</f>
        <v/>
      </c>
      <c r="AF16" s="353" t="str">
        <f>IF(OR(ISBLANK('2. Collected Data'!AJ116),ISBLANK('2. Collected Data'!AJ216)),"",-1*('2. Collected Data'!AJ216-'2. Collected Data'!AJ116))</f>
        <v/>
      </c>
      <c r="AG16" s="353" t="str">
        <f>IF(OR(ISBLANK('2. Collected Data'!AK116),ISBLANK('2. Collected Data'!AK216)),"",-1*('2. Collected Data'!AK216-'2. Collected Data'!AK116))</f>
        <v/>
      </c>
      <c r="AH16" s="353" t="str">
        <f>IF(OR(ISBLANK('2. Collected Data'!AL116),ISBLANK('2. Collected Data'!AL216)),"",-1*('2. Collected Data'!AL216-'2. Collected Data'!AL116))</f>
        <v/>
      </c>
      <c r="AI16" s="353" t="str">
        <f>IF(OR(ISBLANK('2. Collected Data'!AM116),ISBLANK('2. Collected Data'!AM216)),"",-1*('2. Collected Data'!AM216-'2. Collected Data'!AM116))</f>
        <v/>
      </c>
      <c r="AJ16" s="358"/>
      <c r="AK16" s="353" t="str">
        <f>IF(OR(ISBLANK('2. Collected Data'!AO116),ISBLANK('2. Collected Data'!AO216)),"",-1*('2. Collected Data'!AO216-'2. Collected Data'!AO116))</f>
        <v/>
      </c>
      <c r="AL16" s="353" t="str">
        <f>IF(OR(ISBLANK('2. Collected Data'!AP116),ISBLANK('2. Collected Data'!AP216)),"",-1*('2. Collected Data'!AP216-'2. Collected Data'!AP116))</f>
        <v/>
      </c>
      <c r="AM16" s="353" t="str">
        <f>IF(OR(ISBLANK('2. Collected Data'!AQ116),ISBLANK('2. Collected Data'!AQ216)),"",-1*('2. Collected Data'!AQ216-'2. Collected Data'!AQ116))</f>
        <v/>
      </c>
      <c r="AN16" s="353" t="str">
        <f>IF(OR(ISBLANK('2. Collected Data'!AR116),ISBLANK('2. Collected Data'!AR216)),"",-1*('2. Collected Data'!AR216-'2. Collected Data'!AR116))</f>
        <v/>
      </c>
      <c r="AO16" s="353" t="str">
        <f>IF(OR(ISBLANK('2. Collected Data'!AS116),ISBLANK('2. Collected Data'!AS216)),"",-1*('2. Collected Data'!AS216-'2. Collected Data'!AS116))</f>
        <v/>
      </c>
      <c r="AP16" s="353" t="str">
        <f>IF(OR(ISBLANK('2. Collected Data'!AT116),ISBLANK('2. Collected Data'!AT216)),"",-1*('2. Collected Data'!AT216-'2. Collected Data'!AT116))</f>
        <v/>
      </c>
      <c r="AQ16" s="355" t="str">
        <f>IF(OR(ISBLANK('2. Collected Data'!AU116),ISBLANK('2. Collected Data'!AU216)),"",-1*('2. Collected Data'!AU216-'2. Collected Data'!AU116))</f>
        <v/>
      </c>
      <c r="AR16" s="356"/>
      <c r="AS16" s="354" t="str">
        <f>IF(OR(ISBLANK('2. Collected Data'!AW116),ISBLANK('2. Collected Data'!AW216)),"",-1*('2. Collected Data'!AW216-'2. Collected Data'!AW116))</f>
        <v/>
      </c>
      <c r="AT16" s="354" t="str">
        <f>IF(OR(ISBLANK('2. Collected Data'!AX116),ISBLANK('2. Collected Data'!AX216)),"",-1*('2. Collected Data'!AX216-'2. Collected Data'!AX116))</f>
        <v/>
      </c>
      <c r="AU16" s="359"/>
      <c r="AV16" s="360"/>
      <c r="AW16" s="356"/>
      <c r="AX16" s="361" t="str">
        <f>IF(OR(ISBLANK('2. Collected Data'!BB116),ISBLANK('2. Collected Data'!BB216)),"",-1*('2. Collected Data'!BB216-'2. Collected Data'!BB116))</f>
        <v/>
      </c>
      <c r="AY16" s="362" t="str">
        <f>IF(OR(ISBLANK('2. Collected Data'!BC116),ISBLANK('2. Collected Data'!BC216)),"",-1*('2. Collected Data'!BC216-'2. Collected Data'!BC116))</f>
        <v/>
      </c>
      <c r="AZ16" s="362" t="str">
        <f>IF(OR(ISBLANK('2. Collected Data'!BD116),ISBLANK('2. Collected Data'!BD216)),"",-1*('2. Collected Data'!BD216-'2. Collected Data'!BD116))</f>
        <v/>
      </c>
      <c r="BA16" s="362" t="str">
        <f>IF(OR(ISBLANK('2. Collected Data'!BE116),ISBLANK('2. Collected Data'!BE216)),"",-1*('2. Collected Data'!BE216-'2. Collected Data'!BE116))</f>
        <v/>
      </c>
      <c r="BB16" s="362" t="str">
        <f>IF(OR(ISBLANK('2. Collected Data'!BF116),ISBLANK('2. Collected Data'!BF216)),"",-1*('2. Collected Data'!BF216-'2. Collected Data'!BF116))</f>
        <v/>
      </c>
      <c r="BC16" s="359"/>
      <c r="BD16" s="361" t="str">
        <f>IF(OR(ISBLANK('2. Collected Data'!BH116),ISBLANK('2. Collected Data'!BH216)),"",-1*('2. Collected Data'!BH216-'2. Collected Data'!BH116))</f>
        <v/>
      </c>
      <c r="BE16" s="130"/>
      <c r="BF16" s="210"/>
    </row>
    <row r="17" spans="1:58" s="51" customFormat="1" ht="11.25" customHeight="1" x14ac:dyDescent="0.15">
      <c r="A17" s="89" t="s">
        <v>131</v>
      </c>
      <c r="B17" s="172"/>
      <c r="C17" s="351">
        <f>IF(OR(ISBLANK('2. Collected Data'!G17),ISBLANK('2. Collected Data'!G117)),"",-1*('2. Collected Data'!G117-'2. Collected Data'!G17))</f>
        <v>18</v>
      </c>
      <c r="D17" s="353">
        <f>IF(OR(ISBLANK('2. Collected Data'!H17),ISBLANK('2. Collected Data'!H117)),"",-1*('2. Collected Data'!H117-'2. Collected Data'!H17))</f>
        <v>0</v>
      </c>
      <c r="E17" s="353">
        <f>IF(OR(ISBLANK('2. Collected Data'!I17),ISBLANK('2. Collected Data'!I117)),"",-1*('2. Collected Data'!I117-'2. Collected Data'!I17))</f>
        <v>272</v>
      </c>
      <c r="F17" s="353">
        <f>IF(OR(ISBLANK('2. Collected Data'!J17),ISBLANK('2. Collected Data'!J117)),"",-1*('2. Collected Data'!J117-'2. Collected Data'!J17))</f>
        <v>0</v>
      </c>
      <c r="G17" s="353">
        <f>IF(OR(ISBLANK('2. Collected Data'!K17),ISBLANK('2. Collected Data'!K117)),"",-1*('2. Collected Data'!K117-'2. Collected Data'!K17))</f>
        <v>0</v>
      </c>
      <c r="H17" s="353">
        <f>IF(OR(ISBLANK('2. Collected Data'!L17),ISBLANK('2. Collected Data'!L117)),"",-1*('2. Collected Data'!L117-'2. Collected Data'!L17))</f>
        <v>0</v>
      </c>
      <c r="I17" s="353">
        <f>IF(OR(ISBLANK('2. Collected Data'!M17),ISBLANK('2. Collected Data'!M117)),"",-1*('2. Collected Data'!M117-'2. Collected Data'!M17))</f>
        <v>0</v>
      </c>
      <c r="J17" s="353" t="str">
        <f>IF(OR(ISBLANK('2. Collected Data'!N17),ISBLANK('2. Collected Data'!N117)),"",-1*('2. Collected Data'!N117-'2. Collected Data'!N17))</f>
        <v/>
      </c>
      <c r="K17" s="353">
        <f>IF(OR(ISBLANK('2. Collected Data'!O17),ISBLANK('2. Collected Data'!O117)),"",-1*('2. Collected Data'!O117-'2. Collected Data'!O17))</f>
        <v>0</v>
      </c>
      <c r="L17" s="353" t="str">
        <f>IF(OR(ISBLANK('2. Collected Data'!P17),ISBLANK('2. Collected Data'!P117)),"",-1*('2. Collected Data'!P117-'2. Collected Data'!P17))</f>
        <v/>
      </c>
      <c r="M17" s="353" t="str">
        <f>IF(OR(ISBLANK('2. Collected Data'!Q17),ISBLANK('2. Collected Data'!Q117)),"",-1*('2. Collected Data'!Q117-'2. Collected Data'!Q17))</f>
        <v/>
      </c>
      <c r="N17" s="353" t="str">
        <f>IF(OR(ISBLANK('2. Collected Data'!R17),ISBLANK('2. Collected Data'!R117)),"",-1*('2. Collected Data'!R117-'2. Collected Data'!R17))</f>
        <v/>
      </c>
      <c r="O17" s="353" t="str">
        <f>IF(OR(ISBLANK('2. Collected Data'!S17),ISBLANK('2. Collected Data'!S117)),"",-1*('2. Collected Data'!S117-'2. Collected Data'!S17))</f>
        <v/>
      </c>
      <c r="P17" s="353" t="str">
        <f>IF(OR(ISBLANK('2. Collected Data'!T17),ISBLANK('2. Collected Data'!T117)),"",-1*('2. Collected Data'!T117-'2. Collected Data'!T17))</f>
        <v/>
      </c>
      <c r="Q17" s="353" t="str">
        <f>IF(OR(ISBLANK('2. Collected Data'!U17),ISBLANK('2. Collected Data'!U117)),"",-1*('2. Collected Data'!U117-'2. Collected Data'!U17))</f>
        <v/>
      </c>
      <c r="R17" s="353" t="str">
        <f>IF(OR(ISBLANK('2. Collected Data'!V17),ISBLANK('2. Collected Data'!V117)),"",-1*('2. Collected Data'!V117-'2. Collected Data'!V17))</f>
        <v/>
      </c>
      <c r="S17" s="353" t="str">
        <f>IF(OR(ISBLANK('2. Collected Data'!W17),ISBLANK('2. Collected Data'!W117)),"",-1*('2. Collected Data'!W117-'2. Collected Data'!W17))</f>
        <v/>
      </c>
      <c r="T17" s="353" t="str">
        <f>IF(OR(ISBLANK('2. Collected Data'!X17),ISBLANK('2. Collected Data'!X117)),"",-1*('2. Collected Data'!X117-'2. Collected Data'!X17))</f>
        <v/>
      </c>
      <c r="U17" s="353">
        <f>IF(OR(ISBLANK('2. Collected Data'!Y17),ISBLANK('2. Collected Data'!Y117)),"",-1*('2. Collected Data'!Y117-'2. Collected Data'!Y17))</f>
        <v>0</v>
      </c>
      <c r="V17" s="353">
        <f>IF(OR(ISBLANK('2. Collected Data'!Z17),ISBLANK('2. Collected Data'!Z117)),"",-1*('2. Collected Data'!Z117-'2. Collected Data'!Z17))</f>
        <v>75</v>
      </c>
      <c r="W17" s="354">
        <f>IF(OR(ISBLANK('2. Collected Data'!AA17),ISBLANK('2. Collected Data'!AA117)),"",-1*('2. Collected Data'!AA117-'2. Collected Data'!AA17))</f>
        <v>0</v>
      </c>
      <c r="X17" s="354">
        <f>IF(OR(ISBLANK('2. Collected Data'!AB17),ISBLANK('2. Collected Data'!AB117)),"",-1*('2. Collected Data'!AB117-'2. Collected Data'!AB17))</f>
        <v>0</v>
      </c>
      <c r="Y17" s="354">
        <f>IF(OR(ISBLANK('2. Collected Data'!AC17),ISBLANK('2. Collected Data'!AC117)),"",-1*('2. Collected Data'!AC117-'2. Collected Data'!AC17))</f>
        <v>0</v>
      </c>
      <c r="Z17" s="353">
        <f>IF(OR(ISBLANK('2. Collected Data'!AD17),ISBLANK('2. Collected Data'!AD117)),"",-1*('2. Collected Data'!AD117-'2. Collected Data'!AD17))</f>
        <v>-142</v>
      </c>
      <c r="AA17" s="353">
        <f>IF(OR(ISBLANK('2. Collected Data'!AE17),ISBLANK('2. Collected Data'!AE117)),"",-1*('2. Collected Data'!AE117-'2. Collected Data'!AE17))</f>
        <v>1500</v>
      </c>
      <c r="AB17" s="353">
        <f>IF(OR(ISBLANK('2. Collected Data'!AF17),ISBLANK('2. Collected Data'!AF117)),"",-1*('2. Collected Data'!AF117-'2. Collected Data'!AF17))</f>
        <v>0</v>
      </c>
      <c r="AC17" s="355">
        <f>IF(OR(ISBLANK('2. Collected Data'!AG17),ISBLANK('2. Collected Data'!AG117)),"",-1*('2. Collected Data'!AG117-'2. Collected Data'!AG17))</f>
        <v>-85500</v>
      </c>
      <c r="AD17" s="356"/>
      <c r="AE17" s="357">
        <f>IF(OR(ISBLANK('2. Collected Data'!AI117),ISBLANK('2. Collected Data'!AI217)),"",-1*('2. Collected Data'!AI217-'2. Collected Data'!AI117))</f>
        <v>-6820</v>
      </c>
      <c r="AF17" s="353" t="str">
        <f>IF(OR(ISBLANK('2. Collected Data'!AJ117),ISBLANK('2. Collected Data'!AJ217)),"",-1*('2. Collected Data'!AJ217-'2. Collected Data'!AJ117))</f>
        <v/>
      </c>
      <c r="AG17" s="353" t="str">
        <f>IF(OR(ISBLANK('2. Collected Data'!AK117),ISBLANK('2. Collected Data'!AK217)),"",-1*('2. Collected Data'!AK217-'2. Collected Data'!AK117))</f>
        <v/>
      </c>
      <c r="AH17" s="353">
        <f>IF(OR(ISBLANK('2. Collected Data'!AL117),ISBLANK('2. Collected Data'!AL217)),"",-1*('2. Collected Data'!AL217-'2. Collected Data'!AL117))</f>
        <v>-6854</v>
      </c>
      <c r="AI17" s="353" t="str">
        <f>IF(OR(ISBLANK('2. Collected Data'!AM117),ISBLANK('2. Collected Data'!AM217)),"",-1*('2. Collected Data'!AM217-'2. Collected Data'!AM117))</f>
        <v/>
      </c>
      <c r="AJ17" s="358"/>
      <c r="AK17" s="353">
        <f>IF(OR(ISBLANK('2. Collected Data'!AO117),ISBLANK('2. Collected Data'!AO217)),"",-1*('2. Collected Data'!AO217-'2. Collected Data'!AO117))</f>
        <v>327038</v>
      </c>
      <c r="AL17" s="353" t="str">
        <f>IF(OR(ISBLANK('2. Collected Data'!AP117),ISBLANK('2. Collected Data'!AP217)),"",-1*('2. Collected Data'!AP217-'2. Collected Data'!AP117))</f>
        <v/>
      </c>
      <c r="AM17" s="353">
        <f>IF(OR(ISBLANK('2. Collected Data'!AQ117),ISBLANK('2. Collected Data'!AQ217)),"",-1*('2. Collected Data'!AQ217-'2. Collected Data'!AQ117))</f>
        <v>-434330</v>
      </c>
      <c r="AN17" s="353" t="str">
        <f>IF(OR(ISBLANK('2. Collected Data'!AR117),ISBLANK('2. Collected Data'!AR217)),"",-1*('2. Collected Data'!AR217-'2. Collected Data'!AR117))</f>
        <v/>
      </c>
      <c r="AO17" s="353" t="str">
        <f>IF(OR(ISBLANK('2. Collected Data'!AS117),ISBLANK('2. Collected Data'!AS217)),"",-1*('2. Collected Data'!AS217-'2. Collected Data'!AS117))</f>
        <v/>
      </c>
      <c r="AP17" s="353" t="str">
        <f>IF(OR(ISBLANK('2. Collected Data'!AT117),ISBLANK('2. Collected Data'!AT217)),"",-1*('2. Collected Data'!AT217-'2. Collected Data'!AT117))</f>
        <v/>
      </c>
      <c r="AQ17" s="355" t="str">
        <f>IF(OR(ISBLANK('2. Collected Data'!AU117),ISBLANK('2. Collected Data'!AU217)),"",-1*('2. Collected Data'!AU217-'2. Collected Data'!AU117))</f>
        <v/>
      </c>
      <c r="AR17" s="356"/>
      <c r="AS17" s="354">
        <f>IF(OR(ISBLANK('2. Collected Data'!AW117),ISBLANK('2. Collected Data'!AW217)),"",-1*('2. Collected Data'!AW217-'2. Collected Data'!AW117))</f>
        <v>-1.0000000000000009E-2</v>
      </c>
      <c r="AT17" s="354">
        <f>IF(OR(ISBLANK('2. Collected Data'!AX117),ISBLANK('2. Collected Data'!AX217)),"",-1*('2. Collected Data'!AX217-'2. Collected Data'!AX117))</f>
        <v>1.0000000000000009E-2</v>
      </c>
      <c r="AU17" s="359"/>
      <c r="AV17" s="360"/>
      <c r="AW17" s="356"/>
      <c r="AX17" s="361">
        <f>IF(OR(ISBLANK('2. Collected Data'!BB117),ISBLANK('2. Collected Data'!BB217)),"",-1*('2. Collected Data'!BB217-'2. Collected Data'!BB117))</f>
        <v>0</v>
      </c>
      <c r="AY17" s="362">
        <f>IF(OR(ISBLANK('2. Collected Data'!BC117),ISBLANK('2. Collected Data'!BC217)),"",-1*('2. Collected Data'!BC217-'2. Collected Data'!BC117))</f>
        <v>-9535130</v>
      </c>
      <c r="AZ17" s="362">
        <f>IF(OR(ISBLANK('2. Collected Data'!BD117),ISBLANK('2. Collected Data'!BD217)),"",-1*('2. Collected Data'!BD217-'2. Collected Data'!BD117))</f>
        <v>-2671270</v>
      </c>
      <c r="BA17" s="362">
        <f>IF(OR(ISBLANK('2. Collected Data'!BE117),ISBLANK('2. Collected Data'!BE217)),"",-1*('2. Collected Data'!BE217-'2. Collected Data'!BE117))</f>
        <v>515695</v>
      </c>
      <c r="BB17" s="362" t="str">
        <f>IF(OR(ISBLANK('2. Collected Data'!BF117),ISBLANK('2. Collected Data'!BF217)),"",-1*('2. Collected Data'!BF217-'2. Collected Data'!BF117))</f>
        <v/>
      </c>
      <c r="BC17" s="359"/>
      <c r="BD17" s="361" t="str">
        <f>IF(OR(ISBLANK('2. Collected Data'!BH117),ISBLANK('2. Collected Data'!BH217)),"",-1*('2. Collected Data'!BH217-'2. Collected Data'!BH117))</f>
        <v/>
      </c>
      <c r="BE17" s="130"/>
      <c r="BF17" s="210"/>
    </row>
    <row r="18" spans="1:58" s="176" customFormat="1" ht="11.25" customHeight="1" x14ac:dyDescent="0.15">
      <c r="A18" s="89" t="s">
        <v>132</v>
      </c>
      <c r="B18" s="172"/>
      <c r="C18" s="351">
        <f>IF(OR(ISBLANK('2. Collected Data'!G18),ISBLANK('2. Collected Data'!G118)),"",-1*('2. Collected Data'!G118-'2. Collected Data'!G18))</f>
        <v>0</v>
      </c>
      <c r="D18" s="353">
        <f>IF(OR(ISBLANK('2. Collected Data'!H18),ISBLANK('2. Collected Data'!H118)),"",-1*('2. Collected Data'!H118-'2. Collected Data'!H18))</f>
        <v>0</v>
      </c>
      <c r="E18" s="353">
        <f>IF(OR(ISBLANK('2. Collected Data'!I18),ISBLANK('2. Collected Data'!I118)),"",-1*('2. Collected Data'!I118-'2. Collected Data'!I18))</f>
        <v>19</v>
      </c>
      <c r="F18" s="353">
        <f>IF(OR(ISBLANK('2. Collected Data'!J18),ISBLANK('2. Collected Data'!J118)),"",-1*('2. Collected Data'!J118-'2. Collected Data'!J18))</f>
        <v>-2</v>
      </c>
      <c r="G18" s="353">
        <f>IF(OR(ISBLANK('2. Collected Data'!K18),ISBLANK('2. Collected Data'!K118)),"",-1*('2. Collected Data'!K118-'2. Collected Data'!K18))</f>
        <v>-6</v>
      </c>
      <c r="H18" s="353">
        <f>IF(OR(ISBLANK('2. Collected Data'!L18),ISBLANK('2. Collected Data'!L118)),"",-1*('2. Collected Data'!L118-'2. Collected Data'!L18))</f>
        <v>0</v>
      </c>
      <c r="I18" s="353">
        <f>IF(OR(ISBLANK('2. Collected Data'!M18),ISBLANK('2. Collected Data'!M118)),"",-1*('2. Collected Data'!M118-'2. Collected Data'!M18))</f>
        <v>77</v>
      </c>
      <c r="J18" s="353">
        <f>IF(OR(ISBLANK('2. Collected Data'!N18),ISBLANK('2. Collected Data'!N118)),"",-1*('2. Collected Data'!N118-'2. Collected Data'!N18))</f>
        <v>0</v>
      </c>
      <c r="K18" s="353">
        <f>IF(OR(ISBLANK('2. Collected Data'!O18),ISBLANK('2. Collected Data'!O118)),"",-1*('2. Collected Data'!O118-'2. Collected Data'!O18))</f>
        <v>106</v>
      </c>
      <c r="L18" s="353" t="str">
        <f>IF(OR(ISBLANK('2. Collected Data'!P18),ISBLANK('2. Collected Data'!P118)),"",-1*('2. Collected Data'!P118-'2. Collected Data'!P18))</f>
        <v/>
      </c>
      <c r="M18" s="353" t="str">
        <f>IF(OR(ISBLANK('2. Collected Data'!Q18),ISBLANK('2. Collected Data'!Q118)),"",-1*('2. Collected Data'!Q118-'2. Collected Data'!Q18))</f>
        <v/>
      </c>
      <c r="N18" s="353" t="str">
        <f>IF(OR(ISBLANK('2. Collected Data'!R18),ISBLANK('2. Collected Data'!R118)),"",-1*('2. Collected Data'!R118-'2. Collected Data'!R18))</f>
        <v/>
      </c>
      <c r="O18" s="353" t="str">
        <f>IF(OR(ISBLANK('2. Collected Data'!S18),ISBLANK('2. Collected Data'!S118)),"",-1*('2. Collected Data'!S118-'2. Collected Data'!S18))</f>
        <v/>
      </c>
      <c r="P18" s="353" t="str">
        <f>IF(OR(ISBLANK('2. Collected Data'!T18),ISBLANK('2. Collected Data'!T118)),"",-1*('2. Collected Data'!T118-'2. Collected Data'!T18))</f>
        <v/>
      </c>
      <c r="Q18" s="353" t="str">
        <f>IF(OR(ISBLANK('2. Collected Data'!U18),ISBLANK('2. Collected Data'!U118)),"",-1*('2. Collected Data'!U118-'2. Collected Data'!U18))</f>
        <v/>
      </c>
      <c r="R18" s="353" t="str">
        <f>IF(OR(ISBLANK('2. Collected Data'!V18),ISBLANK('2. Collected Data'!V118)),"",-1*('2. Collected Data'!V118-'2. Collected Data'!V18))</f>
        <v/>
      </c>
      <c r="S18" s="353" t="str">
        <f>IF(OR(ISBLANK('2. Collected Data'!W18),ISBLANK('2. Collected Data'!W118)),"",-1*('2. Collected Data'!W118-'2. Collected Data'!W18))</f>
        <v/>
      </c>
      <c r="T18" s="353" t="str">
        <f>IF(OR(ISBLANK('2. Collected Data'!X18),ISBLANK('2. Collected Data'!X118)),"",-1*('2. Collected Data'!X118-'2. Collected Data'!X18))</f>
        <v/>
      </c>
      <c r="U18" s="353">
        <f>IF(OR(ISBLANK('2. Collected Data'!Y18),ISBLANK('2. Collected Data'!Y118)),"",-1*('2. Collected Data'!Y118-'2. Collected Data'!Y18))</f>
        <v>-9</v>
      </c>
      <c r="V18" s="353">
        <f>IF(OR(ISBLANK('2. Collected Data'!Z18),ISBLANK('2. Collected Data'!Z118)),"",-1*('2. Collected Data'!Z118-'2. Collected Data'!Z18))</f>
        <v>-20</v>
      </c>
      <c r="W18" s="354">
        <f>IF(OR(ISBLANK('2. Collected Data'!AA18),ISBLANK('2. Collected Data'!AA118)),"",-1*('2. Collected Data'!AA118-'2. Collected Data'!AA18))</f>
        <v>0</v>
      </c>
      <c r="X18" s="354">
        <f>IF(OR(ISBLANK('2. Collected Data'!AB18),ISBLANK('2. Collected Data'!AB118)),"",-1*('2. Collected Data'!AB118-'2. Collected Data'!AB18))</f>
        <v>0</v>
      </c>
      <c r="Y18" s="354">
        <f>IF(OR(ISBLANK('2. Collected Data'!AC18),ISBLANK('2. Collected Data'!AC118)),"",-1*('2. Collected Data'!AC118-'2. Collected Data'!AC18))</f>
        <v>0</v>
      </c>
      <c r="Z18" s="353">
        <f>IF(OR(ISBLANK('2. Collected Data'!AD18),ISBLANK('2. Collected Data'!AD118)),"",-1*('2. Collected Data'!AD118-'2. Collected Data'!AD18))</f>
        <v>0</v>
      </c>
      <c r="AA18" s="353">
        <f>IF(OR(ISBLANK('2. Collected Data'!AE18),ISBLANK('2. Collected Data'!AE118)),"",-1*('2. Collected Data'!AE118-'2. Collected Data'!AE18))</f>
        <v>0</v>
      </c>
      <c r="AB18" s="353">
        <f>IF(OR(ISBLANK('2. Collected Data'!AF18),ISBLANK('2. Collected Data'!AF118)),"",-1*('2. Collected Data'!AF118-'2. Collected Data'!AF18))</f>
        <v>0</v>
      </c>
      <c r="AC18" s="355">
        <f>IF(OR(ISBLANK('2. Collected Data'!AG18),ISBLANK('2. Collected Data'!AG118)),"",-1*('2. Collected Data'!AG118-'2. Collected Data'!AG18))</f>
        <v>0</v>
      </c>
      <c r="AD18" s="356"/>
      <c r="AE18" s="357">
        <f>IF(OR(ISBLANK('2. Collected Data'!AI118),ISBLANK('2. Collected Data'!AI218)),"",-1*('2. Collected Data'!AI218-'2. Collected Data'!AI118))</f>
        <v>99832</v>
      </c>
      <c r="AF18" s="353">
        <f>IF(OR(ISBLANK('2. Collected Data'!AJ118),ISBLANK('2. Collected Data'!AJ218)),"",-1*('2. Collected Data'!AJ218-'2. Collected Data'!AJ118))</f>
        <v>1355</v>
      </c>
      <c r="AG18" s="353">
        <f>IF(OR(ISBLANK('2. Collected Data'!AK118),ISBLANK('2. Collected Data'!AK218)),"",-1*('2. Collected Data'!AK218-'2. Collected Data'!AK118))</f>
        <v>-640</v>
      </c>
      <c r="AH18" s="353">
        <f>IF(OR(ISBLANK('2. Collected Data'!AL118),ISBLANK('2. Collected Data'!AL218)),"",-1*('2. Collected Data'!AL218-'2. Collected Data'!AL118))</f>
        <v>-218</v>
      </c>
      <c r="AI18" s="353" t="str">
        <f>IF(OR(ISBLANK('2. Collected Data'!AM118),ISBLANK('2. Collected Data'!AM218)),"",-1*('2. Collected Data'!AM218-'2. Collected Data'!AM118))</f>
        <v/>
      </c>
      <c r="AJ18" s="358"/>
      <c r="AK18" s="353">
        <f>IF(OR(ISBLANK('2. Collected Data'!AO118),ISBLANK('2. Collected Data'!AO218)),"",-1*('2. Collected Data'!AO218-'2. Collected Data'!AO118))</f>
        <v>397659</v>
      </c>
      <c r="AL18" s="353" t="str">
        <f>IF(OR(ISBLANK('2. Collected Data'!AP118),ISBLANK('2. Collected Data'!AP218)),"",-1*('2. Collected Data'!AP218-'2. Collected Data'!AP118))</f>
        <v/>
      </c>
      <c r="AM18" s="353">
        <f>IF(OR(ISBLANK('2. Collected Data'!AQ118),ISBLANK('2. Collected Data'!AQ218)),"",-1*('2. Collected Data'!AQ218-'2. Collected Data'!AQ118))</f>
        <v>5314959</v>
      </c>
      <c r="AN18" s="353" t="str">
        <f>IF(OR(ISBLANK('2. Collected Data'!AR118),ISBLANK('2. Collected Data'!AR218)),"",-1*('2. Collected Data'!AR218-'2. Collected Data'!AR118))</f>
        <v/>
      </c>
      <c r="AO18" s="353" t="str">
        <f>IF(OR(ISBLANK('2. Collected Data'!AS118),ISBLANK('2. Collected Data'!AS218)),"",-1*('2. Collected Data'!AS218-'2. Collected Data'!AS118))</f>
        <v/>
      </c>
      <c r="AP18" s="353" t="str">
        <f>IF(OR(ISBLANK('2. Collected Data'!AT118),ISBLANK('2. Collected Data'!AT218)),"",-1*('2. Collected Data'!AT218-'2. Collected Data'!AT118))</f>
        <v/>
      </c>
      <c r="AQ18" s="355" t="str">
        <f>IF(OR(ISBLANK('2. Collected Data'!AU118),ISBLANK('2. Collected Data'!AU218)),"",-1*('2. Collected Data'!AU218-'2. Collected Data'!AU118))</f>
        <v/>
      </c>
      <c r="AR18" s="356"/>
      <c r="AS18" s="354">
        <f>IF(OR(ISBLANK('2. Collected Data'!AW118),ISBLANK('2. Collected Data'!AW218)),"",-1*('2. Collected Data'!AW218-'2. Collected Data'!AW118))</f>
        <v>-9.999999999999995E-3</v>
      </c>
      <c r="AT18" s="354">
        <f>IF(OR(ISBLANK('2. Collected Data'!AX118),ISBLANK('2. Collected Data'!AX218)),"",-1*('2. Collected Data'!AX218-'2. Collected Data'!AX118))</f>
        <v>1.0000000000000009E-2</v>
      </c>
      <c r="AU18" s="359"/>
      <c r="AV18" s="360"/>
      <c r="AW18" s="356"/>
      <c r="AX18" s="361">
        <f>IF(OR(ISBLANK('2. Collected Data'!BB118),ISBLANK('2. Collected Data'!BB218)),"",-1*('2. Collected Data'!BB218-'2. Collected Data'!BB118))</f>
        <v>-10</v>
      </c>
      <c r="AY18" s="362">
        <f>IF(OR(ISBLANK('2. Collected Data'!BC118),ISBLANK('2. Collected Data'!BC218)),"",-1*('2. Collected Data'!BC218-'2. Collected Data'!BC118))</f>
        <v>7627932</v>
      </c>
      <c r="AZ18" s="362">
        <f>IF(OR(ISBLANK('2. Collected Data'!BD118),ISBLANK('2. Collected Data'!BD218)),"",-1*('2. Collected Data'!BD218-'2. Collected Data'!BD118))</f>
        <v>4882443</v>
      </c>
      <c r="BA18" s="362">
        <f>IF(OR(ISBLANK('2. Collected Data'!BE118),ISBLANK('2. Collected Data'!BE218)),"",-1*('2. Collected Data'!BE218-'2. Collected Data'!BE118))</f>
        <v>-2499868</v>
      </c>
      <c r="BB18" s="362">
        <f>IF(OR(ISBLANK('2. Collected Data'!BF118),ISBLANK('2. Collected Data'!BF218)),"",-1*('2. Collected Data'!BF218-'2. Collected Data'!BF118))</f>
        <v>10066292</v>
      </c>
      <c r="BC18" s="359"/>
      <c r="BD18" s="361" t="str">
        <f>IF(OR(ISBLANK('2. Collected Data'!BH118),ISBLANK('2. Collected Data'!BH218)),"",-1*('2. Collected Data'!BH218-'2. Collected Data'!BH118))</f>
        <v/>
      </c>
      <c r="BE18" s="130"/>
      <c r="BF18" s="210"/>
    </row>
    <row r="19" spans="1:58" s="176" customFormat="1" ht="11.25" customHeight="1" x14ac:dyDescent="0.15">
      <c r="A19" s="89" t="s">
        <v>133</v>
      </c>
      <c r="B19" s="172"/>
      <c r="C19" s="351">
        <f>IF(OR(ISBLANK('2. Collected Data'!G19),ISBLANK('2. Collected Data'!G119)),"",-1*('2. Collected Data'!G119-'2. Collected Data'!G19))</f>
        <v>0</v>
      </c>
      <c r="D19" s="353">
        <f>IF(OR(ISBLANK('2. Collected Data'!H19),ISBLANK('2. Collected Data'!H119)),"",-1*('2. Collected Data'!H119-'2. Collected Data'!H19))</f>
        <v>0</v>
      </c>
      <c r="E19" s="353">
        <f>IF(OR(ISBLANK('2. Collected Data'!I19),ISBLANK('2. Collected Data'!I119)),"",-1*('2. Collected Data'!I119-'2. Collected Data'!I19))</f>
        <v>0</v>
      </c>
      <c r="F19" s="353">
        <f>IF(OR(ISBLANK('2. Collected Data'!J19),ISBLANK('2. Collected Data'!J119)),"",-1*('2. Collected Data'!J119-'2. Collected Data'!J19))</f>
        <v>0</v>
      </c>
      <c r="G19" s="353">
        <f>IF(OR(ISBLANK('2. Collected Data'!K19),ISBLANK('2. Collected Data'!K119)),"",-1*('2. Collected Data'!K119-'2. Collected Data'!K19))</f>
        <v>0</v>
      </c>
      <c r="H19" s="353">
        <f>IF(OR(ISBLANK('2. Collected Data'!L19),ISBLANK('2. Collected Data'!L119)),"",-1*('2. Collected Data'!L119-'2. Collected Data'!L19))</f>
        <v>0</v>
      </c>
      <c r="I19" s="353">
        <f>IF(OR(ISBLANK('2. Collected Data'!M19),ISBLANK('2. Collected Data'!M119)),"",-1*('2. Collected Data'!M119-'2. Collected Data'!M19))</f>
        <v>0</v>
      </c>
      <c r="J19" s="353">
        <f>IF(OR(ISBLANK('2. Collected Data'!N19),ISBLANK('2. Collected Data'!N119)),"",-1*('2. Collected Data'!N119-'2. Collected Data'!N19))</f>
        <v>0</v>
      </c>
      <c r="K19" s="353">
        <f>IF(OR(ISBLANK('2. Collected Data'!O19),ISBLANK('2. Collected Data'!O119)),"",-1*('2. Collected Data'!O119-'2. Collected Data'!O19))</f>
        <v>0</v>
      </c>
      <c r="L19" s="353">
        <f>IF(OR(ISBLANK('2. Collected Data'!P19),ISBLANK('2. Collected Data'!P119)),"",-1*('2. Collected Data'!P119-'2. Collected Data'!P19))</f>
        <v>0</v>
      </c>
      <c r="M19" s="353">
        <f>IF(OR(ISBLANK('2. Collected Data'!Q19),ISBLANK('2. Collected Data'!Q119)),"",-1*('2. Collected Data'!Q119-'2. Collected Data'!Q19))</f>
        <v>0</v>
      </c>
      <c r="N19" s="353">
        <f>IF(OR(ISBLANK('2. Collected Data'!R19),ISBLANK('2. Collected Data'!R119)),"",-1*('2. Collected Data'!R119-'2. Collected Data'!R19))</f>
        <v>0</v>
      </c>
      <c r="O19" s="353">
        <f>IF(OR(ISBLANK('2. Collected Data'!S19),ISBLANK('2. Collected Data'!S119)),"",-1*('2. Collected Data'!S119-'2. Collected Data'!S19))</f>
        <v>0</v>
      </c>
      <c r="P19" s="353">
        <f>IF(OR(ISBLANK('2. Collected Data'!T19),ISBLANK('2. Collected Data'!T119)),"",-1*('2. Collected Data'!T119-'2. Collected Data'!T19))</f>
        <v>0</v>
      </c>
      <c r="Q19" s="353">
        <f>IF(OR(ISBLANK('2. Collected Data'!U19),ISBLANK('2. Collected Data'!U119)),"",-1*('2. Collected Data'!U119-'2. Collected Data'!U19))</f>
        <v>0</v>
      </c>
      <c r="R19" s="353">
        <f>IF(OR(ISBLANK('2. Collected Data'!V19),ISBLANK('2. Collected Data'!V119)),"",-1*('2. Collected Data'!V119-'2. Collected Data'!V19))</f>
        <v>0</v>
      </c>
      <c r="S19" s="353">
        <f>IF(OR(ISBLANK('2. Collected Data'!W19),ISBLANK('2. Collected Data'!W119)),"",-1*('2. Collected Data'!W119-'2. Collected Data'!W19))</f>
        <v>0</v>
      </c>
      <c r="T19" s="353">
        <f>IF(OR(ISBLANK('2. Collected Data'!X19),ISBLANK('2. Collected Data'!X119)),"",-1*('2. Collected Data'!X119-'2. Collected Data'!X19))</f>
        <v>0</v>
      </c>
      <c r="U19" s="353">
        <f>IF(OR(ISBLANK('2. Collected Data'!Y19),ISBLANK('2. Collected Data'!Y119)),"",-1*('2. Collected Data'!Y119-'2. Collected Data'!Y19))</f>
        <v>100</v>
      </c>
      <c r="V19" s="353">
        <f>IF(OR(ISBLANK('2. Collected Data'!Z19),ISBLANK('2. Collected Data'!Z119)),"",-1*('2. Collected Data'!Z119-'2. Collected Data'!Z19))</f>
        <v>0</v>
      </c>
      <c r="W19" s="354">
        <f>IF(OR(ISBLANK('2. Collected Data'!AA19),ISBLANK('2. Collected Data'!AA119)),"",-1*('2. Collected Data'!AA119-'2. Collected Data'!AA19))</f>
        <v>0</v>
      </c>
      <c r="X19" s="354">
        <f>IF(OR(ISBLANK('2. Collected Data'!AB19),ISBLANK('2. Collected Data'!AB119)),"",-1*('2. Collected Data'!AB119-'2. Collected Data'!AB19))</f>
        <v>0</v>
      </c>
      <c r="Y19" s="354">
        <f>IF(OR(ISBLANK('2. Collected Data'!AC19),ISBLANK('2. Collected Data'!AC119)),"",-1*('2. Collected Data'!AC119-'2. Collected Data'!AC19))</f>
        <v>0</v>
      </c>
      <c r="Z19" s="353">
        <f>IF(OR(ISBLANK('2. Collected Data'!AD19),ISBLANK('2. Collected Data'!AD119)),"",-1*('2. Collected Data'!AD119-'2. Collected Data'!AD19))</f>
        <v>0</v>
      </c>
      <c r="AA19" s="353">
        <f>IF(OR(ISBLANK('2. Collected Data'!AE19),ISBLANK('2. Collected Data'!AE119)),"",-1*('2. Collected Data'!AE119-'2. Collected Data'!AE19))</f>
        <v>0</v>
      </c>
      <c r="AB19" s="353">
        <f>IF(OR(ISBLANK('2. Collected Data'!AF19),ISBLANK('2. Collected Data'!AF119)),"",-1*('2. Collected Data'!AF119-'2. Collected Data'!AF19))</f>
        <v>0</v>
      </c>
      <c r="AC19" s="355">
        <f>IF(OR(ISBLANK('2. Collected Data'!AG19),ISBLANK('2. Collected Data'!AG119)),"",-1*('2. Collected Data'!AG119-'2. Collected Data'!AG19))</f>
        <v>0</v>
      </c>
      <c r="AD19" s="356"/>
      <c r="AE19" s="357">
        <f>IF(OR(ISBLANK('2. Collected Data'!AI119),ISBLANK('2. Collected Data'!AI219)),"",-1*('2. Collected Data'!AI219-'2. Collected Data'!AI119))</f>
        <v>-70848</v>
      </c>
      <c r="AF19" s="353">
        <f>IF(OR(ISBLANK('2. Collected Data'!AJ119),ISBLANK('2. Collected Data'!AJ219)),"",-1*('2. Collected Data'!AJ219-'2. Collected Data'!AJ119))</f>
        <v>0</v>
      </c>
      <c r="AG19" s="353">
        <f>IF(OR(ISBLANK('2. Collected Data'!AK119),ISBLANK('2. Collected Data'!AK219)),"",-1*('2. Collected Data'!AK219-'2. Collected Data'!AK119))</f>
        <v>0</v>
      </c>
      <c r="AH19" s="353">
        <f>IF(OR(ISBLANK('2. Collected Data'!AL119),ISBLANK('2. Collected Data'!AL219)),"",-1*('2. Collected Data'!AL219-'2. Collected Data'!AL119))</f>
        <v>0</v>
      </c>
      <c r="AI19" s="353">
        <f>IF(OR(ISBLANK('2. Collected Data'!AM119),ISBLANK('2. Collected Data'!AM219)),"",-1*('2. Collected Data'!AM219-'2. Collected Data'!AM119))</f>
        <v>0</v>
      </c>
      <c r="AJ19" s="358"/>
      <c r="AK19" s="353">
        <f>IF(OR(ISBLANK('2. Collected Data'!AO119),ISBLANK('2. Collected Data'!AO219)),"",-1*('2. Collected Data'!AO219-'2. Collected Data'!AO119))</f>
        <v>17181</v>
      </c>
      <c r="AL19" s="353">
        <f>IF(OR(ISBLANK('2. Collected Data'!AP119),ISBLANK('2. Collected Data'!AP219)),"",-1*('2. Collected Data'!AP219-'2. Collected Data'!AP119))</f>
        <v>0</v>
      </c>
      <c r="AM19" s="353">
        <f>IF(OR(ISBLANK('2. Collected Data'!AQ119),ISBLANK('2. Collected Data'!AQ219)),"",-1*('2. Collected Data'!AQ219-'2. Collected Data'!AQ119))</f>
        <v>-304849</v>
      </c>
      <c r="AN19" s="353">
        <f>IF(OR(ISBLANK('2. Collected Data'!AR119),ISBLANK('2. Collected Data'!AR219)),"",-1*('2. Collected Data'!AR219-'2. Collected Data'!AR119))</f>
        <v>0</v>
      </c>
      <c r="AO19" s="353">
        <f>IF(OR(ISBLANK('2. Collected Data'!AS119),ISBLANK('2. Collected Data'!AS219)),"",-1*('2. Collected Data'!AS219-'2. Collected Data'!AS119))</f>
        <v>0</v>
      </c>
      <c r="AP19" s="353">
        <f>IF(OR(ISBLANK('2. Collected Data'!AT119),ISBLANK('2. Collected Data'!AT219)),"",-1*('2. Collected Data'!AT219-'2. Collected Data'!AT119))</f>
        <v>0</v>
      </c>
      <c r="AQ19" s="355">
        <f>IF(OR(ISBLANK('2. Collected Data'!AU119),ISBLANK('2. Collected Data'!AU219)),"",-1*('2. Collected Data'!AU219-'2. Collected Data'!AU119))</f>
        <v>0</v>
      </c>
      <c r="AR19" s="356"/>
      <c r="AS19" s="354">
        <f>IF(OR(ISBLANK('2. Collected Data'!AW119),ISBLANK('2. Collected Data'!AW219)),"",-1*('2. Collected Data'!AW219-'2. Collected Data'!AW119))</f>
        <v>0</v>
      </c>
      <c r="AT19" s="354">
        <f>IF(OR(ISBLANK('2. Collected Data'!AX119),ISBLANK('2. Collected Data'!AX219)),"",-1*('2. Collected Data'!AX219-'2. Collected Data'!AX119))</f>
        <v>0</v>
      </c>
      <c r="AU19" s="359"/>
      <c r="AV19" s="360"/>
      <c r="AW19" s="356"/>
      <c r="AX19" s="361">
        <f>IF(OR(ISBLANK('2. Collected Data'!BB119),ISBLANK('2. Collected Data'!BB219)),"",-1*('2. Collected Data'!BB219-'2. Collected Data'!BB119))</f>
        <v>0</v>
      </c>
      <c r="AY19" s="362">
        <f>IF(OR(ISBLANK('2. Collected Data'!BC119),ISBLANK('2. Collected Data'!BC219)),"",-1*('2. Collected Data'!BC219-'2. Collected Data'!BC119))</f>
        <v>-4750800</v>
      </c>
      <c r="AZ19" s="362">
        <f>IF(OR(ISBLANK('2. Collected Data'!BD119),ISBLANK('2. Collected Data'!BD219)),"",-1*('2. Collected Data'!BD219-'2. Collected Data'!BD119))</f>
        <v>551990</v>
      </c>
      <c r="BA19" s="362">
        <f>IF(OR(ISBLANK('2. Collected Data'!BE119),ISBLANK('2. Collected Data'!BE219)),"",-1*('2. Collected Data'!BE219-'2. Collected Data'!BE119))</f>
        <v>-10397750</v>
      </c>
      <c r="BB19" s="362">
        <f>IF(OR(ISBLANK('2. Collected Data'!BF119),ISBLANK('2. Collected Data'!BF219)),"",-1*('2. Collected Data'!BF219-'2. Collected Data'!BF119))</f>
        <v>-5912600</v>
      </c>
      <c r="BC19" s="359"/>
      <c r="BD19" s="361">
        <f>IF(OR(ISBLANK('2. Collected Data'!BH119),ISBLANK('2. Collected Data'!BH219)),"",-1*('2. Collected Data'!BH219-'2. Collected Data'!BH119))</f>
        <v>0</v>
      </c>
      <c r="BE19" s="130"/>
      <c r="BF19" s="210"/>
    </row>
    <row r="20" spans="1:58" s="176" customFormat="1" ht="11.25" customHeight="1" x14ac:dyDescent="0.15">
      <c r="A20" s="89" t="s">
        <v>134</v>
      </c>
      <c r="B20" s="172"/>
      <c r="C20" s="351">
        <f>IF(OR(ISBLANK('2. Collected Data'!G20),ISBLANK('2. Collected Data'!G120)),"",-1*('2. Collected Data'!G120-'2. Collected Data'!G20))</f>
        <v>0</v>
      </c>
      <c r="D20" s="353" t="str">
        <f>IF(OR(ISBLANK('2. Collected Data'!H20),ISBLANK('2. Collected Data'!H120)),"",-1*('2. Collected Data'!H120-'2. Collected Data'!H20))</f>
        <v/>
      </c>
      <c r="E20" s="353">
        <f>IF(OR(ISBLANK('2. Collected Data'!I20),ISBLANK('2. Collected Data'!I120)),"",-1*('2. Collected Data'!I120-'2. Collected Data'!I20))</f>
        <v>0</v>
      </c>
      <c r="F20" s="353">
        <f>IF(OR(ISBLANK('2. Collected Data'!J20),ISBLANK('2. Collected Data'!J120)),"",-1*('2. Collected Data'!J120-'2. Collected Data'!J20))</f>
        <v>0</v>
      </c>
      <c r="G20" s="353" t="str">
        <f>IF(OR(ISBLANK('2. Collected Data'!K20),ISBLANK('2. Collected Data'!K120)),"",-1*('2. Collected Data'!K120-'2. Collected Data'!K20))</f>
        <v/>
      </c>
      <c r="H20" s="353">
        <f>IF(OR(ISBLANK('2. Collected Data'!L20),ISBLANK('2. Collected Data'!L120)),"",-1*('2. Collected Data'!L120-'2. Collected Data'!L20))</f>
        <v>0</v>
      </c>
      <c r="I20" s="353">
        <f>IF(OR(ISBLANK('2. Collected Data'!M20),ISBLANK('2. Collected Data'!M120)),"",-1*('2. Collected Data'!M120-'2. Collected Data'!M20))</f>
        <v>0</v>
      </c>
      <c r="J20" s="353">
        <f>IF(OR(ISBLANK('2. Collected Data'!N20),ISBLANK('2. Collected Data'!N120)),"",-1*('2. Collected Data'!N120-'2. Collected Data'!N20))</f>
        <v>0</v>
      </c>
      <c r="K20" s="353">
        <f>IF(OR(ISBLANK('2. Collected Data'!O20),ISBLANK('2. Collected Data'!O120)),"",-1*('2. Collected Data'!O120-'2. Collected Data'!O20))</f>
        <v>0</v>
      </c>
      <c r="L20" s="353" t="str">
        <f>IF(OR(ISBLANK('2. Collected Data'!P20),ISBLANK('2. Collected Data'!P120)),"",-1*('2. Collected Data'!P120-'2. Collected Data'!P20))</f>
        <v/>
      </c>
      <c r="M20" s="353" t="str">
        <f>IF(OR(ISBLANK('2. Collected Data'!Q20),ISBLANK('2. Collected Data'!Q120)),"",-1*('2. Collected Data'!Q120-'2. Collected Data'!Q20))</f>
        <v/>
      </c>
      <c r="N20" s="353" t="str">
        <f>IF(OR(ISBLANK('2. Collected Data'!R20),ISBLANK('2. Collected Data'!R120)),"",-1*('2. Collected Data'!R120-'2. Collected Data'!R20))</f>
        <v/>
      </c>
      <c r="O20" s="353" t="str">
        <f>IF(OR(ISBLANK('2. Collected Data'!S20),ISBLANK('2. Collected Data'!S120)),"",-1*('2. Collected Data'!S120-'2. Collected Data'!S20))</f>
        <v/>
      </c>
      <c r="P20" s="353" t="str">
        <f>IF(OR(ISBLANK('2. Collected Data'!T20),ISBLANK('2. Collected Data'!T120)),"",-1*('2. Collected Data'!T120-'2. Collected Data'!T20))</f>
        <v/>
      </c>
      <c r="Q20" s="353" t="str">
        <f>IF(OR(ISBLANK('2. Collected Data'!U20),ISBLANK('2. Collected Data'!U120)),"",-1*('2. Collected Data'!U120-'2. Collected Data'!U20))</f>
        <v/>
      </c>
      <c r="R20" s="353" t="str">
        <f>IF(OR(ISBLANK('2. Collected Data'!V20),ISBLANK('2. Collected Data'!V120)),"",-1*('2. Collected Data'!V120-'2. Collected Data'!V20))</f>
        <v/>
      </c>
      <c r="S20" s="353" t="str">
        <f>IF(OR(ISBLANK('2. Collected Data'!W20),ISBLANK('2. Collected Data'!W120)),"",-1*('2. Collected Data'!W120-'2. Collected Data'!W20))</f>
        <v/>
      </c>
      <c r="T20" s="353" t="str">
        <f>IF(OR(ISBLANK('2. Collected Data'!X20),ISBLANK('2. Collected Data'!X120)),"",-1*('2. Collected Data'!X120-'2. Collected Data'!X20))</f>
        <v/>
      </c>
      <c r="U20" s="353">
        <f>IF(OR(ISBLANK('2. Collected Data'!Y20),ISBLANK('2. Collected Data'!Y120)),"",-1*('2. Collected Data'!Y120-'2. Collected Data'!Y20))</f>
        <v>0</v>
      </c>
      <c r="V20" s="353">
        <f>IF(OR(ISBLANK('2. Collected Data'!Z20),ISBLANK('2. Collected Data'!Z120)),"",-1*('2. Collected Data'!Z120-'2. Collected Data'!Z20))</f>
        <v>0</v>
      </c>
      <c r="W20" s="354">
        <f>IF(OR(ISBLANK('2. Collected Data'!AA20),ISBLANK('2. Collected Data'!AA120)),"",-1*('2. Collected Data'!AA120-'2. Collected Data'!AA20))</f>
        <v>0</v>
      </c>
      <c r="X20" s="354" t="str">
        <f>IF(OR(ISBLANK('2. Collected Data'!AB20),ISBLANK('2. Collected Data'!AB120)),"",-1*('2. Collected Data'!AB120-'2. Collected Data'!AB20))</f>
        <v/>
      </c>
      <c r="Y20" s="354" t="str">
        <f>IF(OR(ISBLANK('2. Collected Data'!AC20),ISBLANK('2. Collected Data'!AC120)),"",-1*('2. Collected Data'!AC120-'2. Collected Data'!AC20))</f>
        <v/>
      </c>
      <c r="Z20" s="353">
        <f>IF(OR(ISBLANK('2. Collected Data'!AD20),ISBLANK('2. Collected Data'!AD120)),"",-1*('2. Collected Data'!AD120-'2. Collected Data'!AD20))</f>
        <v>0</v>
      </c>
      <c r="AA20" s="353">
        <f>IF(OR(ISBLANK('2. Collected Data'!AE20),ISBLANK('2. Collected Data'!AE120)),"",-1*('2. Collected Data'!AE120-'2. Collected Data'!AE20))</f>
        <v>0</v>
      </c>
      <c r="AB20" s="353">
        <f>IF(OR(ISBLANK('2. Collected Data'!AF20),ISBLANK('2. Collected Data'!AF120)),"",-1*('2. Collected Data'!AF120-'2. Collected Data'!AF20))</f>
        <v>0</v>
      </c>
      <c r="AC20" s="355">
        <f>IF(OR(ISBLANK('2. Collected Data'!AG20),ISBLANK('2. Collected Data'!AG120)),"",-1*('2. Collected Data'!AG120-'2. Collected Data'!AG20))</f>
        <v>0</v>
      </c>
      <c r="AD20" s="356"/>
      <c r="AE20" s="357">
        <f>IF(OR(ISBLANK('2. Collected Data'!AI120),ISBLANK('2. Collected Data'!AI220)),"",-1*('2. Collected Data'!AI220-'2. Collected Data'!AI120))</f>
        <v>-8700</v>
      </c>
      <c r="AF20" s="353" t="str">
        <f>IF(OR(ISBLANK('2. Collected Data'!AJ120),ISBLANK('2. Collected Data'!AJ220)),"",-1*('2. Collected Data'!AJ220-'2. Collected Data'!AJ120))</f>
        <v/>
      </c>
      <c r="AG20" s="353" t="str">
        <f>IF(OR(ISBLANK('2. Collected Data'!AK120),ISBLANK('2. Collected Data'!AK220)),"",-1*('2. Collected Data'!AK220-'2. Collected Data'!AK120))</f>
        <v/>
      </c>
      <c r="AH20" s="353" t="str">
        <f>IF(OR(ISBLANK('2. Collected Data'!AL120),ISBLANK('2. Collected Data'!AL220)),"",-1*('2. Collected Data'!AL220-'2. Collected Data'!AL120))</f>
        <v/>
      </c>
      <c r="AI20" s="353" t="str">
        <f>IF(OR(ISBLANK('2. Collected Data'!AM120),ISBLANK('2. Collected Data'!AM220)),"",-1*('2. Collected Data'!AM220-'2. Collected Data'!AM120))</f>
        <v/>
      </c>
      <c r="AJ20" s="358"/>
      <c r="AK20" s="353">
        <f>IF(OR(ISBLANK('2. Collected Data'!AO120),ISBLANK('2. Collected Data'!AO220)),"",-1*('2. Collected Data'!AO220-'2. Collected Data'!AO120))</f>
        <v>-754800</v>
      </c>
      <c r="AL20" s="353" t="str">
        <f>IF(OR(ISBLANK('2. Collected Data'!AP120),ISBLANK('2. Collected Data'!AP220)),"",-1*('2. Collected Data'!AP220-'2. Collected Data'!AP120))</f>
        <v/>
      </c>
      <c r="AM20" s="353" t="str">
        <f>IF(OR(ISBLANK('2. Collected Data'!AQ120),ISBLANK('2. Collected Data'!AQ220)),"",-1*('2. Collected Data'!AQ220-'2. Collected Data'!AQ120))</f>
        <v/>
      </c>
      <c r="AN20" s="353" t="str">
        <f>IF(OR(ISBLANK('2. Collected Data'!AR120),ISBLANK('2. Collected Data'!AR220)),"",-1*('2. Collected Data'!AR220-'2. Collected Data'!AR120))</f>
        <v/>
      </c>
      <c r="AO20" s="353" t="str">
        <f>IF(OR(ISBLANK('2. Collected Data'!AS120),ISBLANK('2. Collected Data'!AS220)),"",-1*('2. Collected Data'!AS220-'2. Collected Data'!AS120))</f>
        <v/>
      </c>
      <c r="AP20" s="353" t="str">
        <f>IF(OR(ISBLANK('2. Collected Data'!AT120),ISBLANK('2. Collected Data'!AT220)),"",-1*('2. Collected Data'!AT220-'2. Collected Data'!AT120))</f>
        <v/>
      </c>
      <c r="AQ20" s="355" t="str">
        <f>IF(OR(ISBLANK('2. Collected Data'!AU120),ISBLANK('2. Collected Data'!AU220)),"",-1*('2. Collected Data'!AU220-'2. Collected Data'!AU120))</f>
        <v/>
      </c>
      <c r="AR20" s="356"/>
      <c r="AS20" s="354">
        <f>IF(OR(ISBLANK('2. Collected Data'!AW120),ISBLANK('2. Collected Data'!AW220)),"",-1*('2. Collected Data'!AW220-'2. Collected Data'!AW120))</f>
        <v>0</v>
      </c>
      <c r="AT20" s="354">
        <f>IF(OR(ISBLANK('2. Collected Data'!AX120),ISBLANK('2. Collected Data'!AX220)),"",-1*('2. Collected Data'!AX220-'2. Collected Data'!AX120))</f>
        <v>0</v>
      </c>
      <c r="AU20" s="359"/>
      <c r="AV20" s="360"/>
      <c r="AW20" s="356"/>
      <c r="AX20" s="361">
        <f>IF(OR(ISBLANK('2. Collected Data'!BB120),ISBLANK('2. Collected Data'!BB220)),"",-1*('2. Collected Data'!BB220-'2. Collected Data'!BB120))</f>
        <v>1.2199999999999989</v>
      </c>
      <c r="AY20" s="362">
        <f>IF(OR(ISBLANK('2. Collected Data'!BC120),ISBLANK('2. Collected Data'!BC220)),"",-1*('2. Collected Data'!BC220-'2. Collected Data'!BC120))</f>
        <v>-1618652</v>
      </c>
      <c r="AZ20" s="362">
        <f>IF(OR(ISBLANK('2. Collected Data'!BD120),ISBLANK('2. Collected Data'!BD220)),"",-1*('2. Collected Data'!BD220-'2. Collected Data'!BD120))</f>
        <v>-1496039</v>
      </c>
      <c r="BA20" s="362">
        <f>IF(OR(ISBLANK('2. Collected Data'!BE120),ISBLANK('2. Collected Data'!BE220)),"",-1*('2. Collected Data'!BE220-'2. Collected Data'!BE120))</f>
        <v>-797082</v>
      </c>
      <c r="BB20" s="362">
        <f>IF(OR(ISBLANK('2. Collected Data'!BF120),ISBLANK('2. Collected Data'!BF220)),"",-1*('2. Collected Data'!BF220-'2. Collected Data'!BF120))</f>
        <v>-4775240</v>
      </c>
      <c r="BC20" s="359"/>
      <c r="BD20" s="361">
        <f>IF(OR(ISBLANK('2. Collected Data'!BH120),ISBLANK('2. Collected Data'!BH220)),"",-1*('2. Collected Data'!BH220-'2. Collected Data'!BH120))</f>
        <v>1.2199999999999989</v>
      </c>
      <c r="BE20" s="130"/>
      <c r="BF20" s="210"/>
    </row>
    <row r="21" spans="1:58" s="51" customFormat="1" ht="11.25" customHeight="1" x14ac:dyDescent="0.15">
      <c r="A21" s="89" t="s">
        <v>347</v>
      </c>
      <c r="B21" s="172"/>
      <c r="C21" s="351" t="str">
        <f>IF(OR(ISBLANK('2. Collected Data'!G21),ISBLANK('2. Collected Data'!G121)),"",-1*('2. Collected Data'!G121-'2. Collected Data'!G21))</f>
        <v/>
      </c>
      <c r="D21" s="353" t="str">
        <f>IF(OR(ISBLANK('2. Collected Data'!H21),ISBLANK('2. Collected Data'!H121)),"",-1*('2. Collected Data'!H121-'2. Collected Data'!H21))</f>
        <v/>
      </c>
      <c r="E21" s="353" t="str">
        <f>IF(OR(ISBLANK('2. Collected Data'!I21),ISBLANK('2. Collected Data'!I121)),"",-1*('2. Collected Data'!I121-'2. Collected Data'!I21))</f>
        <v/>
      </c>
      <c r="F21" s="353" t="str">
        <f>IF(OR(ISBLANK('2. Collected Data'!J21),ISBLANK('2. Collected Data'!J121)),"",-1*('2. Collected Data'!J121-'2. Collected Data'!J21))</f>
        <v/>
      </c>
      <c r="G21" s="353" t="str">
        <f>IF(OR(ISBLANK('2. Collected Data'!K21),ISBLANK('2. Collected Data'!K121)),"",-1*('2. Collected Data'!K121-'2. Collected Data'!K21))</f>
        <v/>
      </c>
      <c r="H21" s="353" t="str">
        <f>IF(OR(ISBLANK('2. Collected Data'!L21),ISBLANK('2. Collected Data'!L121)),"",-1*('2. Collected Data'!L121-'2. Collected Data'!L21))</f>
        <v/>
      </c>
      <c r="I21" s="353" t="str">
        <f>IF(OR(ISBLANK('2. Collected Data'!M21),ISBLANK('2. Collected Data'!M121)),"",-1*('2. Collected Data'!M121-'2. Collected Data'!M21))</f>
        <v/>
      </c>
      <c r="J21" s="353" t="str">
        <f>IF(OR(ISBLANK('2. Collected Data'!N21),ISBLANK('2. Collected Data'!N121)),"",-1*('2. Collected Data'!N121-'2. Collected Data'!N21))</f>
        <v/>
      </c>
      <c r="K21" s="353" t="str">
        <f>IF(OR(ISBLANK('2. Collected Data'!O21),ISBLANK('2. Collected Data'!O121)),"",-1*('2. Collected Data'!O121-'2. Collected Data'!O21))</f>
        <v/>
      </c>
      <c r="L21" s="353" t="str">
        <f>IF(OR(ISBLANK('2. Collected Data'!P21),ISBLANK('2. Collected Data'!P121)),"",-1*('2. Collected Data'!P121-'2. Collected Data'!P21))</f>
        <v/>
      </c>
      <c r="M21" s="353" t="str">
        <f>IF(OR(ISBLANK('2. Collected Data'!Q21),ISBLANK('2. Collected Data'!Q121)),"",-1*('2. Collected Data'!Q121-'2. Collected Data'!Q21))</f>
        <v/>
      </c>
      <c r="N21" s="353" t="str">
        <f>IF(OR(ISBLANK('2. Collected Data'!R21),ISBLANK('2. Collected Data'!R121)),"",-1*('2. Collected Data'!R121-'2. Collected Data'!R21))</f>
        <v/>
      </c>
      <c r="O21" s="353" t="str">
        <f>IF(OR(ISBLANK('2. Collected Data'!S21),ISBLANK('2. Collected Data'!S121)),"",-1*('2. Collected Data'!S121-'2. Collected Data'!S21))</f>
        <v/>
      </c>
      <c r="P21" s="353" t="str">
        <f>IF(OR(ISBLANK('2. Collected Data'!T21),ISBLANK('2. Collected Data'!T121)),"",-1*('2. Collected Data'!T121-'2. Collected Data'!T21))</f>
        <v/>
      </c>
      <c r="Q21" s="353" t="str">
        <f>IF(OR(ISBLANK('2. Collected Data'!U21),ISBLANK('2. Collected Data'!U121)),"",-1*('2. Collected Data'!U121-'2. Collected Data'!U21))</f>
        <v/>
      </c>
      <c r="R21" s="353" t="str">
        <f>IF(OR(ISBLANK('2. Collected Data'!V21),ISBLANK('2. Collected Data'!V121)),"",-1*('2. Collected Data'!V121-'2. Collected Data'!V21))</f>
        <v/>
      </c>
      <c r="S21" s="353" t="str">
        <f>IF(OR(ISBLANK('2. Collected Data'!W21),ISBLANK('2. Collected Data'!W121)),"",-1*('2. Collected Data'!W121-'2. Collected Data'!W21))</f>
        <v/>
      </c>
      <c r="T21" s="353" t="str">
        <f>IF(OR(ISBLANK('2. Collected Data'!X21),ISBLANK('2. Collected Data'!X121)),"",-1*('2. Collected Data'!X121-'2. Collected Data'!X21))</f>
        <v/>
      </c>
      <c r="U21" s="353" t="str">
        <f>IF(OR(ISBLANK('2. Collected Data'!Y21),ISBLANK('2. Collected Data'!Y121)),"",-1*('2. Collected Data'!Y121-'2. Collected Data'!Y21))</f>
        <v/>
      </c>
      <c r="V21" s="353" t="str">
        <f>IF(OR(ISBLANK('2. Collected Data'!Z21),ISBLANK('2. Collected Data'!Z121)),"",-1*('2. Collected Data'!Z121-'2. Collected Data'!Z21))</f>
        <v/>
      </c>
      <c r="W21" s="354" t="str">
        <f>IF(OR(ISBLANK('2. Collected Data'!AA21),ISBLANK('2. Collected Data'!AA121)),"",-1*('2. Collected Data'!AA121-'2. Collected Data'!AA21))</f>
        <v/>
      </c>
      <c r="X21" s="354" t="str">
        <f>IF(OR(ISBLANK('2. Collected Data'!AB21),ISBLANK('2. Collected Data'!AB121)),"",-1*('2. Collected Data'!AB121-'2. Collected Data'!AB21))</f>
        <v/>
      </c>
      <c r="Y21" s="354" t="str">
        <f>IF(OR(ISBLANK('2. Collected Data'!AC21),ISBLANK('2. Collected Data'!AC121)),"",-1*('2. Collected Data'!AC121-'2. Collected Data'!AC21))</f>
        <v/>
      </c>
      <c r="Z21" s="353" t="str">
        <f>IF(OR(ISBLANK('2. Collected Data'!AD21),ISBLANK('2. Collected Data'!AD121)),"",-1*('2. Collected Data'!AD121-'2. Collected Data'!AD21))</f>
        <v/>
      </c>
      <c r="AA21" s="353" t="str">
        <f>IF(OR(ISBLANK('2. Collected Data'!AE21),ISBLANK('2. Collected Data'!AE121)),"",-1*('2. Collected Data'!AE121-'2. Collected Data'!AE21))</f>
        <v/>
      </c>
      <c r="AB21" s="353" t="str">
        <f>IF(OR(ISBLANK('2. Collected Data'!AF21),ISBLANK('2. Collected Data'!AF121)),"",-1*('2. Collected Data'!AF121-'2. Collected Data'!AF21))</f>
        <v/>
      </c>
      <c r="AC21" s="355" t="str">
        <f>IF(OR(ISBLANK('2. Collected Data'!AG21),ISBLANK('2. Collected Data'!AG121)),"",-1*('2. Collected Data'!AG121-'2. Collected Data'!AG21))</f>
        <v/>
      </c>
      <c r="AD21" s="356"/>
      <c r="AE21" s="357" t="str">
        <f>IF(OR(ISBLANK('2. Collected Data'!AI121),ISBLANK('2. Collected Data'!AI221)),"",-1*('2. Collected Data'!AI221-'2. Collected Data'!AI121))</f>
        <v/>
      </c>
      <c r="AF21" s="353" t="str">
        <f>IF(OR(ISBLANK('2. Collected Data'!AJ121),ISBLANK('2. Collected Data'!AJ221)),"",-1*('2. Collected Data'!AJ221-'2. Collected Data'!AJ121))</f>
        <v/>
      </c>
      <c r="AG21" s="353" t="str">
        <f>IF(OR(ISBLANK('2. Collected Data'!AK121),ISBLANK('2. Collected Data'!AK221)),"",-1*('2. Collected Data'!AK221-'2. Collected Data'!AK121))</f>
        <v/>
      </c>
      <c r="AH21" s="353" t="str">
        <f>IF(OR(ISBLANK('2. Collected Data'!AL121),ISBLANK('2. Collected Data'!AL221)),"",-1*('2. Collected Data'!AL221-'2. Collected Data'!AL121))</f>
        <v/>
      </c>
      <c r="AI21" s="353" t="str">
        <f>IF(OR(ISBLANK('2. Collected Data'!AM121),ISBLANK('2. Collected Data'!AM221)),"",-1*('2. Collected Data'!AM221-'2. Collected Data'!AM121))</f>
        <v/>
      </c>
      <c r="AJ21" s="358"/>
      <c r="AK21" s="353" t="str">
        <f>IF(OR(ISBLANK('2. Collected Data'!AO121),ISBLANK('2. Collected Data'!AO221)),"",-1*('2. Collected Data'!AO221-'2. Collected Data'!AO121))</f>
        <v/>
      </c>
      <c r="AL21" s="353" t="str">
        <f>IF(OR(ISBLANK('2. Collected Data'!AP121),ISBLANK('2. Collected Data'!AP221)),"",-1*('2. Collected Data'!AP221-'2. Collected Data'!AP121))</f>
        <v/>
      </c>
      <c r="AM21" s="353" t="str">
        <f>IF(OR(ISBLANK('2. Collected Data'!AQ121),ISBLANK('2. Collected Data'!AQ221)),"",-1*('2. Collected Data'!AQ221-'2. Collected Data'!AQ121))</f>
        <v/>
      </c>
      <c r="AN21" s="353" t="str">
        <f>IF(OR(ISBLANK('2. Collected Data'!AR121),ISBLANK('2. Collected Data'!AR221)),"",-1*('2. Collected Data'!AR221-'2. Collected Data'!AR121))</f>
        <v/>
      </c>
      <c r="AO21" s="353" t="str">
        <f>IF(OR(ISBLANK('2. Collected Data'!AS121),ISBLANK('2. Collected Data'!AS221)),"",-1*('2. Collected Data'!AS221-'2. Collected Data'!AS121))</f>
        <v/>
      </c>
      <c r="AP21" s="353" t="str">
        <f>IF(OR(ISBLANK('2. Collected Data'!AT121),ISBLANK('2. Collected Data'!AT221)),"",-1*('2. Collected Data'!AT221-'2. Collected Data'!AT121))</f>
        <v/>
      </c>
      <c r="AQ21" s="355" t="str">
        <f>IF(OR(ISBLANK('2. Collected Data'!AU121),ISBLANK('2. Collected Data'!AU221)),"",-1*('2. Collected Data'!AU221-'2. Collected Data'!AU121))</f>
        <v/>
      </c>
      <c r="AR21" s="356"/>
      <c r="AS21" s="354" t="str">
        <f>IF(OR(ISBLANK('2. Collected Data'!AW121),ISBLANK('2. Collected Data'!AW221)),"",-1*('2. Collected Data'!AW221-'2. Collected Data'!AW121))</f>
        <v/>
      </c>
      <c r="AT21" s="354" t="str">
        <f>IF(OR(ISBLANK('2. Collected Data'!AX121),ISBLANK('2. Collected Data'!AX221)),"",-1*('2. Collected Data'!AX221-'2. Collected Data'!AX121))</f>
        <v/>
      </c>
      <c r="AU21" s="359"/>
      <c r="AV21" s="360"/>
      <c r="AW21" s="356"/>
      <c r="AX21" s="361" t="str">
        <f>IF(OR(ISBLANK('2. Collected Data'!BB121),ISBLANK('2. Collected Data'!BB221)),"",-1*('2. Collected Data'!BB221-'2. Collected Data'!BB121))</f>
        <v/>
      </c>
      <c r="AY21" s="362" t="str">
        <f>IF(OR(ISBLANK('2. Collected Data'!BC121),ISBLANK('2. Collected Data'!BC221)),"",-1*('2. Collected Data'!BC221-'2. Collected Data'!BC121))</f>
        <v/>
      </c>
      <c r="AZ21" s="362" t="str">
        <f>IF(OR(ISBLANK('2. Collected Data'!BD121),ISBLANK('2. Collected Data'!BD221)),"",-1*('2. Collected Data'!BD221-'2. Collected Data'!BD121))</f>
        <v/>
      </c>
      <c r="BA21" s="362" t="str">
        <f>IF(OR(ISBLANK('2. Collected Data'!BE121),ISBLANK('2. Collected Data'!BE221)),"",-1*('2. Collected Data'!BE221-'2. Collected Data'!BE121))</f>
        <v/>
      </c>
      <c r="BB21" s="362" t="str">
        <f>IF(OR(ISBLANK('2. Collected Data'!BF121),ISBLANK('2. Collected Data'!BF221)),"",-1*('2. Collected Data'!BF221-'2. Collected Data'!BF121))</f>
        <v/>
      </c>
      <c r="BC21" s="359"/>
      <c r="BD21" s="361" t="str">
        <f>IF(OR(ISBLANK('2. Collected Data'!BH121),ISBLANK('2. Collected Data'!BH221)),"",-1*('2. Collected Data'!BH221-'2. Collected Data'!BH121))</f>
        <v/>
      </c>
      <c r="BE21" s="130"/>
      <c r="BF21" s="210"/>
    </row>
    <row r="22" spans="1:58" s="51" customFormat="1" ht="11.25" customHeight="1" x14ac:dyDescent="0.15">
      <c r="A22" s="89" t="s">
        <v>348</v>
      </c>
      <c r="B22" s="172"/>
      <c r="C22" s="351" t="str">
        <f>IF(OR(ISBLANK('2. Collected Data'!G22),ISBLANK('2. Collected Data'!G122)),"",-1*('2. Collected Data'!G122-'2. Collected Data'!G22))</f>
        <v/>
      </c>
      <c r="D22" s="353" t="str">
        <f>IF(OR(ISBLANK('2. Collected Data'!H22),ISBLANK('2. Collected Data'!H122)),"",-1*('2. Collected Data'!H122-'2. Collected Data'!H22))</f>
        <v/>
      </c>
      <c r="E22" s="353" t="str">
        <f>IF(OR(ISBLANK('2. Collected Data'!I22),ISBLANK('2. Collected Data'!I122)),"",-1*('2. Collected Data'!I122-'2. Collected Data'!I22))</f>
        <v/>
      </c>
      <c r="F22" s="353" t="str">
        <f>IF(OR(ISBLANK('2. Collected Data'!J22),ISBLANK('2. Collected Data'!J122)),"",-1*('2. Collected Data'!J122-'2. Collected Data'!J22))</f>
        <v/>
      </c>
      <c r="G22" s="353" t="str">
        <f>IF(OR(ISBLANK('2. Collected Data'!K22),ISBLANK('2. Collected Data'!K122)),"",-1*('2. Collected Data'!K122-'2. Collected Data'!K22))</f>
        <v/>
      </c>
      <c r="H22" s="353" t="str">
        <f>IF(OR(ISBLANK('2. Collected Data'!L22),ISBLANK('2. Collected Data'!L122)),"",-1*('2. Collected Data'!L122-'2. Collected Data'!L22))</f>
        <v/>
      </c>
      <c r="I22" s="353" t="str">
        <f>IF(OR(ISBLANK('2. Collected Data'!M22),ISBLANK('2. Collected Data'!M122)),"",-1*('2. Collected Data'!M122-'2. Collected Data'!M22))</f>
        <v/>
      </c>
      <c r="J22" s="353" t="str">
        <f>IF(OR(ISBLANK('2. Collected Data'!N22),ISBLANK('2. Collected Data'!N122)),"",-1*('2. Collected Data'!N122-'2. Collected Data'!N22))</f>
        <v/>
      </c>
      <c r="K22" s="353" t="str">
        <f>IF(OR(ISBLANK('2. Collected Data'!O22),ISBLANK('2. Collected Data'!O122)),"",-1*('2. Collected Data'!O122-'2. Collected Data'!O22))</f>
        <v/>
      </c>
      <c r="L22" s="353" t="str">
        <f>IF(OR(ISBLANK('2. Collected Data'!P22),ISBLANK('2. Collected Data'!P122)),"",-1*('2. Collected Data'!P122-'2. Collected Data'!P22))</f>
        <v/>
      </c>
      <c r="M22" s="353" t="str">
        <f>IF(OR(ISBLANK('2. Collected Data'!Q22),ISBLANK('2. Collected Data'!Q122)),"",-1*('2. Collected Data'!Q122-'2. Collected Data'!Q22))</f>
        <v/>
      </c>
      <c r="N22" s="353" t="str">
        <f>IF(OR(ISBLANK('2. Collected Data'!R22),ISBLANK('2. Collected Data'!R122)),"",-1*('2. Collected Data'!R122-'2. Collected Data'!R22))</f>
        <v/>
      </c>
      <c r="O22" s="353" t="str">
        <f>IF(OR(ISBLANK('2. Collected Data'!S22),ISBLANK('2. Collected Data'!S122)),"",-1*('2. Collected Data'!S122-'2. Collected Data'!S22))</f>
        <v/>
      </c>
      <c r="P22" s="353" t="str">
        <f>IF(OR(ISBLANK('2. Collected Data'!T22),ISBLANK('2. Collected Data'!T122)),"",-1*('2. Collected Data'!T122-'2. Collected Data'!T22))</f>
        <v/>
      </c>
      <c r="Q22" s="353" t="str">
        <f>IF(OR(ISBLANK('2. Collected Data'!U22),ISBLANK('2. Collected Data'!U122)),"",-1*('2. Collected Data'!U122-'2. Collected Data'!U22))</f>
        <v/>
      </c>
      <c r="R22" s="353" t="str">
        <f>IF(OR(ISBLANK('2. Collected Data'!V22),ISBLANK('2. Collected Data'!V122)),"",-1*('2. Collected Data'!V122-'2. Collected Data'!V22))</f>
        <v/>
      </c>
      <c r="S22" s="353" t="str">
        <f>IF(OR(ISBLANK('2. Collected Data'!W22),ISBLANK('2. Collected Data'!W122)),"",-1*('2. Collected Data'!W122-'2. Collected Data'!W22))</f>
        <v/>
      </c>
      <c r="T22" s="353" t="str">
        <f>IF(OR(ISBLANK('2. Collected Data'!X22),ISBLANK('2. Collected Data'!X122)),"",-1*('2. Collected Data'!X122-'2. Collected Data'!X22))</f>
        <v/>
      </c>
      <c r="U22" s="353" t="str">
        <f>IF(OR(ISBLANK('2. Collected Data'!Y22),ISBLANK('2. Collected Data'!Y122)),"",-1*('2. Collected Data'!Y122-'2. Collected Data'!Y22))</f>
        <v/>
      </c>
      <c r="V22" s="353" t="str">
        <f>IF(OR(ISBLANK('2. Collected Data'!Z22),ISBLANK('2. Collected Data'!Z122)),"",-1*('2. Collected Data'!Z122-'2. Collected Data'!Z22))</f>
        <v/>
      </c>
      <c r="W22" s="354" t="str">
        <f>IF(OR(ISBLANK('2. Collected Data'!AA22),ISBLANK('2. Collected Data'!AA122)),"",-1*('2. Collected Data'!AA122-'2. Collected Data'!AA22))</f>
        <v/>
      </c>
      <c r="X22" s="354" t="str">
        <f>IF(OR(ISBLANK('2. Collected Data'!AB22),ISBLANK('2. Collected Data'!AB122)),"",-1*('2. Collected Data'!AB122-'2. Collected Data'!AB22))</f>
        <v/>
      </c>
      <c r="Y22" s="354" t="str">
        <f>IF(OR(ISBLANK('2. Collected Data'!AC22),ISBLANK('2. Collected Data'!AC122)),"",-1*('2. Collected Data'!AC122-'2. Collected Data'!AC22))</f>
        <v/>
      </c>
      <c r="Z22" s="353" t="str">
        <f>IF(OR(ISBLANK('2. Collected Data'!AD22),ISBLANK('2. Collected Data'!AD122)),"",-1*('2. Collected Data'!AD122-'2. Collected Data'!AD22))</f>
        <v/>
      </c>
      <c r="AA22" s="353" t="str">
        <f>IF(OR(ISBLANK('2. Collected Data'!AE22),ISBLANK('2. Collected Data'!AE122)),"",-1*('2. Collected Data'!AE122-'2. Collected Data'!AE22))</f>
        <v/>
      </c>
      <c r="AB22" s="353" t="str">
        <f>IF(OR(ISBLANK('2. Collected Data'!AF22),ISBLANK('2. Collected Data'!AF122)),"",-1*('2. Collected Data'!AF122-'2. Collected Data'!AF22))</f>
        <v/>
      </c>
      <c r="AC22" s="355" t="str">
        <f>IF(OR(ISBLANK('2. Collected Data'!AG22),ISBLANK('2. Collected Data'!AG122)),"",-1*('2. Collected Data'!AG122-'2. Collected Data'!AG22))</f>
        <v/>
      </c>
      <c r="AD22" s="356"/>
      <c r="AE22" s="357" t="str">
        <f>IF(OR(ISBLANK('2. Collected Data'!AI122),ISBLANK('2. Collected Data'!AI222)),"",-1*('2. Collected Data'!AI222-'2. Collected Data'!AI122))</f>
        <v/>
      </c>
      <c r="AF22" s="353" t="str">
        <f>IF(OR(ISBLANK('2. Collected Data'!AJ122),ISBLANK('2. Collected Data'!AJ222)),"",-1*('2. Collected Data'!AJ222-'2. Collected Data'!AJ122))</f>
        <v/>
      </c>
      <c r="AG22" s="353" t="str">
        <f>IF(OR(ISBLANK('2. Collected Data'!AK122),ISBLANK('2. Collected Data'!AK222)),"",-1*('2. Collected Data'!AK222-'2. Collected Data'!AK122))</f>
        <v/>
      </c>
      <c r="AH22" s="353" t="str">
        <f>IF(OR(ISBLANK('2. Collected Data'!AL122),ISBLANK('2. Collected Data'!AL222)),"",-1*('2. Collected Data'!AL222-'2. Collected Data'!AL122))</f>
        <v/>
      </c>
      <c r="AI22" s="353" t="str">
        <f>IF(OR(ISBLANK('2. Collected Data'!AM122),ISBLANK('2. Collected Data'!AM222)),"",-1*('2. Collected Data'!AM222-'2. Collected Data'!AM122))</f>
        <v/>
      </c>
      <c r="AJ22" s="358"/>
      <c r="AK22" s="353" t="str">
        <f>IF(OR(ISBLANK('2. Collected Data'!AO122),ISBLANK('2. Collected Data'!AO222)),"",-1*('2. Collected Data'!AO222-'2. Collected Data'!AO122))</f>
        <v/>
      </c>
      <c r="AL22" s="353" t="str">
        <f>IF(OR(ISBLANK('2. Collected Data'!AP122),ISBLANK('2. Collected Data'!AP222)),"",-1*('2. Collected Data'!AP222-'2. Collected Data'!AP122))</f>
        <v/>
      </c>
      <c r="AM22" s="353" t="str">
        <f>IF(OR(ISBLANK('2. Collected Data'!AQ122),ISBLANK('2. Collected Data'!AQ222)),"",-1*('2. Collected Data'!AQ222-'2. Collected Data'!AQ122))</f>
        <v/>
      </c>
      <c r="AN22" s="353" t="str">
        <f>IF(OR(ISBLANK('2. Collected Data'!AR122),ISBLANK('2. Collected Data'!AR222)),"",-1*('2. Collected Data'!AR222-'2. Collected Data'!AR122))</f>
        <v/>
      </c>
      <c r="AO22" s="353" t="str">
        <f>IF(OR(ISBLANK('2. Collected Data'!AS122),ISBLANK('2. Collected Data'!AS222)),"",-1*('2. Collected Data'!AS222-'2. Collected Data'!AS122))</f>
        <v/>
      </c>
      <c r="AP22" s="353" t="str">
        <f>IF(OR(ISBLANK('2. Collected Data'!AT122),ISBLANK('2. Collected Data'!AT222)),"",-1*('2. Collected Data'!AT222-'2. Collected Data'!AT122))</f>
        <v/>
      </c>
      <c r="AQ22" s="355" t="str">
        <f>IF(OR(ISBLANK('2. Collected Data'!AU122),ISBLANK('2. Collected Data'!AU222)),"",-1*('2. Collected Data'!AU222-'2. Collected Data'!AU122))</f>
        <v/>
      </c>
      <c r="AR22" s="356"/>
      <c r="AS22" s="354" t="str">
        <f>IF(OR(ISBLANK('2. Collected Data'!AW122),ISBLANK('2. Collected Data'!AW222)),"",-1*('2. Collected Data'!AW222-'2. Collected Data'!AW122))</f>
        <v/>
      </c>
      <c r="AT22" s="354" t="str">
        <f>IF(OR(ISBLANK('2. Collected Data'!AX122),ISBLANK('2. Collected Data'!AX222)),"",-1*('2. Collected Data'!AX222-'2. Collected Data'!AX122))</f>
        <v/>
      </c>
      <c r="AU22" s="359"/>
      <c r="AV22" s="360"/>
      <c r="AW22" s="356"/>
      <c r="AX22" s="361" t="str">
        <f>IF(OR(ISBLANK('2. Collected Data'!BB122),ISBLANK('2. Collected Data'!BB222)),"",-1*('2. Collected Data'!BB222-'2. Collected Data'!BB122))</f>
        <v/>
      </c>
      <c r="AY22" s="362" t="str">
        <f>IF(OR(ISBLANK('2. Collected Data'!BC122),ISBLANK('2. Collected Data'!BC222)),"",-1*('2. Collected Data'!BC222-'2. Collected Data'!BC122))</f>
        <v/>
      </c>
      <c r="AZ22" s="362" t="str">
        <f>IF(OR(ISBLANK('2. Collected Data'!BD122),ISBLANK('2. Collected Data'!BD222)),"",-1*('2. Collected Data'!BD222-'2. Collected Data'!BD122))</f>
        <v/>
      </c>
      <c r="BA22" s="362" t="str">
        <f>IF(OR(ISBLANK('2. Collected Data'!BE122),ISBLANK('2. Collected Data'!BE222)),"",-1*('2. Collected Data'!BE222-'2. Collected Data'!BE122))</f>
        <v/>
      </c>
      <c r="BB22" s="362" t="str">
        <f>IF(OR(ISBLANK('2. Collected Data'!BF122),ISBLANK('2. Collected Data'!BF222)),"",-1*('2. Collected Data'!BF222-'2. Collected Data'!BF122))</f>
        <v/>
      </c>
      <c r="BC22" s="359"/>
      <c r="BD22" s="361" t="str">
        <f>IF(OR(ISBLANK('2. Collected Data'!BH122),ISBLANK('2. Collected Data'!BH222)),"",-1*('2. Collected Data'!BH222-'2. Collected Data'!BH122))</f>
        <v/>
      </c>
      <c r="BE22" s="130"/>
      <c r="BF22" s="210"/>
    </row>
    <row r="23" spans="1:58" s="51" customFormat="1" ht="11.25" customHeight="1" x14ac:dyDescent="0.15">
      <c r="A23" s="89" t="s">
        <v>349</v>
      </c>
      <c r="B23" s="172"/>
      <c r="C23" s="351">
        <f>IF(OR(ISBLANK('2. Collected Data'!G23),ISBLANK('2. Collected Data'!G123)),"",-1*('2. Collected Data'!G123-'2. Collected Data'!G23))</f>
        <v>9222</v>
      </c>
      <c r="D23" s="353">
        <f>IF(OR(ISBLANK('2. Collected Data'!H23),ISBLANK('2. Collected Data'!H123)),"",-1*('2. Collected Data'!H123-'2. Collected Data'!H23))</f>
        <v>47</v>
      </c>
      <c r="E23" s="353">
        <f>IF(OR(ISBLANK('2. Collected Data'!I23),ISBLANK('2. Collected Data'!I123)),"",-1*('2. Collected Data'!I123-'2. Collected Data'!I23))</f>
        <v>110</v>
      </c>
      <c r="F23" s="353">
        <f>IF(OR(ISBLANK('2. Collected Data'!J23),ISBLANK('2. Collected Data'!J123)),"",-1*('2. Collected Data'!J123-'2. Collected Data'!J23))</f>
        <v>1</v>
      </c>
      <c r="G23" s="353">
        <f>IF(OR(ISBLANK('2. Collected Data'!K23),ISBLANK('2. Collected Data'!K123)),"",-1*('2. Collected Data'!K123-'2. Collected Data'!K23))</f>
        <v>253</v>
      </c>
      <c r="H23" s="353">
        <f>IF(OR(ISBLANK('2. Collected Data'!L23),ISBLANK('2. Collected Data'!L123)),"",-1*('2. Collected Data'!L123-'2. Collected Data'!L23))</f>
        <v>0</v>
      </c>
      <c r="I23" s="353">
        <f>IF(OR(ISBLANK('2. Collected Data'!M23),ISBLANK('2. Collected Data'!M123)),"",-1*('2. Collected Data'!M123-'2. Collected Data'!M23))</f>
        <v>0</v>
      </c>
      <c r="J23" s="353">
        <f>IF(OR(ISBLANK('2. Collected Data'!N23),ISBLANK('2. Collected Data'!N123)),"",-1*('2. Collected Data'!N123-'2. Collected Data'!N23))</f>
        <v>0</v>
      </c>
      <c r="K23" s="353">
        <f>IF(OR(ISBLANK('2. Collected Data'!O23),ISBLANK('2. Collected Data'!O123)),"",-1*('2. Collected Data'!O123-'2. Collected Data'!O23))</f>
        <v>1</v>
      </c>
      <c r="L23" s="353">
        <f>IF(OR(ISBLANK('2. Collected Data'!P23),ISBLANK('2. Collected Data'!P123)),"",-1*('2. Collected Data'!P123-'2. Collected Data'!P23))</f>
        <v>0</v>
      </c>
      <c r="M23" s="353">
        <f>IF(OR(ISBLANK('2. Collected Data'!Q23),ISBLANK('2. Collected Data'!Q123)),"",-1*('2. Collected Data'!Q123-'2. Collected Data'!Q23))</f>
        <v>0</v>
      </c>
      <c r="N23" s="353">
        <f>IF(OR(ISBLANK('2. Collected Data'!R23),ISBLANK('2. Collected Data'!R123)),"",-1*('2. Collected Data'!R123-'2. Collected Data'!R23))</f>
        <v>0</v>
      </c>
      <c r="O23" s="353">
        <f>IF(OR(ISBLANK('2. Collected Data'!S23),ISBLANK('2. Collected Data'!S123)),"",-1*('2. Collected Data'!S123-'2. Collected Data'!S23))</f>
        <v>0</v>
      </c>
      <c r="P23" s="353">
        <f>IF(OR(ISBLANK('2. Collected Data'!T23),ISBLANK('2. Collected Data'!T123)),"",-1*('2. Collected Data'!T123-'2. Collected Data'!T23))</f>
        <v>0</v>
      </c>
      <c r="Q23" s="353">
        <f>IF(OR(ISBLANK('2. Collected Data'!U23),ISBLANK('2. Collected Data'!U123)),"",-1*('2. Collected Data'!U123-'2. Collected Data'!U23))</f>
        <v>0</v>
      </c>
      <c r="R23" s="353">
        <f>IF(OR(ISBLANK('2. Collected Data'!V23),ISBLANK('2. Collected Data'!V123)),"",-1*('2. Collected Data'!V123-'2. Collected Data'!V23))</f>
        <v>0</v>
      </c>
      <c r="S23" s="353">
        <f>IF(OR(ISBLANK('2. Collected Data'!W23),ISBLANK('2. Collected Data'!W123)),"",-1*('2. Collected Data'!W123-'2. Collected Data'!W23))</f>
        <v>0</v>
      </c>
      <c r="T23" s="353">
        <f>IF(OR(ISBLANK('2. Collected Data'!X23),ISBLANK('2. Collected Data'!X123)),"",-1*('2. Collected Data'!X123-'2. Collected Data'!X23))</f>
        <v>0</v>
      </c>
      <c r="U23" s="353">
        <f>IF(OR(ISBLANK('2. Collected Data'!Y23),ISBLANK('2. Collected Data'!Y123)),"",-1*('2. Collected Data'!Y123-'2. Collected Data'!Y23))</f>
        <v>0</v>
      </c>
      <c r="V23" s="353">
        <f>IF(OR(ISBLANK('2. Collected Data'!Z23),ISBLANK('2. Collected Data'!Z123)),"",-1*('2. Collected Data'!Z123-'2. Collected Data'!Z23))</f>
        <v>0</v>
      </c>
      <c r="W23" s="354">
        <f>IF(OR(ISBLANK('2. Collected Data'!AA23),ISBLANK('2. Collected Data'!AA123)),"",-1*('2. Collected Data'!AA123-'2. Collected Data'!AA23))</f>
        <v>1.0000000000000009E-2</v>
      </c>
      <c r="X23" s="354">
        <f>IF(OR(ISBLANK('2. Collected Data'!AB23),ISBLANK('2. Collected Data'!AB123)),"",-1*('2. Collected Data'!AB123-'2. Collected Data'!AB23))</f>
        <v>-0.01</v>
      </c>
      <c r="Y23" s="354">
        <f>IF(OR(ISBLANK('2. Collected Data'!AC23),ISBLANK('2. Collected Data'!AC123)),"",-1*('2. Collected Data'!AC123-'2. Collected Data'!AC23))</f>
        <v>0</v>
      </c>
      <c r="Z23" s="353">
        <f>IF(OR(ISBLANK('2. Collected Data'!AD23),ISBLANK('2. Collected Data'!AD123)),"",-1*('2. Collected Data'!AD123-'2. Collected Data'!AD23))</f>
        <v>0</v>
      </c>
      <c r="AA23" s="353">
        <f>IF(OR(ISBLANK('2. Collected Data'!AE23),ISBLANK('2. Collected Data'!AE123)),"",-1*('2. Collected Data'!AE123-'2. Collected Data'!AE23))</f>
        <v>-970</v>
      </c>
      <c r="AB23" s="353">
        <f>IF(OR(ISBLANK('2. Collected Data'!AF23),ISBLANK('2. Collected Data'!AF123)),"",-1*('2. Collected Data'!AF123-'2. Collected Data'!AF23))</f>
        <v>0</v>
      </c>
      <c r="AC23" s="355">
        <f>IF(OR(ISBLANK('2. Collected Data'!AG23),ISBLANK('2. Collected Data'!AG123)),"",-1*('2. Collected Data'!AG123-'2. Collected Data'!AG23))</f>
        <v>0</v>
      </c>
      <c r="AD23" s="356"/>
      <c r="AE23" s="357">
        <f>IF(OR(ISBLANK('2. Collected Data'!AI123),ISBLANK('2. Collected Data'!AI223)),"",-1*('2. Collected Data'!AI223-'2. Collected Data'!AI123))</f>
        <v>-19089</v>
      </c>
      <c r="AF23" s="353">
        <f>IF(OR(ISBLANK('2. Collected Data'!AJ123),ISBLANK('2. Collected Data'!AJ223)),"",-1*('2. Collected Data'!AJ223-'2. Collected Data'!AJ123))</f>
        <v>-117</v>
      </c>
      <c r="AG23" s="353">
        <f>IF(OR(ISBLANK('2. Collected Data'!AK123),ISBLANK('2. Collected Data'!AK223)),"",-1*('2. Collected Data'!AK223-'2. Collected Data'!AK123))</f>
        <v>0</v>
      </c>
      <c r="AH23" s="353">
        <f>IF(OR(ISBLANK('2. Collected Data'!AL123),ISBLANK('2. Collected Data'!AL223)),"",-1*('2. Collected Data'!AL223-'2. Collected Data'!AL123))</f>
        <v>-59829</v>
      </c>
      <c r="AI23" s="353">
        <f>IF(OR(ISBLANK('2. Collected Data'!AM123),ISBLANK('2. Collected Data'!AM223)),"",-1*('2. Collected Data'!AM223-'2. Collected Data'!AM123))</f>
        <v>0</v>
      </c>
      <c r="AJ23" s="358"/>
      <c r="AK23" s="353">
        <f>IF(OR(ISBLANK('2. Collected Data'!AO123),ISBLANK('2. Collected Data'!AO223)),"",-1*('2. Collected Data'!AO223-'2. Collected Data'!AO123))</f>
        <v>-9025</v>
      </c>
      <c r="AL23" s="353">
        <f>IF(OR(ISBLANK('2. Collected Data'!AP123),ISBLANK('2. Collected Data'!AP223)),"",-1*('2. Collected Data'!AP223-'2. Collected Data'!AP123))</f>
        <v>-200000</v>
      </c>
      <c r="AM23" s="353">
        <f>IF(OR(ISBLANK('2. Collected Data'!AQ123),ISBLANK('2. Collected Data'!AQ223)),"",-1*('2. Collected Data'!AQ223-'2. Collected Data'!AQ123))</f>
        <v>0</v>
      </c>
      <c r="AN23" s="353">
        <f>IF(OR(ISBLANK('2. Collected Data'!AR123),ISBLANK('2. Collected Data'!AR223)),"",-1*('2. Collected Data'!AR223-'2. Collected Data'!AR123))</f>
        <v>0</v>
      </c>
      <c r="AO23" s="353">
        <f>IF(OR(ISBLANK('2. Collected Data'!AS123),ISBLANK('2. Collected Data'!AS223)),"",-1*('2. Collected Data'!AS223-'2. Collected Data'!AS123))</f>
        <v>0</v>
      </c>
      <c r="AP23" s="353">
        <f>IF(OR(ISBLANK('2. Collected Data'!AT123),ISBLANK('2. Collected Data'!AT223)),"",-1*('2. Collected Data'!AT223-'2. Collected Data'!AT123))</f>
        <v>0</v>
      </c>
      <c r="AQ23" s="355">
        <f>IF(OR(ISBLANK('2. Collected Data'!AU123),ISBLANK('2. Collected Data'!AU223)),"",-1*('2. Collected Data'!AU223-'2. Collected Data'!AU123))</f>
        <v>0</v>
      </c>
      <c r="AR23" s="356"/>
      <c r="AS23" s="354">
        <f>IF(OR(ISBLANK('2. Collected Data'!AW123),ISBLANK('2. Collected Data'!AW223)),"",-1*('2. Collected Data'!AW223-'2. Collected Data'!AW123))</f>
        <v>0</v>
      </c>
      <c r="AT23" s="354">
        <f>IF(OR(ISBLANK('2. Collected Data'!AX123),ISBLANK('2. Collected Data'!AX223)),"",-1*('2. Collected Data'!AX223-'2. Collected Data'!AX123))</f>
        <v>0</v>
      </c>
      <c r="AU23" s="359"/>
      <c r="AV23" s="360"/>
      <c r="AW23" s="356"/>
      <c r="AX23" s="361">
        <f>IF(OR(ISBLANK('2. Collected Data'!BB123),ISBLANK('2. Collected Data'!BB223)),"",-1*('2. Collected Data'!BB223-'2. Collected Data'!BB123))</f>
        <v>0</v>
      </c>
      <c r="AY23" s="362">
        <f>IF(OR(ISBLANK('2. Collected Data'!BC123),ISBLANK('2. Collected Data'!BC223)),"",-1*('2. Collected Data'!BC223-'2. Collected Data'!BC123))</f>
        <v>1833678.13</v>
      </c>
      <c r="AZ23" s="362">
        <f>IF(OR(ISBLANK('2. Collected Data'!BD123),ISBLANK('2. Collected Data'!BD223)),"",-1*('2. Collected Data'!BD223-'2. Collected Data'!BD123))</f>
        <v>1409301.88</v>
      </c>
      <c r="BA23" s="362">
        <f>IF(OR(ISBLANK('2. Collected Data'!BE123),ISBLANK('2. Collected Data'!BE223)),"",-1*('2. Collected Data'!BE223-'2. Collected Data'!BE123))</f>
        <v>-1197743.57</v>
      </c>
      <c r="BB23" s="362">
        <f>IF(OR(ISBLANK('2. Collected Data'!BF123),ISBLANK('2. Collected Data'!BF223)),"",-1*('2. Collected Data'!BF223-'2. Collected Data'!BF123))</f>
        <v>2045235.4399999995</v>
      </c>
      <c r="BC23" s="359"/>
      <c r="BD23" s="361" t="str">
        <f>IF(OR(ISBLANK('2. Collected Data'!BH123),ISBLANK('2. Collected Data'!BH223)),"",-1*('2. Collected Data'!BH223-'2. Collected Data'!BH123))</f>
        <v/>
      </c>
      <c r="BE23" s="130"/>
      <c r="BF23" s="210"/>
    </row>
    <row r="24" spans="1:58" s="51" customFormat="1" ht="11.25" customHeight="1" x14ac:dyDescent="0.15">
      <c r="A24" s="89" t="s">
        <v>350</v>
      </c>
      <c r="B24" s="172"/>
      <c r="C24" s="351" t="str">
        <f>IF(OR(ISBLANK('2. Collected Data'!G24),ISBLANK('2. Collected Data'!G124)),"",-1*('2. Collected Data'!G124-'2. Collected Data'!G24))</f>
        <v/>
      </c>
      <c r="D24" s="353" t="str">
        <f>IF(OR(ISBLANK('2. Collected Data'!H24),ISBLANK('2. Collected Data'!H124)),"",-1*('2. Collected Data'!H124-'2. Collected Data'!H24))</f>
        <v/>
      </c>
      <c r="E24" s="353" t="str">
        <f>IF(OR(ISBLANK('2. Collected Data'!I24),ISBLANK('2. Collected Data'!I124)),"",-1*('2. Collected Data'!I124-'2. Collected Data'!I24))</f>
        <v/>
      </c>
      <c r="F24" s="353" t="str">
        <f>IF(OR(ISBLANK('2. Collected Data'!J24),ISBLANK('2. Collected Data'!J124)),"",-1*('2. Collected Data'!J124-'2. Collected Data'!J24))</f>
        <v/>
      </c>
      <c r="G24" s="353" t="str">
        <f>IF(OR(ISBLANK('2. Collected Data'!K24),ISBLANK('2. Collected Data'!K124)),"",-1*('2. Collected Data'!K124-'2. Collected Data'!K24))</f>
        <v/>
      </c>
      <c r="H24" s="353" t="str">
        <f>IF(OR(ISBLANK('2. Collected Data'!L24),ISBLANK('2. Collected Data'!L124)),"",-1*('2. Collected Data'!L124-'2. Collected Data'!L24))</f>
        <v/>
      </c>
      <c r="I24" s="353" t="str">
        <f>IF(OR(ISBLANK('2. Collected Data'!M24),ISBLANK('2. Collected Data'!M124)),"",-1*('2. Collected Data'!M124-'2. Collected Data'!M24))</f>
        <v/>
      </c>
      <c r="J24" s="353" t="str">
        <f>IF(OR(ISBLANK('2. Collected Data'!N24),ISBLANK('2. Collected Data'!N124)),"",-1*('2. Collected Data'!N124-'2. Collected Data'!N24))</f>
        <v/>
      </c>
      <c r="K24" s="353" t="str">
        <f>IF(OR(ISBLANK('2. Collected Data'!O24),ISBLANK('2. Collected Data'!O124)),"",-1*('2. Collected Data'!O124-'2. Collected Data'!O24))</f>
        <v/>
      </c>
      <c r="L24" s="353" t="str">
        <f>IF(OR(ISBLANK('2. Collected Data'!P24),ISBLANK('2. Collected Data'!P124)),"",-1*('2. Collected Data'!P124-'2. Collected Data'!P24))</f>
        <v/>
      </c>
      <c r="M24" s="353" t="str">
        <f>IF(OR(ISBLANK('2. Collected Data'!Q24),ISBLANK('2. Collected Data'!Q124)),"",-1*('2. Collected Data'!Q124-'2. Collected Data'!Q24))</f>
        <v/>
      </c>
      <c r="N24" s="353" t="str">
        <f>IF(OR(ISBLANK('2. Collected Data'!R24),ISBLANK('2. Collected Data'!R124)),"",-1*('2. Collected Data'!R124-'2. Collected Data'!R24))</f>
        <v/>
      </c>
      <c r="O24" s="353" t="str">
        <f>IF(OR(ISBLANK('2. Collected Data'!S24),ISBLANK('2. Collected Data'!S124)),"",-1*('2. Collected Data'!S124-'2. Collected Data'!S24))</f>
        <v/>
      </c>
      <c r="P24" s="353" t="str">
        <f>IF(OR(ISBLANK('2. Collected Data'!T24),ISBLANK('2. Collected Data'!T124)),"",-1*('2. Collected Data'!T124-'2. Collected Data'!T24))</f>
        <v/>
      </c>
      <c r="Q24" s="353" t="str">
        <f>IF(OR(ISBLANK('2. Collected Data'!U24),ISBLANK('2. Collected Data'!U124)),"",-1*('2. Collected Data'!U124-'2. Collected Data'!U24))</f>
        <v/>
      </c>
      <c r="R24" s="353" t="str">
        <f>IF(OR(ISBLANK('2. Collected Data'!V24),ISBLANK('2. Collected Data'!V124)),"",-1*('2. Collected Data'!V124-'2. Collected Data'!V24))</f>
        <v/>
      </c>
      <c r="S24" s="353" t="str">
        <f>IF(OR(ISBLANK('2. Collected Data'!W24),ISBLANK('2. Collected Data'!W124)),"",-1*('2. Collected Data'!W124-'2. Collected Data'!W24))</f>
        <v/>
      </c>
      <c r="T24" s="353" t="str">
        <f>IF(OR(ISBLANK('2. Collected Data'!X24),ISBLANK('2. Collected Data'!X124)),"",-1*('2. Collected Data'!X124-'2. Collected Data'!X24))</f>
        <v/>
      </c>
      <c r="U24" s="353" t="str">
        <f>IF(OR(ISBLANK('2. Collected Data'!Y24),ISBLANK('2. Collected Data'!Y124)),"",-1*('2. Collected Data'!Y124-'2. Collected Data'!Y24))</f>
        <v/>
      </c>
      <c r="V24" s="353" t="str">
        <f>IF(OR(ISBLANK('2. Collected Data'!Z24),ISBLANK('2. Collected Data'!Z124)),"",-1*('2. Collected Data'!Z124-'2. Collected Data'!Z24))</f>
        <v/>
      </c>
      <c r="W24" s="354" t="str">
        <f>IF(OR(ISBLANK('2. Collected Data'!AA24),ISBLANK('2. Collected Data'!AA124)),"",-1*('2. Collected Data'!AA124-'2. Collected Data'!AA24))</f>
        <v/>
      </c>
      <c r="X24" s="354" t="str">
        <f>IF(OR(ISBLANK('2. Collected Data'!AB24),ISBLANK('2. Collected Data'!AB124)),"",-1*('2. Collected Data'!AB124-'2. Collected Data'!AB24))</f>
        <v/>
      </c>
      <c r="Y24" s="354" t="str">
        <f>IF(OR(ISBLANK('2. Collected Data'!AC24),ISBLANK('2. Collected Data'!AC124)),"",-1*('2. Collected Data'!AC124-'2. Collected Data'!AC24))</f>
        <v/>
      </c>
      <c r="Z24" s="353" t="str">
        <f>IF(OR(ISBLANK('2. Collected Data'!AD24),ISBLANK('2. Collected Data'!AD124)),"",-1*('2. Collected Data'!AD124-'2. Collected Data'!AD24))</f>
        <v/>
      </c>
      <c r="AA24" s="353" t="str">
        <f>IF(OR(ISBLANK('2. Collected Data'!AE24),ISBLANK('2. Collected Data'!AE124)),"",-1*('2. Collected Data'!AE124-'2. Collected Data'!AE24))</f>
        <v/>
      </c>
      <c r="AB24" s="353" t="str">
        <f>IF(OR(ISBLANK('2. Collected Data'!AF24),ISBLANK('2. Collected Data'!AF124)),"",-1*('2. Collected Data'!AF124-'2. Collected Data'!AF24))</f>
        <v/>
      </c>
      <c r="AC24" s="355" t="str">
        <f>IF(OR(ISBLANK('2. Collected Data'!AG24),ISBLANK('2. Collected Data'!AG124)),"",-1*('2. Collected Data'!AG124-'2. Collected Data'!AG24))</f>
        <v/>
      </c>
      <c r="AD24" s="356"/>
      <c r="AE24" s="357" t="str">
        <f>IF(OR(ISBLANK('2. Collected Data'!AI124),ISBLANK('2. Collected Data'!AI224)),"",-1*('2. Collected Data'!AI224-'2. Collected Data'!AI124))</f>
        <v/>
      </c>
      <c r="AF24" s="353" t="str">
        <f>IF(OR(ISBLANK('2. Collected Data'!AJ124),ISBLANK('2. Collected Data'!AJ224)),"",-1*('2. Collected Data'!AJ224-'2. Collected Data'!AJ124))</f>
        <v/>
      </c>
      <c r="AG24" s="353" t="str">
        <f>IF(OR(ISBLANK('2. Collected Data'!AK124),ISBLANK('2. Collected Data'!AK224)),"",-1*('2. Collected Data'!AK224-'2. Collected Data'!AK124))</f>
        <v/>
      </c>
      <c r="AH24" s="353" t="str">
        <f>IF(OR(ISBLANK('2. Collected Data'!AL124),ISBLANK('2. Collected Data'!AL224)),"",-1*('2. Collected Data'!AL224-'2. Collected Data'!AL124))</f>
        <v/>
      </c>
      <c r="AI24" s="353" t="str">
        <f>IF(OR(ISBLANK('2. Collected Data'!AM124),ISBLANK('2. Collected Data'!AM224)),"",-1*('2. Collected Data'!AM224-'2. Collected Data'!AM124))</f>
        <v/>
      </c>
      <c r="AJ24" s="358"/>
      <c r="AK24" s="353" t="str">
        <f>IF(OR(ISBLANK('2. Collected Data'!AO124),ISBLANK('2. Collected Data'!AO224)),"",-1*('2. Collected Data'!AO224-'2. Collected Data'!AO124))</f>
        <v/>
      </c>
      <c r="AL24" s="353" t="str">
        <f>IF(OR(ISBLANK('2. Collected Data'!AP124),ISBLANK('2. Collected Data'!AP224)),"",-1*('2. Collected Data'!AP224-'2. Collected Data'!AP124))</f>
        <v/>
      </c>
      <c r="AM24" s="353" t="str">
        <f>IF(OR(ISBLANK('2. Collected Data'!AQ124),ISBLANK('2. Collected Data'!AQ224)),"",-1*('2. Collected Data'!AQ224-'2. Collected Data'!AQ124))</f>
        <v/>
      </c>
      <c r="AN24" s="353" t="str">
        <f>IF(OR(ISBLANK('2. Collected Data'!AR124),ISBLANK('2. Collected Data'!AR224)),"",-1*('2. Collected Data'!AR224-'2. Collected Data'!AR124))</f>
        <v/>
      </c>
      <c r="AO24" s="353" t="str">
        <f>IF(OR(ISBLANK('2. Collected Data'!AS124),ISBLANK('2. Collected Data'!AS224)),"",-1*('2. Collected Data'!AS224-'2. Collected Data'!AS124))</f>
        <v/>
      </c>
      <c r="AP24" s="353" t="str">
        <f>IF(OR(ISBLANK('2. Collected Data'!AT124),ISBLANK('2. Collected Data'!AT224)),"",-1*('2. Collected Data'!AT224-'2. Collected Data'!AT124))</f>
        <v/>
      </c>
      <c r="AQ24" s="355" t="str">
        <f>IF(OR(ISBLANK('2. Collected Data'!AU124),ISBLANK('2. Collected Data'!AU224)),"",-1*('2. Collected Data'!AU224-'2. Collected Data'!AU124))</f>
        <v/>
      </c>
      <c r="AR24" s="356"/>
      <c r="AS24" s="354" t="str">
        <f>IF(OR(ISBLANK('2. Collected Data'!AW124),ISBLANK('2. Collected Data'!AW224)),"",-1*('2. Collected Data'!AW224-'2. Collected Data'!AW124))</f>
        <v/>
      </c>
      <c r="AT24" s="354" t="str">
        <f>IF(OR(ISBLANK('2. Collected Data'!AX124),ISBLANK('2. Collected Data'!AX224)),"",-1*('2. Collected Data'!AX224-'2. Collected Data'!AX124))</f>
        <v/>
      </c>
      <c r="AU24" s="359"/>
      <c r="AV24" s="360"/>
      <c r="AW24" s="356"/>
      <c r="AX24" s="361" t="str">
        <f>IF(OR(ISBLANK('2. Collected Data'!BB124),ISBLANK('2. Collected Data'!BB224)),"",-1*('2. Collected Data'!BB224-'2. Collected Data'!BB124))</f>
        <v/>
      </c>
      <c r="AY24" s="362" t="str">
        <f>IF(OR(ISBLANK('2. Collected Data'!BC124),ISBLANK('2. Collected Data'!BC224)),"",-1*('2. Collected Data'!BC224-'2. Collected Data'!BC124))</f>
        <v/>
      </c>
      <c r="AZ24" s="362" t="str">
        <f>IF(OR(ISBLANK('2. Collected Data'!BD124),ISBLANK('2. Collected Data'!BD224)),"",-1*('2. Collected Data'!BD224-'2. Collected Data'!BD124))</f>
        <v/>
      </c>
      <c r="BA24" s="362" t="str">
        <f>IF(OR(ISBLANK('2. Collected Data'!BE124),ISBLANK('2. Collected Data'!BE224)),"",-1*('2. Collected Data'!BE224-'2. Collected Data'!BE124))</f>
        <v/>
      </c>
      <c r="BB24" s="362" t="str">
        <f>IF(OR(ISBLANK('2. Collected Data'!BF124),ISBLANK('2. Collected Data'!BF224)),"",-1*('2. Collected Data'!BF224-'2. Collected Data'!BF124))</f>
        <v/>
      </c>
      <c r="BC24" s="359"/>
      <c r="BD24" s="361" t="str">
        <f>IF(OR(ISBLANK('2. Collected Data'!BH124),ISBLANK('2. Collected Data'!BH224)),"",-1*('2. Collected Data'!BH224-'2. Collected Data'!BH124))</f>
        <v/>
      </c>
      <c r="BE24" s="130"/>
      <c r="BF24" s="210"/>
    </row>
    <row r="25" spans="1:58" s="140" customFormat="1" ht="11.25" customHeight="1" x14ac:dyDescent="0.15">
      <c r="A25" s="89" t="s">
        <v>351</v>
      </c>
      <c r="B25" s="172"/>
      <c r="C25" s="367">
        <f>IF(OR(ISBLANK('2. Collected Data'!G25),ISBLANK('2. Collected Data'!G125)),"",-1*('2. Collected Data'!G125-'2. Collected Data'!G25))</f>
        <v>-1568</v>
      </c>
      <c r="D25" s="363">
        <f>IF(OR(ISBLANK('2. Collected Data'!H25),ISBLANK('2. Collected Data'!H125)),"",-1*('2. Collected Data'!H125-'2. Collected Data'!H25))</f>
        <v>708</v>
      </c>
      <c r="E25" s="363">
        <f>IF(OR(ISBLANK('2. Collected Data'!I25),ISBLANK('2. Collected Data'!I125)),"",-1*('2. Collected Data'!I125-'2. Collected Data'!I25))</f>
        <v>49</v>
      </c>
      <c r="F25" s="363">
        <f>IF(OR(ISBLANK('2. Collected Data'!J25),ISBLANK('2. Collected Data'!J125)),"",-1*('2. Collected Data'!J125-'2. Collected Data'!J25))</f>
        <v>5</v>
      </c>
      <c r="G25" s="363">
        <f>IF(OR(ISBLANK('2. Collected Data'!K25),ISBLANK('2. Collected Data'!K125)),"",-1*('2. Collected Data'!K125-'2. Collected Data'!K25))</f>
        <v>2</v>
      </c>
      <c r="H25" s="363">
        <f>IF(OR(ISBLANK('2. Collected Data'!L25),ISBLANK('2. Collected Data'!L125)),"",-1*('2. Collected Data'!L125-'2. Collected Data'!L25))</f>
        <v>0</v>
      </c>
      <c r="I25" s="363">
        <f>IF(OR(ISBLANK('2. Collected Data'!M25),ISBLANK('2. Collected Data'!M125)),"",-1*('2. Collected Data'!M125-'2. Collected Data'!M25))</f>
        <v>8</v>
      </c>
      <c r="J25" s="363">
        <f>IF(OR(ISBLANK('2. Collected Data'!N25),ISBLANK('2. Collected Data'!N125)),"",-1*('2. Collected Data'!N125-'2. Collected Data'!N25))</f>
        <v>2</v>
      </c>
      <c r="K25" s="363">
        <f>IF(OR(ISBLANK('2. Collected Data'!O25),ISBLANK('2. Collected Data'!O125)),"",-1*('2. Collected Data'!O125-'2. Collected Data'!O25))</f>
        <v>-18</v>
      </c>
      <c r="L25" s="363">
        <f>IF(OR(ISBLANK('2. Collected Data'!P25),ISBLANK('2. Collected Data'!P125)),"",-1*('2. Collected Data'!P125-'2. Collected Data'!P25))</f>
        <v>0</v>
      </c>
      <c r="M25" s="363">
        <f>IF(OR(ISBLANK('2. Collected Data'!Q25),ISBLANK('2. Collected Data'!Q125)),"",-1*('2. Collected Data'!Q125-'2. Collected Data'!Q25))</f>
        <v>0</v>
      </c>
      <c r="N25" s="363">
        <f>IF(OR(ISBLANK('2. Collected Data'!R25),ISBLANK('2. Collected Data'!R125)),"",-1*('2. Collected Data'!R125-'2. Collected Data'!R25))</f>
        <v>0</v>
      </c>
      <c r="O25" s="363">
        <f>IF(OR(ISBLANK('2. Collected Data'!S25),ISBLANK('2. Collected Data'!S125)),"",-1*('2. Collected Data'!S125-'2. Collected Data'!S25))</f>
        <v>0</v>
      </c>
      <c r="P25" s="363">
        <f>IF(OR(ISBLANK('2. Collected Data'!T25),ISBLANK('2. Collected Data'!T125)),"",-1*('2. Collected Data'!T125-'2. Collected Data'!T25))</f>
        <v>0</v>
      </c>
      <c r="Q25" s="363">
        <f>IF(OR(ISBLANK('2. Collected Data'!U25),ISBLANK('2. Collected Data'!U125)),"",-1*('2. Collected Data'!U125-'2. Collected Data'!U25))</f>
        <v>0</v>
      </c>
      <c r="R25" s="363">
        <f>IF(OR(ISBLANK('2. Collected Data'!V25),ISBLANK('2. Collected Data'!V125)),"",-1*('2. Collected Data'!V125-'2. Collected Data'!V25))</f>
        <v>0</v>
      </c>
      <c r="S25" s="363">
        <f>IF(OR(ISBLANK('2. Collected Data'!W25),ISBLANK('2. Collected Data'!W125)),"",-1*('2. Collected Data'!W125-'2. Collected Data'!W25))</f>
        <v>0</v>
      </c>
      <c r="T25" s="363">
        <f>IF(OR(ISBLANK('2. Collected Data'!X25),ISBLANK('2. Collected Data'!X125)),"",-1*('2. Collected Data'!X125-'2. Collected Data'!X25))</f>
        <v>0</v>
      </c>
      <c r="U25" s="363">
        <f>IF(OR(ISBLANK('2. Collected Data'!Y25),ISBLANK('2. Collected Data'!Y125)),"",-1*('2. Collected Data'!Y125-'2. Collected Data'!Y25))</f>
        <v>12</v>
      </c>
      <c r="V25" s="363">
        <f>IF(OR(ISBLANK('2. Collected Data'!Z25),ISBLANK('2. Collected Data'!Z125)),"",-1*('2. Collected Data'!Z125-'2. Collected Data'!Z25))</f>
        <v>9</v>
      </c>
      <c r="W25" s="368">
        <f>IF(OR(ISBLANK('2. Collected Data'!AA25),ISBLANK('2. Collected Data'!AA125)),"",-1*('2. Collected Data'!AA125-'2. Collected Data'!AA25))</f>
        <v>0</v>
      </c>
      <c r="X25" s="368">
        <f>IF(OR(ISBLANK('2. Collected Data'!AB25),ISBLANK('2. Collected Data'!AB125)),"",-1*('2. Collected Data'!AB125-'2. Collected Data'!AB25))</f>
        <v>0</v>
      </c>
      <c r="Y25" s="368">
        <f>IF(OR(ISBLANK('2. Collected Data'!AC25),ISBLANK('2. Collected Data'!AC125)),"",-1*('2. Collected Data'!AC125-'2. Collected Data'!AC25))</f>
        <v>0</v>
      </c>
      <c r="Z25" s="363">
        <f>IF(OR(ISBLANK('2. Collected Data'!AD25),ISBLANK('2. Collected Data'!AD125)),"",-1*('2. Collected Data'!AD125-'2. Collected Data'!AD25))</f>
        <v>19</v>
      </c>
      <c r="AA25" s="363">
        <f>IF(OR(ISBLANK('2. Collected Data'!AE25),ISBLANK('2. Collected Data'!AE125)),"",-1*('2. Collected Data'!AE125-'2. Collected Data'!AE25))</f>
        <v>23000</v>
      </c>
      <c r="AB25" s="363">
        <f>IF(OR(ISBLANK('2. Collected Data'!AF25),ISBLANK('2. Collected Data'!AF125)),"",-1*('2. Collected Data'!AF125-'2. Collected Data'!AF25))</f>
        <v>61</v>
      </c>
      <c r="AC25" s="369">
        <f>IF(OR(ISBLANK('2. Collected Data'!AG25),ISBLANK('2. Collected Data'!AG125)),"",-1*('2. Collected Data'!AG125-'2. Collected Data'!AG25))</f>
        <v>1085000</v>
      </c>
      <c r="AD25" s="370"/>
      <c r="AE25" s="371">
        <f>IF(OR(ISBLANK('2. Collected Data'!AI125),ISBLANK('2. Collected Data'!AI225)),"",-1*('2. Collected Data'!AI225-'2. Collected Data'!AI125))</f>
        <v>20631</v>
      </c>
      <c r="AF25" s="363">
        <f>IF(OR(ISBLANK('2. Collected Data'!AJ125),ISBLANK('2. Collected Data'!AJ225)),"",-1*('2. Collected Data'!AJ225-'2. Collected Data'!AJ125))</f>
        <v>0</v>
      </c>
      <c r="AG25" s="363">
        <f>IF(OR(ISBLANK('2. Collected Data'!AK125),ISBLANK('2. Collected Data'!AK225)),"",-1*('2. Collected Data'!AK225-'2. Collected Data'!AK125))</f>
        <v>0</v>
      </c>
      <c r="AH25" s="363">
        <f>IF(OR(ISBLANK('2. Collected Data'!AL125),ISBLANK('2. Collected Data'!AL225)),"",-1*('2. Collected Data'!AL225-'2. Collected Data'!AL125))</f>
        <v>-327</v>
      </c>
      <c r="AI25" s="363">
        <f>IF(OR(ISBLANK('2. Collected Data'!AM125),ISBLANK('2. Collected Data'!AM225)),"",-1*('2. Collected Data'!AM225-'2. Collected Data'!AM125))</f>
        <v>-6455</v>
      </c>
      <c r="AJ25" s="372"/>
      <c r="AK25" s="363">
        <f>IF(OR(ISBLANK('2. Collected Data'!AO125),ISBLANK('2. Collected Data'!AO225)),"",-1*('2. Collected Data'!AO225-'2. Collected Data'!AO125))</f>
        <v>-665778</v>
      </c>
      <c r="AL25" s="363">
        <f>IF(OR(ISBLANK('2. Collected Data'!AP125),ISBLANK('2. Collected Data'!AP225)),"",-1*('2. Collected Data'!AP225-'2. Collected Data'!AP125))</f>
        <v>0</v>
      </c>
      <c r="AM25" s="363">
        <f>IF(OR(ISBLANK('2. Collected Data'!AQ125),ISBLANK('2. Collected Data'!AQ225)),"",-1*('2. Collected Data'!AQ225-'2. Collected Data'!AQ125))</f>
        <v>-464445</v>
      </c>
      <c r="AN25" s="363">
        <f>IF(OR(ISBLANK('2. Collected Data'!AR125),ISBLANK('2. Collected Data'!AR225)),"",-1*('2. Collected Data'!AR225-'2. Collected Data'!AR125))</f>
        <v>0</v>
      </c>
      <c r="AO25" s="363">
        <f>IF(OR(ISBLANK('2. Collected Data'!AS125),ISBLANK('2. Collected Data'!AS225)),"",-1*('2. Collected Data'!AS225-'2. Collected Data'!AS125))</f>
        <v>251993</v>
      </c>
      <c r="AP25" s="363">
        <f>IF(OR(ISBLANK('2. Collected Data'!AT125),ISBLANK('2. Collected Data'!AT225)),"",-1*('2. Collected Data'!AT225-'2. Collected Data'!AT125))</f>
        <v>0</v>
      </c>
      <c r="AQ25" s="369">
        <f>IF(OR(ISBLANK('2. Collected Data'!AU125),ISBLANK('2. Collected Data'!AU225)),"",-1*('2. Collected Data'!AU225-'2. Collected Data'!AU125))</f>
        <v>0</v>
      </c>
      <c r="AR25" s="370"/>
      <c r="AS25" s="368">
        <f>IF(OR(ISBLANK('2. Collected Data'!AW125),ISBLANK('2. Collected Data'!AW225)),"",-1*('2. Collected Data'!AW225-'2. Collected Data'!AW125))</f>
        <v>3.9999999999999925E-2</v>
      </c>
      <c r="AT25" s="368">
        <f>IF(OR(ISBLANK('2. Collected Data'!AX125),ISBLANK('2. Collected Data'!AX225)),"",-1*('2. Collected Data'!AX225-'2. Collected Data'!AX125))</f>
        <v>-3.999999999999998E-2</v>
      </c>
      <c r="AU25" s="373"/>
      <c r="AV25" s="374"/>
      <c r="AW25" s="370"/>
      <c r="AX25" s="375">
        <f>IF(OR(ISBLANK('2. Collected Data'!BB125),ISBLANK('2. Collected Data'!BB225)),"",-1*('2. Collected Data'!BB225-'2. Collected Data'!BB125))</f>
        <v>0.62000000000000455</v>
      </c>
      <c r="AY25" s="376">
        <f>IF(OR(ISBLANK('2. Collected Data'!BC125),ISBLANK('2. Collected Data'!BC225)),"",-1*('2. Collected Data'!BC225-'2. Collected Data'!BC125))</f>
        <v>2798335</v>
      </c>
      <c r="AZ25" s="376">
        <f>IF(OR(ISBLANK('2. Collected Data'!BD125),ISBLANK('2. Collected Data'!BD225)),"",-1*('2. Collected Data'!BD225-'2. Collected Data'!BD125))</f>
        <v>518547</v>
      </c>
      <c r="BA25" s="376">
        <f>IF(OR(ISBLANK('2. Collected Data'!BE125),ISBLANK('2. Collected Data'!BE225)),"",-1*('2. Collected Data'!BE225-'2. Collected Data'!BE125))</f>
        <v>-5803</v>
      </c>
      <c r="BB25" s="376">
        <f>IF(OR(ISBLANK('2. Collected Data'!BF125),ISBLANK('2. Collected Data'!BF225)),"",-1*('2. Collected Data'!BF225-'2. Collected Data'!BF125))</f>
        <v>3311079</v>
      </c>
      <c r="BC25" s="373"/>
      <c r="BD25" s="375" t="str">
        <f>IF(OR(ISBLANK('2. Collected Data'!BH125),ISBLANK('2. Collected Data'!BH225)),"",-1*('2. Collected Data'!BH225-'2. Collected Data'!BH125))</f>
        <v/>
      </c>
      <c r="BE25" s="130"/>
      <c r="BF25" s="211"/>
    </row>
    <row r="26" spans="1:58" s="176" customFormat="1" ht="11.25" customHeight="1" x14ac:dyDescent="0.15">
      <c r="A26" s="89" t="s">
        <v>135</v>
      </c>
      <c r="B26" s="172"/>
      <c r="C26" s="364">
        <f>IF(OR(ISBLANK('2. Collected Data'!G26),ISBLANK('2. Collected Data'!G126)),"",-1*('2. Collected Data'!G126-'2. Collected Data'!G26))</f>
        <v>536</v>
      </c>
      <c r="D26" s="353">
        <f>IF(OR(ISBLANK('2. Collected Data'!H26),ISBLANK('2. Collected Data'!H126)),"",-1*('2. Collected Data'!H126-'2. Collected Data'!H26))</f>
        <v>-1145</v>
      </c>
      <c r="E26" s="353">
        <f>IF(OR(ISBLANK('2. Collected Data'!I26),ISBLANK('2. Collected Data'!I126)),"",-1*('2. Collected Data'!I126-'2. Collected Data'!I26))</f>
        <v>-195</v>
      </c>
      <c r="F26" s="353">
        <f>IF(OR(ISBLANK('2. Collected Data'!J26),ISBLANK('2. Collected Data'!J126)),"",-1*('2. Collected Data'!J126-'2. Collected Data'!J26))</f>
        <v>-2</v>
      </c>
      <c r="G26" s="353">
        <f>IF(OR(ISBLANK('2. Collected Data'!K26),ISBLANK('2. Collected Data'!K126)),"",-1*('2. Collected Data'!K126-'2. Collected Data'!K26))</f>
        <v>3</v>
      </c>
      <c r="H26" s="353">
        <f>IF(OR(ISBLANK('2. Collected Data'!L26),ISBLANK('2. Collected Data'!L126)),"",-1*('2. Collected Data'!L126-'2. Collected Data'!L26))</f>
        <v>0</v>
      </c>
      <c r="I26" s="353">
        <f>IF(OR(ISBLANK('2. Collected Data'!M26),ISBLANK('2. Collected Data'!M126)),"",-1*('2. Collected Data'!M126-'2. Collected Data'!M26))</f>
        <v>-6</v>
      </c>
      <c r="J26" s="353">
        <f>IF(OR(ISBLANK('2. Collected Data'!N26),ISBLANK('2. Collected Data'!N126)),"",-1*('2. Collected Data'!N126-'2. Collected Data'!N26))</f>
        <v>4</v>
      </c>
      <c r="K26" s="353">
        <f>IF(OR(ISBLANK('2. Collected Data'!O26),ISBLANK('2. Collected Data'!O126)),"",-1*('2. Collected Data'!O126-'2. Collected Data'!O26))</f>
        <v>-168</v>
      </c>
      <c r="L26" s="353">
        <f>IF(OR(ISBLANK('2. Collected Data'!P26),ISBLANK('2. Collected Data'!P126)),"",-1*('2. Collected Data'!P126-'2. Collected Data'!P26))</f>
        <v>0</v>
      </c>
      <c r="M26" s="353" t="str">
        <f>IF(OR(ISBLANK('2. Collected Data'!Q26),ISBLANK('2. Collected Data'!Q126)),"",-1*('2. Collected Data'!Q126-'2. Collected Data'!Q26))</f>
        <v/>
      </c>
      <c r="N26" s="353" t="str">
        <f>IF(OR(ISBLANK('2. Collected Data'!R26),ISBLANK('2. Collected Data'!R126)),"",-1*('2. Collected Data'!R126-'2. Collected Data'!R26))</f>
        <v/>
      </c>
      <c r="O26" s="353" t="str">
        <f>IF(OR(ISBLANK('2. Collected Data'!S26),ISBLANK('2. Collected Data'!S126)),"",-1*('2. Collected Data'!S126-'2. Collected Data'!S26))</f>
        <v/>
      </c>
      <c r="P26" s="353" t="str">
        <f>IF(OR(ISBLANK('2. Collected Data'!T26),ISBLANK('2. Collected Data'!T126)),"",-1*('2. Collected Data'!T126-'2. Collected Data'!T26))</f>
        <v/>
      </c>
      <c r="Q26" s="353" t="str">
        <f>IF(OR(ISBLANK('2. Collected Data'!U26),ISBLANK('2. Collected Data'!U126)),"",-1*('2. Collected Data'!U126-'2. Collected Data'!U26))</f>
        <v/>
      </c>
      <c r="R26" s="353" t="str">
        <f>IF(OR(ISBLANK('2. Collected Data'!V26),ISBLANK('2. Collected Data'!V126)),"",-1*('2. Collected Data'!V126-'2. Collected Data'!V26))</f>
        <v/>
      </c>
      <c r="S26" s="353" t="str">
        <f>IF(OR(ISBLANK('2. Collected Data'!W26),ISBLANK('2. Collected Data'!W126)),"",-1*('2. Collected Data'!W126-'2. Collected Data'!W26))</f>
        <v/>
      </c>
      <c r="T26" s="353" t="str">
        <f>IF(OR(ISBLANK('2. Collected Data'!X26),ISBLANK('2. Collected Data'!X126)),"",-1*('2. Collected Data'!X126-'2. Collected Data'!X26))</f>
        <v/>
      </c>
      <c r="U26" s="353">
        <f>IF(OR(ISBLANK('2. Collected Data'!Y26),ISBLANK('2. Collected Data'!Y126)),"",-1*('2. Collected Data'!Y126-'2. Collected Data'!Y26))</f>
        <v>-163</v>
      </c>
      <c r="V26" s="353">
        <f>IF(OR(ISBLANK('2. Collected Data'!Z26),ISBLANK('2. Collected Data'!Z126)),"",-1*('2. Collected Data'!Z126-'2. Collected Data'!Z26))</f>
        <v>320</v>
      </c>
      <c r="W26" s="354">
        <f>IF(OR(ISBLANK('2. Collected Data'!AA26),ISBLANK('2. Collected Data'!AA126)),"",-1*('2. Collected Data'!AA126-'2. Collected Data'!AA26))</f>
        <v>-4.9999999999999933E-2</v>
      </c>
      <c r="X26" s="354">
        <f>IF(OR(ISBLANK('2. Collected Data'!AB26),ISBLANK('2. Collected Data'!AB126)),"",-1*('2. Collected Data'!AB126-'2. Collected Data'!AB26))</f>
        <v>0</v>
      </c>
      <c r="Y26" s="354">
        <f>IF(OR(ISBLANK('2. Collected Data'!AC26),ISBLANK('2. Collected Data'!AC126)),"",-1*('2. Collected Data'!AC126-'2. Collected Data'!AC26))</f>
        <v>0.05</v>
      </c>
      <c r="Z26" s="353">
        <f>IF(OR(ISBLANK('2. Collected Data'!AD26),ISBLANK('2. Collected Data'!AD126)),"",-1*('2. Collected Data'!AD126-'2. Collected Data'!AD26))</f>
        <v>-17</v>
      </c>
      <c r="AA26" s="353">
        <f>IF(OR(ISBLANK('2. Collected Data'!AE26),ISBLANK('2. Collected Data'!AE126)),"",-1*('2. Collected Data'!AE126-'2. Collected Data'!AE26))</f>
        <v>1163</v>
      </c>
      <c r="AB26" s="353">
        <f>IF(OR(ISBLANK('2. Collected Data'!AF26),ISBLANK('2. Collected Data'!AF126)),"",-1*('2. Collected Data'!AF126-'2. Collected Data'!AF26))</f>
        <v>8</v>
      </c>
      <c r="AC26" s="355">
        <f>IF(OR(ISBLANK('2. Collected Data'!AG26),ISBLANK('2. Collected Data'!AG126)),"",-1*('2. Collected Data'!AG126-'2. Collected Data'!AG26))</f>
        <v>-309200</v>
      </c>
      <c r="AD26" s="356"/>
      <c r="AE26" s="357" t="str">
        <f>IF(OR(ISBLANK('2. Collected Data'!AI126),ISBLANK('2. Collected Data'!AI226)),"",-1*('2. Collected Data'!AI226-'2. Collected Data'!AI126))</f>
        <v/>
      </c>
      <c r="AF26" s="353" t="str">
        <f>IF(OR(ISBLANK('2. Collected Data'!AJ126),ISBLANK('2. Collected Data'!AJ226)),"",-1*('2. Collected Data'!AJ226-'2. Collected Data'!AJ126))</f>
        <v/>
      </c>
      <c r="AG26" s="353" t="str">
        <f>IF(OR(ISBLANK('2. Collected Data'!AK126),ISBLANK('2. Collected Data'!AK226)),"",-1*('2. Collected Data'!AK226-'2. Collected Data'!AK126))</f>
        <v/>
      </c>
      <c r="AH26" s="353" t="str">
        <f>IF(OR(ISBLANK('2. Collected Data'!AL126),ISBLANK('2. Collected Data'!AL226)),"",-1*('2. Collected Data'!AL226-'2. Collected Data'!AL126))</f>
        <v/>
      </c>
      <c r="AI26" s="353" t="str">
        <f>IF(OR(ISBLANK('2. Collected Data'!AM126),ISBLANK('2. Collected Data'!AM226)),"",-1*('2. Collected Data'!AM226-'2. Collected Data'!AM126))</f>
        <v/>
      </c>
      <c r="AJ26" s="358"/>
      <c r="AK26" s="353" t="str">
        <f>IF(OR(ISBLANK('2. Collected Data'!AO126),ISBLANK('2. Collected Data'!AO226)),"",-1*('2. Collected Data'!AO226-'2. Collected Data'!AO126))</f>
        <v/>
      </c>
      <c r="AL26" s="353" t="str">
        <f>IF(OR(ISBLANK('2. Collected Data'!AP126),ISBLANK('2. Collected Data'!AP226)),"",-1*('2. Collected Data'!AP226-'2. Collected Data'!AP126))</f>
        <v/>
      </c>
      <c r="AM26" s="353" t="str">
        <f>IF(OR(ISBLANK('2. Collected Data'!AQ126),ISBLANK('2. Collected Data'!AQ226)),"",-1*('2. Collected Data'!AQ226-'2. Collected Data'!AQ126))</f>
        <v/>
      </c>
      <c r="AN26" s="353" t="str">
        <f>IF(OR(ISBLANK('2. Collected Data'!AR126),ISBLANK('2. Collected Data'!AR226)),"",-1*('2. Collected Data'!AR226-'2. Collected Data'!AR126))</f>
        <v/>
      </c>
      <c r="AO26" s="353" t="str">
        <f>IF(OR(ISBLANK('2. Collected Data'!AS126),ISBLANK('2. Collected Data'!AS226)),"",-1*('2. Collected Data'!AS226-'2. Collected Data'!AS126))</f>
        <v/>
      </c>
      <c r="AP26" s="353" t="str">
        <f>IF(OR(ISBLANK('2. Collected Data'!AT126),ISBLANK('2. Collected Data'!AT226)),"",-1*('2. Collected Data'!AT226-'2. Collected Data'!AT126))</f>
        <v/>
      </c>
      <c r="AQ26" s="355" t="str">
        <f>IF(OR(ISBLANK('2. Collected Data'!AU126),ISBLANK('2. Collected Data'!AU226)),"",-1*('2. Collected Data'!AU226-'2. Collected Data'!AU126))</f>
        <v/>
      </c>
      <c r="AR26" s="356"/>
      <c r="AS26" s="354" t="str">
        <f>IF(OR(ISBLANK('2. Collected Data'!AW126),ISBLANK('2. Collected Data'!AW226)),"",-1*('2. Collected Data'!AW226-'2. Collected Data'!AW126))</f>
        <v/>
      </c>
      <c r="AT26" s="354" t="str">
        <f>IF(OR(ISBLANK('2. Collected Data'!AX126),ISBLANK('2. Collected Data'!AX226)),"",-1*('2. Collected Data'!AX226-'2. Collected Data'!AX126))</f>
        <v/>
      </c>
      <c r="AU26" s="359"/>
      <c r="AV26" s="360"/>
      <c r="AW26" s="356"/>
      <c r="AX26" s="361" t="str">
        <f>IF(OR(ISBLANK('2. Collected Data'!BB126),ISBLANK('2. Collected Data'!BB226)),"",-1*('2. Collected Data'!BB226-'2. Collected Data'!BB126))</f>
        <v/>
      </c>
      <c r="AY26" s="362" t="str">
        <f>IF(OR(ISBLANK('2. Collected Data'!BC126),ISBLANK('2. Collected Data'!BC226)),"",-1*('2. Collected Data'!BC226-'2. Collected Data'!BC126))</f>
        <v/>
      </c>
      <c r="AZ26" s="362" t="str">
        <f>IF(OR(ISBLANK('2. Collected Data'!BD126),ISBLANK('2. Collected Data'!BD226)),"",-1*('2. Collected Data'!BD226-'2. Collected Data'!BD126))</f>
        <v/>
      </c>
      <c r="BA26" s="362" t="str">
        <f>IF(OR(ISBLANK('2. Collected Data'!BE126),ISBLANK('2. Collected Data'!BE226)),"",-1*('2. Collected Data'!BE226-'2. Collected Data'!BE126))</f>
        <v/>
      </c>
      <c r="BB26" s="362" t="str">
        <f>IF(OR(ISBLANK('2. Collected Data'!BF126),ISBLANK('2. Collected Data'!BF226)),"",-1*('2. Collected Data'!BF226-'2. Collected Data'!BF126))</f>
        <v/>
      </c>
      <c r="BC26" s="359"/>
      <c r="BD26" s="361" t="str">
        <f>IF(OR(ISBLANK('2. Collected Data'!BH126),ISBLANK('2. Collected Data'!BH226)),"",-1*('2. Collected Data'!BH226-'2. Collected Data'!BH126))</f>
        <v/>
      </c>
      <c r="BE26" s="130"/>
      <c r="BF26" s="210"/>
    </row>
    <row r="27" spans="1:58" s="51" customFormat="1" ht="11.25" customHeight="1" x14ac:dyDescent="0.15">
      <c r="A27" s="89" t="s">
        <v>155</v>
      </c>
      <c r="B27" s="172"/>
      <c r="C27" s="364">
        <f>IF(OR(ISBLANK('2. Collected Data'!G27),ISBLANK('2. Collected Data'!G127)),"",-1*('2. Collected Data'!G127-'2. Collected Data'!G27))</f>
        <v>0</v>
      </c>
      <c r="D27" s="353">
        <f>IF(OR(ISBLANK('2. Collected Data'!H27),ISBLANK('2. Collected Data'!H127)),"",-1*('2. Collected Data'!H127-'2. Collected Data'!H27))</f>
        <v>0</v>
      </c>
      <c r="E27" s="353">
        <f>IF(OR(ISBLANK('2. Collected Data'!I27),ISBLANK('2. Collected Data'!I127)),"",-1*('2. Collected Data'!I127-'2. Collected Data'!I27))</f>
        <v>2</v>
      </c>
      <c r="F27" s="353">
        <f>IF(OR(ISBLANK('2. Collected Data'!J27),ISBLANK('2. Collected Data'!J127)),"",-1*('2. Collected Data'!J127-'2. Collected Data'!J27))</f>
        <v>0</v>
      </c>
      <c r="G27" s="353">
        <f>IF(OR(ISBLANK('2. Collected Data'!K27),ISBLANK('2. Collected Data'!K127)),"",-1*('2. Collected Data'!K127-'2. Collected Data'!K27))</f>
        <v>0</v>
      </c>
      <c r="H27" s="353">
        <f>IF(OR(ISBLANK('2. Collected Data'!L27),ISBLANK('2. Collected Data'!L127)),"",-1*('2. Collected Data'!L127-'2. Collected Data'!L27))</f>
        <v>0</v>
      </c>
      <c r="I27" s="353" t="str">
        <f>IF(OR(ISBLANK('2. Collected Data'!M27),ISBLANK('2. Collected Data'!M127)),"",-1*('2. Collected Data'!M127-'2. Collected Data'!M27))</f>
        <v/>
      </c>
      <c r="J27" s="353">
        <f>IF(OR(ISBLANK('2. Collected Data'!N27),ISBLANK('2. Collected Data'!N127)),"",-1*('2. Collected Data'!N127-'2. Collected Data'!N27))</f>
        <v>78</v>
      </c>
      <c r="K27" s="353">
        <f>IF(OR(ISBLANK('2. Collected Data'!O27),ISBLANK('2. Collected Data'!O127)),"",-1*('2. Collected Data'!O127-'2. Collected Data'!O27))</f>
        <v>0</v>
      </c>
      <c r="L27" s="353" t="str">
        <f>IF(OR(ISBLANK('2. Collected Data'!P27),ISBLANK('2. Collected Data'!P127)),"",-1*('2. Collected Data'!P127-'2. Collected Data'!P27))</f>
        <v/>
      </c>
      <c r="M27" s="353">
        <f>IF(OR(ISBLANK('2. Collected Data'!Q27),ISBLANK('2. Collected Data'!Q127)),"",-1*('2. Collected Data'!Q127-'2. Collected Data'!Q27))</f>
        <v>45</v>
      </c>
      <c r="N27" s="353">
        <f>IF(OR(ISBLANK('2. Collected Data'!R27),ISBLANK('2. Collected Data'!R127)),"",-1*('2. Collected Data'!R127-'2. Collected Data'!R27))</f>
        <v>0</v>
      </c>
      <c r="O27" s="353">
        <f>IF(OR(ISBLANK('2. Collected Data'!S27),ISBLANK('2. Collected Data'!S127)),"",-1*('2. Collected Data'!S127-'2. Collected Data'!S27))</f>
        <v>0</v>
      </c>
      <c r="P27" s="353">
        <f>IF(OR(ISBLANK('2. Collected Data'!T27),ISBLANK('2. Collected Data'!T127)),"",-1*('2. Collected Data'!T127-'2. Collected Data'!T27))</f>
        <v>0</v>
      </c>
      <c r="Q27" s="353">
        <f>IF(OR(ISBLANK('2. Collected Data'!U27),ISBLANK('2. Collected Data'!U127)),"",-1*('2. Collected Data'!U127-'2. Collected Data'!U27))</f>
        <v>0</v>
      </c>
      <c r="R27" s="353">
        <f>IF(OR(ISBLANK('2. Collected Data'!V27),ISBLANK('2. Collected Data'!V127)),"",-1*('2. Collected Data'!V127-'2. Collected Data'!V27))</f>
        <v>0</v>
      </c>
      <c r="S27" s="353">
        <f>IF(OR(ISBLANK('2. Collected Data'!W27),ISBLANK('2. Collected Data'!W127)),"",-1*('2. Collected Data'!W127-'2. Collected Data'!W27))</f>
        <v>0</v>
      </c>
      <c r="T27" s="353">
        <f>IF(OR(ISBLANK('2. Collected Data'!X27),ISBLANK('2. Collected Data'!X127)),"",-1*('2. Collected Data'!X127-'2. Collected Data'!X27))</f>
        <v>0</v>
      </c>
      <c r="U27" s="353">
        <f>IF(OR(ISBLANK('2. Collected Data'!Y27),ISBLANK('2. Collected Data'!Y127)),"",-1*('2. Collected Data'!Y127-'2. Collected Data'!Y27))</f>
        <v>0</v>
      </c>
      <c r="V27" s="353">
        <f>IF(OR(ISBLANK('2. Collected Data'!Z27),ISBLANK('2. Collected Data'!Z127)),"",-1*('2. Collected Data'!Z127-'2. Collected Data'!Z27))</f>
        <v>0</v>
      </c>
      <c r="W27" s="354">
        <f>IF(OR(ISBLANK('2. Collected Data'!AA27),ISBLANK('2. Collected Data'!AA127)),"",-1*('2. Collected Data'!AA127-'2. Collected Data'!AA27))</f>
        <v>0</v>
      </c>
      <c r="X27" s="354">
        <f>IF(OR(ISBLANK('2. Collected Data'!AB27),ISBLANK('2. Collected Data'!AB127)),"",-1*('2. Collected Data'!AB127-'2. Collected Data'!AB27))</f>
        <v>0</v>
      </c>
      <c r="Y27" s="354">
        <f>IF(OR(ISBLANK('2. Collected Data'!AC27),ISBLANK('2. Collected Data'!AC127)),"",-1*('2. Collected Data'!AC127-'2. Collected Data'!AC27))</f>
        <v>0</v>
      </c>
      <c r="Z27" s="353">
        <f>IF(OR(ISBLANK('2. Collected Data'!AD27),ISBLANK('2. Collected Data'!AD127)),"",-1*('2. Collected Data'!AD127-'2. Collected Data'!AD27))</f>
        <v>0</v>
      </c>
      <c r="AA27" s="353">
        <f>IF(OR(ISBLANK('2. Collected Data'!AE27),ISBLANK('2. Collected Data'!AE127)),"",-1*('2. Collected Data'!AE127-'2. Collected Data'!AE27))</f>
        <v>0</v>
      </c>
      <c r="AB27" s="353">
        <f>IF(OR(ISBLANK('2. Collected Data'!AF27),ISBLANK('2. Collected Data'!AF127)),"",-1*('2. Collected Data'!AF127-'2. Collected Data'!AF27))</f>
        <v>0</v>
      </c>
      <c r="AC27" s="355">
        <f>IF(OR(ISBLANK('2. Collected Data'!AG27),ISBLANK('2. Collected Data'!AG127)),"",-1*('2. Collected Data'!AG127-'2. Collected Data'!AG27))</f>
        <v>0</v>
      </c>
      <c r="AD27" s="356"/>
      <c r="AE27" s="357" t="str">
        <f>IF(OR(ISBLANK('2. Collected Data'!AI127),ISBLANK('2. Collected Data'!AI227)),"",-1*('2. Collected Data'!AI227-'2. Collected Data'!AI127))</f>
        <v/>
      </c>
      <c r="AF27" s="353" t="str">
        <f>IF(OR(ISBLANK('2. Collected Data'!AJ127),ISBLANK('2. Collected Data'!AJ227)),"",-1*('2. Collected Data'!AJ227-'2. Collected Data'!AJ127))</f>
        <v/>
      </c>
      <c r="AG27" s="353" t="str">
        <f>IF(OR(ISBLANK('2. Collected Data'!AK127),ISBLANK('2. Collected Data'!AK227)),"",-1*('2. Collected Data'!AK227-'2. Collected Data'!AK127))</f>
        <v/>
      </c>
      <c r="AH27" s="353" t="str">
        <f>IF(OR(ISBLANK('2. Collected Data'!AL127),ISBLANK('2. Collected Data'!AL227)),"",-1*('2. Collected Data'!AL227-'2. Collected Data'!AL127))</f>
        <v/>
      </c>
      <c r="AI27" s="353" t="str">
        <f>IF(OR(ISBLANK('2. Collected Data'!AM127),ISBLANK('2. Collected Data'!AM227)),"",-1*('2. Collected Data'!AM227-'2. Collected Data'!AM127))</f>
        <v/>
      </c>
      <c r="AJ27" s="358"/>
      <c r="AK27" s="353" t="str">
        <f>IF(OR(ISBLANK('2. Collected Data'!AO127),ISBLANK('2. Collected Data'!AO227)),"",-1*('2. Collected Data'!AO227-'2. Collected Data'!AO127))</f>
        <v/>
      </c>
      <c r="AL27" s="353" t="str">
        <f>IF(OR(ISBLANK('2. Collected Data'!AP127),ISBLANK('2. Collected Data'!AP227)),"",-1*('2. Collected Data'!AP227-'2. Collected Data'!AP127))</f>
        <v/>
      </c>
      <c r="AM27" s="353" t="str">
        <f>IF(OR(ISBLANK('2. Collected Data'!AQ127),ISBLANK('2. Collected Data'!AQ227)),"",-1*('2. Collected Data'!AQ227-'2. Collected Data'!AQ127))</f>
        <v/>
      </c>
      <c r="AN27" s="353" t="str">
        <f>IF(OR(ISBLANK('2. Collected Data'!AR127),ISBLANK('2. Collected Data'!AR227)),"",-1*('2. Collected Data'!AR227-'2. Collected Data'!AR127))</f>
        <v/>
      </c>
      <c r="AO27" s="353" t="str">
        <f>IF(OR(ISBLANK('2. Collected Data'!AS127),ISBLANK('2. Collected Data'!AS227)),"",-1*('2. Collected Data'!AS227-'2. Collected Data'!AS127))</f>
        <v/>
      </c>
      <c r="AP27" s="353" t="str">
        <f>IF(OR(ISBLANK('2. Collected Data'!AT127),ISBLANK('2. Collected Data'!AT227)),"",-1*('2. Collected Data'!AT227-'2. Collected Data'!AT127))</f>
        <v/>
      </c>
      <c r="AQ27" s="355" t="str">
        <f>IF(OR(ISBLANK('2. Collected Data'!AU127),ISBLANK('2. Collected Data'!AU227)),"",-1*('2. Collected Data'!AU227-'2. Collected Data'!AU127))</f>
        <v/>
      </c>
      <c r="AR27" s="356"/>
      <c r="AS27" s="354" t="str">
        <f>IF(OR(ISBLANK('2. Collected Data'!AW127),ISBLANK('2. Collected Data'!AW227)),"",-1*('2. Collected Data'!AW227-'2. Collected Data'!AW127))</f>
        <v/>
      </c>
      <c r="AT27" s="354" t="str">
        <f>IF(OR(ISBLANK('2. Collected Data'!AX127),ISBLANK('2. Collected Data'!AX227)),"",-1*('2. Collected Data'!AX227-'2. Collected Data'!AX127))</f>
        <v/>
      </c>
      <c r="AU27" s="359"/>
      <c r="AV27" s="360"/>
      <c r="AW27" s="356"/>
      <c r="AX27" s="361" t="str">
        <f>IF(OR(ISBLANK('2. Collected Data'!BB127),ISBLANK('2. Collected Data'!BB227)),"",-1*('2. Collected Data'!BB227-'2. Collected Data'!BB127))</f>
        <v/>
      </c>
      <c r="AY27" s="362" t="str">
        <f>IF(OR(ISBLANK('2. Collected Data'!BC127),ISBLANK('2. Collected Data'!BC227)),"",-1*('2. Collected Data'!BC227-'2. Collected Data'!BC127))</f>
        <v/>
      </c>
      <c r="AZ27" s="362" t="str">
        <f>IF(OR(ISBLANK('2. Collected Data'!BD127),ISBLANK('2. Collected Data'!BD227)),"",-1*('2. Collected Data'!BD227-'2. Collected Data'!BD127))</f>
        <v/>
      </c>
      <c r="BA27" s="362" t="str">
        <f>IF(OR(ISBLANK('2. Collected Data'!BE127),ISBLANK('2. Collected Data'!BE227)),"",-1*('2. Collected Data'!BE227-'2. Collected Data'!BE127))</f>
        <v/>
      </c>
      <c r="BB27" s="362" t="str">
        <f>IF(OR(ISBLANK('2. Collected Data'!BF127),ISBLANK('2. Collected Data'!BF227)),"",-1*('2. Collected Data'!BF227-'2. Collected Data'!BF127))</f>
        <v/>
      </c>
      <c r="BC27" s="359"/>
      <c r="BD27" s="361" t="str">
        <f>IF(OR(ISBLANK('2. Collected Data'!BH127),ISBLANK('2. Collected Data'!BH227)),"",-1*('2. Collected Data'!BH227-'2. Collected Data'!BH127))</f>
        <v/>
      </c>
      <c r="BE27" s="130"/>
      <c r="BF27" s="210"/>
    </row>
    <row r="28" spans="1:58" s="177" customFormat="1" ht="11.25" customHeight="1" x14ac:dyDescent="0.15">
      <c r="A28" s="89" t="s">
        <v>136</v>
      </c>
      <c r="B28" s="172"/>
      <c r="C28" s="367">
        <f>IF(OR(ISBLANK('2. Collected Data'!G28),ISBLANK('2. Collected Data'!G128)),"",-1*('2. Collected Data'!G128-'2. Collected Data'!G28))</f>
        <v>1242</v>
      </c>
      <c r="D28" s="363">
        <f>IF(OR(ISBLANK('2. Collected Data'!H28),ISBLANK('2. Collected Data'!H128)),"",-1*('2. Collected Data'!H128-'2. Collected Data'!H28))</f>
        <v>3009</v>
      </c>
      <c r="E28" s="363">
        <f>IF(OR(ISBLANK('2. Collected Data'!I28),ISBLANK('2. Collected Data'!I128)),"",-1*('2. Collected Data'!I128-'2. Collected Data'!I28))</f>
        <v>0</v>
      </c>
      <c r="F28" s="363">
        <f>IF(OR(ISBLANK('2. Collected Data'!J28),ISBLANK('2. Collected Data'!J128)),"",-1*('2. Collected Data'!J128-'2. Collected Data'!J28))</f>
        <v>0</v>
      </c>
      <c r="G28" s="363">
        <f>IF(OR(ISBLANK('2. Collected Data'!K28),ISBLANK('2. Collected Data'!K128)),"",-1*('2. Collected Data'!K128-'2. Collected Data'!K28))</f>
        <v>0</v>
      </c>
      <c r="H28" s="363">
        <f>IF(OR(ISBLANK('2. Collected Data'!L28),ISBLANK('2. Collected Data'!L128)),"",-1*('2. Collected Data'!L128-'2. Collected Data'!L28))</f>
        <v>0</v>
      </c>
      <c r="I28" s="363">
        <f>IF(OR(ISBLANK('2. Collected Data'!M28),ISBLANK('2. Collected Data'!M128)),"",-1*('2. Collected Data'!M128-'2. Collected Data'!M28))</f>
        <v>0</v>
      </c>
      <c r="J28" s="363">
        <f>IF(OR(ISBLANK('2. Collected Data'!N28),ISBLANK('2. Collected Data'!N128)),"",-1*('2. Collected Data'!N128-'2. Collected Data'!N28))</f>
        <v>0</v>
      </c>
      <c r="K28" s="363">
        <f>IF(OR(ISBLANK('2. Collected Data'!O28),ISBLANK('2. Collected Data'!O128)),"",-1*('2. Collected Data'!O128-'2. Collected Data'!O28))</f>
        <v>0</v>
      </c>
      <c r="L28" s="363">
        <f>IF(OR(ISBLANK('2. Collected Data'!P28),ISBLANK('2. Collected Data'!P128)),"",-1*('2. Collected Data'!P128-'2. Collected Data'!P28))</f>
        <v>0</v>
      </c>
      <c r="M28" s="363">
        <f>IF(OR(ISBLANK('2. Collected Data'!Q28),ISBLANK('2. Collected Data'!Q128)),"",-1*('2. Collected Data'!Q128-'2. Collected Data'!Q28))</f>
        <v>0</v>
      </c>
      <c r="N28" s="363">
        <f>IF(OR(ISBLANK('2. Collected Data'!R28),ISBLANK('2. Collected Data'!R128)),"",-1*('2. Collected Data'!R128-'2. Collected Data'!R28))</f>
        <v>0</v>
      </c>
      <c r="O28" s="363">
        <f>IF(OR(ISBLANK('2. Collected Data'!S28),ISBLANK('2. Collected Data'!S128)),"",-1*('2. Collected Data'!S128-'2. Collected Data'!S28))</f>
        <v>0</v>
      </c>
      <c r="P28" s="363">
        <f>IF(OR(ISBLANK('2. Collected Data'!T28),ISBLANK('2. Collected Data'!T128)),"",-1*('2. Collected Data'!T128-'2. Collected Data'!T28))</f>
        <v>0</v>
      </c>
      <c r="Q28" s="363">
        <f>IF(OR(ISBLANK('2. Collected Data'!U28),ISBLANK('2. Collected Data'!U128)),"",-1*('2. Collected Data'!U128-'2. Collected Data'!U28))</f>
        <v>0</v>
      </c>
      <c r="R28" s="363">
        <f>IF(OR(ISBLANK('2. Collected Data'!V28),ISBLANK('2. Collected Data'!V128)),"",-1*('2. Collected Data'!V128-'2. Collected Data'!V28))</f>
        <v>0</v>
      </c>
      <c r="S28" s="363">
        <f>IF(OR(ISBLANK('2. Collected Data'!W28),ISBLANK('2. Collected Data'!W128)),"",-1*('2. Collected Data'!W128-'2. Collected Data'!W28))</f>
        <v>0</v>
      </c>
      <c r="T28" s="363">
        <f>IF(OR(ISBLANK('2. Collected Data'!X28),ISBLANK('2. Collected Data'!X128)),"",-1*('2. Collected Data'!X128-'2. Collected Data'!X28))</f>
        <v>0</v>
      </c>
      <c r="U28" s="363">
        <f>IF(OR(ISBLANK('2. Collected Data'!Y28),ISBLANK('2. Collected Data'!Y128)),"",-1*('2. Collected Data'!Y128-'2. Collected Data'!Y28))</f>
        <v>-1</v>
      </c>
      <c r="V28" s="363">
        <f>IF(OR(ISBLANK('2. Collected Data'!Z28),ISBLANK('2. Collected Data'!Z128)),"",-1*('2. Collected Data'!Z128-'2. Collected Data'!Z28))</f>
        <v>-45</v>
      </c>
      <c r="W28" s="368">
        <f>IF(OR(ISBLANK('2. Collected Data'!AA28),ISBLANK('2. Collected Data'!AA128)),"",-1*('2. Collected Data'!AA128-'2. Collected Data'!AA28))</f>
        <v>0</v>
      </c>
      <c r="X28" s="368">
        <f>IF(OR(ISBLANK('2. Collected Data'!AB28),ISBLANK('2. Collected Data'!AB128)),"",-1*('2. Collected Data'!AB128-'2. Collected Data'!AB28))</f>
        <v>0</v>
      </c>
      <c r="Y28" s="368">
        <f>IF(OR(ISBLANK('2. Collected Data'!AC28),ISBLANK('2. Collected Data'!AC128)),"",-1*('2. Collected Data'!AC128-'2. Collected Data'!AC28))</f>
        <v>0</v>
      </c>
      <c r="Z28" s="363">
        <f>IF(OR(ISBLANK('2. Collected Data'!AD28),ISBLANK('2. Collected Data'!AD128)),"",-1*('2. Collected Data'!AD128-'2. Collected Data'!AD28))</f>
        <v>-4</v>
      </c>
      <c r="AA28" s="363">
        <f>IF(OR(ISBLANK('2. Collected Data'!AE28),ISBLANK('2. Collected Data'!AE128)),"",-1*('2. Collected Data'!AE128-'2. Collected Data'!AE28))</f>
        <v>0</v>
      </c>
      <c r="AB28" s="363">
        <f>IF(OR(ISBLANK('2. Collected Data'!AF28),ISBLANK('2. Collected Data'!AF128)),"",-1*('2. Collected Data'!AF128-'2. Collected Data'!AF28))</f>
        <v>0</v>
      </c>
      <c r="AC28" s="369">
        <f>IF(OR(ISBLANK('2. Collected Data'!AG28),ISBLANK('2. Collected Data'!AG128)),"",-1*('2. Collected Data'!AG128-'2. Collected Data'!AG28))</f>
        <v>0</v>
      </c>
      <c r="AD28" s="370"/>
      <c r="AE28" s="371">
        <f>IF(OR(ISBLANK('2. Collected Data'!AI128),ISBLANK('2. Collected Data'!AI228)),"",-1*('2. Collected Data'!AI228-'2. Collected Data'!AI128))</f>
        <v>46677</v>
      </c>
      <c r="AF28" s="363">
        <f>IF(OR(ISBLANK('2. Collected Data'!AJ128),ISBLANK('2. Collected Data'!AJ228)),"",-1*('2. Collected Data'!AJ228-'2. Collected Data'!AJ128))</f>
        <v>-1881</v>
      </c>
      <c r="AG28" s="363">
        <f>IF(OR(ISBLANK('2. Collected Data'!AK128),ISBLANK('2. Collected Data'!AK228)),"",-1*('2. Collected Data'!AK228-'2. Collected Data'!AK128))</f>
        <v>0</v>
      </c>
      <c r="AH28" s="363">
        <f>IF(OR(ISBLANK('2. Collected Data'!AL128),ISBLANK('2. Collected Data'!AL228)),"",-1*('2. Collected Data'!AL228-'2. Collected Data'!AL128))</f>
        <v>-28915</v>
      </c>
      <c r="AI28" s="363">
        <f>IF(OR(ISBLANK('2. Collected Data'!AM128),ISBLANK('2. Collected Data'!AM228)),"",-1*('2. Collected Data'!AM228-'2. Collected Data'!AM128))</f>
        <v>0</v>
      </c>
      <c r="AJ28" s="372"/>
      <c r="AK28" s="363">
        <f>IF(OR(ISBLANK('2. Collected Data'!AO128),ISBLANK('2. Collected Data'!AO228)),"",-1*('2. Collected Data'!AO228-'2. Collected Data'!AO128))</f>
        <v>6898722</v>
      </c>
      <c r="AL28" s="363">
        <f>IF(OR(ISBLANK('2. Collected Data'!AP128),ISBLANK('2. Collected Data'!AP228)),"",-1*('2. Collected Data'!AP228-'2. Collected Data'!AP128))</f>
        <v>-7466</v>
      </c>
      <c r="AM28" s="363">
        <f>IF(OR(ISBLANK('2. Collected Data'!AQ128),ISBLANK('2. Collected Data'!AQ228)),"",-1*('2. Collected Data'!AQ228-'2. Collected Data'!AQ128))</f>
        <v>0</v>
      </c>
      <c r="AN28" s="363">
        <f>IF(OR(ISBLANK('2. Collected Data'!AR128),ISBLANK('2. Collected Data'!AR228)),"",-1*('2. Collected Data'!AR228-'2. Collected Data'!AR128))</f>
        <v>0</v>
      </c>
      <c r="AO28" s="363">
        <f>IF(OR(ISBLANK('2. Collected Data'!AS128),ISBLANK('2. Collected Data'!AS228)),"",-1*('2. Collected Data'!AS228-'2. Collected Data'!AS128))</f>
        <v>0</v>
      </c>
      <c r="AP28" s="363">
        <f>IF(OR(ISBLANK('2. Collected Data'!AT128),ISBLANK('2. Collected Data'!AT228)),"",-1*('2. Collected Data'!AT228-'2. Collected Data'!AT128))</f>
        <v>0</v>
      </c>
      <c r="AQ28" s="369">
        <f>IF(OR(ISBLANK('2. Collected Data'!AU128),ISBLANK('2. Collected Data'!AU228)),"",-1*('2. Collected Data'!AU228-'2. Collected Data'!AU128))</f>
        <v>0</v>
      </c>
      <c r="AR28" s="370"/>
      <c r="AS28" s="368">
        <f>IF(OR(ISBLANK('2. Collected Data'!AW128),ISBLANK('2. Collected Data'!AW228)),"",-1*('2. Collected Data'!AW228-'2. Collected Data'!AW128))</f>
        <v>0</v>
      </c>
      <c r="AT28" s="368">
        <f>IF(OR(ISBLANK('2. Collected Data'!AX128),ISBLANK('2. Collected Data'!AX228)),"",-1*('2. Collected Data'!AX228-'2. Collected Data'!AX128))</f>
        <v>0</v>
      </c>
      <c r="AU28" s="373"/>
      <c r="AV28" s="374"/>
      <c r="AW28" s="370"/>
      <c r="AX28" s="375">
        <f>IF(OR(ISBLANK('2. Collected Data'!BB128),ISBLANK('2. Collected Data'!BB228)),"",-1*('2. Collected Data'!BB228-'2. Collected Data'!BB128))</f>
        <v>3.7800000000000011</v>
      </c>
      <c r="AY28" s="376">
        <f>IF(OR(ISBLANK('2. Collected Data'!BC128),ISBLANK('2. Collected Data'!BC228)),"",-1*('2. Collected Data'!BC228-'2. Collected Data'!BC128))</f>
        <v>3570000</v>
      </c>
      <c r="AZ28" s="376">
        <f>IF(OR(ISBLANK('2. Collected Data'!BD128),ISBLANK('2. Collected Data'!BD228)),"",-1*('2. Collected Data'!BD228-'2. Collected Data'!BD128))</f>
        <v>2820000</v>
      </c>
      <c r="BA28" s="376">
        <f>IF(OR(ISBLANK('2. Collected Data'!BE128),ISBLANK('2. Collected Data'!BE228)),"",-1*('2. Collected Data'!BE228-'2. Collected Data'!BE128))</f>
        <v>4760000</v>
      </c>
      <c r="BB28" s="376">
        <f>IF(OR(ISBLANK('2. Collected Data'!BF128),ISBLANK('2. Collected Data'!BF228)),"",-1*('2. Collected Data'!BF228-'2. Collected Data'!BF128))</f>
        <v>11150000</v>
      </c>
      <c r="BC28" s="373"/>
      <c r="BD28" s="375">
        <f>IF(OR(ISBLANK('2. Collected Data'!BH128),ISBLANK('2. Collected Data'!BH228)),"",-1*('2. Collected Data'!BH228-'2. Collected Data'!BH128))</f>
        <v>4.2600000000000051</v>
      </c>
      <c r="BE28" s="130"/>
      <c r="BF28" s="211"/>
    </row>
    <row r="29" spans="1:58" s="176" customFormat="1" ht="11.25" customHeight="1" x14ac:dyDescent="0.15">
      <c r="A29" s="89" t="s">
        <v>109</v>
      </c>
      <c r="B29" s="172"/>
      <c r="C29" s="364">
        <f>IF(OR(ISBLANK('2. Collected Data'!G29),ISBLANK('2. Collected Data'!G129)),"",-1*('2. Collected Data'!G129-'2. Collected Data'!G29))</f>
        <v>0</v>
      </c>
      <c r="D29" s="353">
        <f>IF(OR(ISBLANK('2. Collected Data'!H29),ISBLANK('2. Collected Data'!H129)),"",-1*('2. Collected Data'!H129-'2. Collected Data'!H29))</f>
        <v>0</v>
      </c>
      <c r="E29" s="353">
        <f>IF(OR(ISBLANK('2. Collected Data'!I29),ISBLANK('2. Collected Data'!I129)),"",-1*('2. Collected Data'!I129-'2. Collected Data'!I29))</f>
        <v>0</v>
      </c>
      <c r="F29" s="353">
        <f>IF(OR(ISBLANK('2. Collected Data'!J29),ISBLANK('2. Collected Data'!J129)),"",-1*('2. Collected Data'!J129-'2. Collected Data'!J29))</f>
        <v>-3</v>
      </c>
      <c r="G29" s="353">
        <f>IF(OR(ISBLANK('2. Collected Data'!K29),ISBLANK('2. Collected Data'!K129)),"",-1*('2. Collected Data'!K129-'2. Collected Data'!K29))</f>
        <v>0</v>
      </c>
      <c r="H29" s="353">
        <f>IF(OR(ISBLANK('2. Collected Data'!L29),ISBLANK('2. Collected Data'!L129)),"",-1*('2. Collected Data'!L129-'2. Collected Data'!L29))</f>
        <v>0</v>
      </c>
      <c r="I29" s="353">
        <f>IF(OR(ISBLANK('2. Collected Data'!M29),ISBLANK('2. Collected Data'!M129)),"",-1*('2. Collected Data'!M129-'2. Collected Data'!M29))</f>
        <v>100</v>
      </c>
      <c r="J29" s="353" t="str">
        <f>IF(OR(ISBLANK('2. Collected Data'!N29),ISBLANK('2. Collected Data'!N129)),"",-1*('2. Collected Data'!N129-'2. Collected Data'!N29))</f>
        <v/>
      </c>
      <c r="K29" s="353">
        <f>IF(OR(ISBLANK('2. Collected Data'!O29),ISBLANK('2. Collected Data'!O129)),"",-1*('2. Collected Data'!O129-'2. Collected Data'!O29))</f>
        <v>0</v>
      </c>
      <c r="L29" s="353">
        <f>IF(OR(ISBLANK('2. Collected Data'!P29),ISBLANK('2. Collected Data'!P129)),"",-1*('2. Collected Data'!P129-'2. Collected Data'!P29))</f>
        <v>0</v>
      </c>
      <c r="M29" s="353" t="str">
        <f>IF(OR(ISBLANK('2. Collected Data'!Q29),ISBLANK('2. Collected Data'!Q129)),"",-1*('2. Collected Data'!Q129-'2. Collected Data'!Q29))</f>
        <v/>
      </c>
      <c r="N29" s="353" t="str">
        <f>IF(OR(ISBLANK('2. Collected Data'!R29),ISBLANK('2. Collected Data'!R129)),"",-1*('2. Collected Data'!R129-'2. Collected Data'!R29))</f>
        <v/>
      </c>
      <c r="O29" s="353" t="str">
        <f>IF(OR(ISBLANK('2. Collected Data'!S29),ISBLANK('2. Collected Data'!S129)),"",-1*('2. Collected Data'!S129-'2. Collected Data'!S29))</f>
        <v/>
      </c>
      <c r="P29" s="353" t="str">
        <f>IF(OR(ISBLANK('2. Collected Data'!T29),ISBLANK('2. Collected Data'!T129)),"",-1*('2. Collected Data'!T129-'2. Collected Data'!T29))</f>
        <v/>
      </c>
      <c r="Q29" s="353" t="str">
        <f>IF(OR(ISBLANK('2. Collected Data'!U29),ISBLANK('2. Collected Data'!U129)),"",-1*('2. Collected Data'!U129-'2. Collected Data'!U29))</f>
        <v/>
      </c>
      <c r="R29" s="353" t="str">
        <f>IF(OR(ISBLANK('2. Collected Data'!V29),ISBLANK('2. Collected Data'!V129)),"",-1*('2. Collected Data'!V129-'2. Collected Data'!V29))</f>
        <v/>
      </c>
      <c r="S29" s="353" t="str">
        <f>IF(OR(ISBLANK('2. Collected Data'!W29),ISBLANK('2. Collected Data'!W129)),"",-1*('2. Collected Data'!W129-'2. Collected Data'!W29))</f>
        <v/>
      </c>
      <c r="T29" s="353" t="str">
        <f>IF(OR(ISBLANK('2. Collected Data'!X29),ISBLANK('2. Collected Data'!X129)),"",-1*('2. Collected Data'!X129-'2. Collected Data'!X29))</f>
        <v/>
      </c>
      <c r="U29" s="353">
        <f>IF(OR(ISBLANK('2. Collected Data'!Y29),ISBLANK('2. Collected Data'!Y129)),"",-1*('2. Collected Data'!Y129-'2. Collected Data'!Y29))</f>
        <v>340</v>
      </c>
      <c r="V29" s="353">
        <f>IF(OR(ISBLANK('2. Collected Data'!Z29),ISBLANK('2. Collected Data'!Z129)),"",-1*('2. Collected Data'!Z129-'2. Collected Data'!Z29))</f>
        <v>0</v>
      </c>
      <c r="W29" s="354">
        <f>IF(OR(ISBLANK('2. Collected Data'!AA29),ISBLANK('2. Collected Data'!AA129)),"",-1*('2. Collected Data'!AA129-'2. Collected Data'!AA29))</f>
        <v>0</v>
      </c>
      <c r="X29" s="354">
        <f>IF(OR(ISBLANK('2. Collected Data'!AB29),ISBLANK('2. Collected Data'!AB129)),"",-1*('2. Collected Data'!AB129-'2. Collected Data'!AB29))</f>
        <v>0</v>
      </c>
      <c r="Y29" s="354">
        <f>IF(OR(ISBLANK('2. Collected Data'!AC29),ISBLANK('2. Collected Data'!AC129)),"",-1*('2. Collected Data'!AC129-'2. Collected Data'!AC29))</f>
        <v>0</v>
      </c>
      <c r="Z29" s="353">
        <f>IF(OR(ISBLANK('2. Collected Data'!AD29),ISBLANK('2. Collected Data'!AD129)),"",-1*('2. Collected Data'!AD129-'2. Collected Data'!AD29))</f>
        <v>0</v>
      </c>
      <c r="AA29" s="353">
        <f>IF(OR(ISBLANK('2. Collected Data'!AE29),ISBLANK('2. Collected Data'!AE129)),"",-1*('2. Collected Data'!AE129-'2. Collected Data'!AE29))</f>
        <v>0</v>
      </c>
      <c r="AB29" s="353">
        <f>IF(OR(ISBLANK('2. Collected Data'!AF29),ISBLANK('2. Collected Data'!AF129)),"",-1*('2. Collected Data'!AF129-'2. Collected Data'!AF29))</f>
        <v>0</v>
      </c>
      <c r="AC29" s="355">
        <f>IF(OR(ISBLANK('2. Collected Data'!AG29),ISBLANK('2. Collected Data'!AG129)),"",-1*('2. Collected Data'!AG129-'2. Collected Data'!AG29))</f>
        <v>0</v>
      </c>
      <c r="AD29" s="356"/>
      <c r="AE29" s="357">
        <f>IF(OR(ISBLANK('2. Collected Data'!AI129),ISBLANK('2. Collected Data'!AI229)),"",-1*('2. Collected Data'!AI229-'2. Collected Data'!AI129))</f>
        <v>64000</v>
      </c>
      <c r="AF29" s="353" t="str">
        <f>IF(OR(ISBLANK('2. Collected Data'!AJ129),ISBLANK('2. Collected Data'!AJ229)),"",-1*('2. Collected Data'!AJ229-'2. Collected Data'!AJ129))</f>
        <v/>
      </c>
      <c r="AG29" s="353" t="str">
        <f>IF(OR(ISBLANK('2. Collected Data'!AK129),ISBLANK('2. Collected Data'!AK229)),"",-1*('2. Collected Data'!AK229-'2. Collected Data'!AK129))</f>
        <v/>
      </c>
      <c r="AH29" s="353">
        <f>IF(OR(ISBLANK('2. Collected Data'!AL129),ISBLANK('2. Collected Data'!AL229)),"",-1*('2. Collected Data'!AL229-'2. Collected Data'!AL129))</f>
        <v>16000</v>
      </c>
      <c r="AI29" s="353" t="str">
        <f>IF(OR(ISBLANK('2. Collected Data'!AM129),ISBLANK('2. Collected Data'!AM229)),"",-1*('2. Collected Data'!AM229-'2. Collected Data'!AM129))</f>
        <v/>
      </c>
      <c r="AJ29" s="358"/>
      <c r="AK29" s="353">
        <f>IF(OR(ISBLANK('2. Collected Data'!AO129),ISBLANK('2. Collected Data'!AO229)),"",-1*('2. Collected Data'!AO229-'2. Collected Data'!AO129))</f>
        <v>4100000</v>
      </c>
      <c r="AL29" s="353" t="str">
        <f>IF(OR(ISBLANK('2. Collected Data'!AP129),ISBLANK('2. Collected Data'!AP229)),"",-1*('2. Collected Data'!AP229-'2. Collected Data'!AP129))</f>
        <v/>
      </c>
      <c r="AM29" s="353">
        <f>IF(OR(ISBLANK('2. Collected Data'!AQ129),ISBLANK('2. Collected Data'!AQ229)),"",-1*('2. Collected Data'!AQ229-'2. Collected Data'!AQ129))</f>
        <v>10000</v>
      </c>
      <c r="AN29" s="353" t="str">
        <f>IF(OR(ISBLANK('2. Collected Data'!AR129),ISBLANK('2. Collected Data'!AR229)),"",-1*('2. Collected Data'!AR229-'2. Collected Data'!AR129))</f>
        <v/>
      </c>
      <c r="AO29" s="353" t="str">
        <f>IF(OR(ISBLANK('2. Collected Data'!AS129),ISBLANK('2. Collected Data'!AS229)),"",-1*('2. Collected Data'!AS229-'2. Collected Data'!AS129))</f>
        <v/>
      </c>
      <c r="AP29" s="353">
        <f>IF(OR(ISBLANK('2. Collected Data'!AT129),ISBLANK('2. Collected Data'!AT229)),"",-1*('2. Collected Data'!AT229-'2. Collected Data'!AT129))</f>
        <v>10000</v>
      </c>
      <c r="AQ29" s="355" t="str">
        <f>IF(OR(ISBLANK('2. Collected Data'!AU129),ISBLANK('2. Collected Data'!AU229)),"",-1*('2. Collected Data'!AU229-'2. Collected Data'!AU129))</f>
        <v/>
      </c>
      <c r="AR29" s="356"/>
      <c r="AS29" s="354">
        <f>IF(OR(ISBLANK('2. Collected Data'!AW129),ISBLANK('2. Collected Data'!AW229)),"",-1*('2. Collected Data'!AW229-'2. Collected Data'!AW129))</f>
        <v>-1.0000000000000009E-2</v>
      </c>
      <c r="AT29" s="354">
        <f>IF(OR(ISBLANK('2. Collected Data'!AX129),ISBLANK('2. Collected Data'!AX229)),"",-1*('2. Collected Data'!AX229-'2. Collected Data'!AX129))</f>
        <v>0.01</v>
      </c>
      <c r="AU29" s="359"/>
      <c r="AV29" s="360"/>
      <c r="AW29" s="356"/>
      <c r="AX29" s="361">
        <f>IF(OR(ISBLANK('2. Collected Data'!BB129),ISBLANK('2. Collected Data'!BB229)),"",-1*('2. Collected Data'!BB229-'2. Collected Data'!BB129))</f>
        <v>-1.1199999999999974</v>
      </c>
      <c r="AY29" s="362">
        <f>IF(OR(ISBLANK('2. Collected Data'!BC129),ISBLANK('2. Collected Data'!BC229)),"",-1*('2. Collected Data'!BC229-'2. Collected Data'!BC129))</f>
        <v>4313000</v>
      </c>
      <c r="AZ29" s="362">
        <f>IF(OR(ISBLANK('2. Collected Data'!BD129),ISBLANK('2. Collected Data'!BD229)),"",-1*('2. Collected Data'!BD229-'2. Collected Data'!BD129))</f>
        <v>5881000</v>
      </c>
      <c r="BA29" s="362">
        <f>IF(OR(ISBLANK('2. Collected Data'!BE129),ISBLANK('2. Collected Data'!BE229)),"",-1*('2. Collected Data'!BE229-'2. Collected Data'!BE129))</f>
        <v>2619000</v>
      </c>
      <c r="BB29" s="362">
        <f>IF(OR(ISBLANK('2. Collected Data'!BF129),ISBLANK('2. Collected Data'!BF229)),"",-1*('2. Collected Data'!BF229-'2. Collected Data'!BF129))</f>
        <v>12826000</v>
      </c>
      <c r="BC29" s="359"/>
      <c r="BD29" s="361" t="str">
        <f>IF(OR(ISBLANK('2. Collected Data'!BH129),ISBLANK('2. Collected Data'!BH229)),"",-1*('2. Collected Data'!BH229-'2. Collected Data'!BH129))</f>
        <v/>
      </c>
      <c r="BE29" s="130"/>
      <c r="BF29" s="210"/>
    </row>
    <row r="30" spans="1:58" s="176" customFormat="1" ht="11.25" customHeight="1" x14ac:dyDescent="0.15">
      <c r="A30" s="89" t="s">
        <v>352</v>
      </c>
      <c r="B30" s="172"/>
      <c r="C30" s="364" t="str">
        <f>IF(OR(ISBLANK('2. Collected Data'!G30),ISBLANK('2. Collected Data'!G130)),"",-1*('2. Collected Data'!G130-'2. Collected Data'!G30))</f>
        <v/>
      </c>
      <c r="D30" s="353" t="str">
        <f>IF(OR(ISBLANK('2. Collected Data'!H30),ISBLANK('2. Collected Data'!H130)),"",-1*('2. Collected Data'!H130-'2. Collected Data'!H30))</f>
        <v/>
      </c>
      <c r="E30" s="353" t="str">
        <f>IF(OR(ISBLANK('2. Collected Data'!I30),ISBLANK('2. Collected Data'!I130)),"",-1*('2. Collected Data'!I130-'2. Collected Data'!I30))</f>
        <v/>
      </c>
      <c r="F30" s="353" t="str">
        <f>IF(OR(ISBLANK('2. Collected Data'!J30),ISBLANK('2. Collected Data'!J130)),"",-1*('2. Collected Data'!J130-'2. Collected Data'!J30))</f>
        <v/>
      </c>
      <c r="G30" s="353" t="str">
        <f>IF(OR(ISBLANK('2. Collected Data'!K30),ISBLANK('2. Collected Data'!K130)),"",-1*('2. Collected Data'!K130-'2. Collected Data'!K30))</f>
        <v/>
      </c>
      <c r="H30" s="353" t="str">
        <f>IF(OR(ISBLANK('2. Collected Data'!L30),ISBLANK('2. Collected Data'!L130)),"",-1*('2. Collected Data'!L130-'2. Collected Data'!L30))</f>
        <v/>
      </c>
      <c r="I30" s="353" t="str">
        <f>IF(OR(ISBLANK('2. Collected Data'!M30),ISBLANK('2. Collected Data'!M130)),"",-1*('2. Collected Data'!M130-'2. Collected Data'!M30))</f>
        <v/>
      </c>
      <c r="J30" s="353" t="str">
        <f>IF(OR(ISBLANK('2. Collected Data'!N30),ISBLANK('2. Collected Data'!N130)),"",-1*('2. Collected Data'!N130-'2. Collected Data'!N30))</f>
        <v/>
      </c>
      <c r="K30" s="353" t="str">
        <f>IF(OR(ISBLANK('2. Collected Data'!O30),ISBLANK('2. Collected Data'!O130)),"",-1*('2. Collected Data'!O130-'2. Collected Data'!O30))</f>
        <v/>
      </c>
      <c r="L30" s="353" t="str">
        <f>IF(OR(ISBLANK('2. Collected Data'!P30),ISBLANK('2. Collected Data'!P130)),"",-1*('2. Collected Data'!P130-'2. Collected Data'!P30))</f>
        <v/>
      </c>
      <c r="M30" s="353" t="str">
        <f>IF(OR(ISBLANK('2. Collected Data'!Q30),ISBLANK('2. Collected Data'!Q130)),"",-1*('2. Collected Data'!Q130-'2. Collected Data'!Q30))</f>
        <v/>
      </c>
      <c r="N30" s="353" t="str">
        <f>IF(OR(ISBLANK('2. Collected Data'!R30),ISBLANK('2. Collected Data'!R130)),"",-1*('2. Collected Data'!R130-'2. Collected Data'!R30))</f>
        <v/>
      </c>
      <c r="O30" s="353" t="str">
        <f>IF(OR(ISBLANK('2. Collected Data'!S30),ISBLANK('2. Collected Data'!S130)),"",-1*('2. Collected Data'!S130-'2. Collected Data'!S30))</f>
        <v/>
      </c>
      <c r="P30" s="353" t="str">
        <f>IF(OR(ISBLANK('2. Collected Data'!T30),ISBLANK('2. Collected Data'!T130)),"",-1*('2. Collected Data'!T130-'2. Collected Data'!T30))</f>
        <v/>
      </c>
      <c r="Q30" s="353" t="str">
        <f>IF(OR(ISBLANK('2. Collected Data'!U30),ISBLANK('2. Collected Data'!U130)),"",-1*('2. Collected Data'!U130-'2. Collected Data'!U30))</f>
        <v/>
      </c>
      <c r="R30" s="353" t="str">
        <f>IF(OR(ISBLANK('2. Collected Data'!V30),ISBLANK('2. Collected Data'!V130)),"",-1*('2. Collected Data'!V130-'2. Collected Data'!V30))</f>
        <v/>
      </c>
      <c r="S30" s="353" t="str">
        <f>IF(OR(ISBLANK('2. Collected Data'!W30),ISBLANK('2. Collected Data'!W130)),"",-1*('2. Collected Data'!W130-'2. Collected Data'!W30))</f>
        <v/>
      </c>
      <c r="T30" s="353" t="str">
        <f>IF(OR(ISBLANK('2. Collected Data'!X30),ISBLANK('2. Collected Data'!X130)),"",-1*('2. Collected Data'!X130-'2. Collected Data'!X30))</f>
        <v/>
      </c>
      <c r="U30" s="353" t="str">
        <f>IF(OR(ISBLANK('2. Collected Data'!Y30),ISBLANK('2. Collected Data'!Y130)),"",-1*('2. Collected Data'!Y130-'2. Collected Data'!Y30))</f>
        <v/>
      </c>
      <c r="V30" s="353" t="str">
        <f>IF(OR(ISBLANK('2. Collected Data'!Z30),ISBLANK('2. Collected Data'!Z130)),"",-1*('2. Collected Data'!Z130-'2. Collected Data'!Z30))</f>
        <v/>
      </c>
      <c r="W30" s="354" t="str">
        <f>IF(OR(ISBLANK('2. Collected Data'!AA30),ISBLANK('2. Collected Data'!AA130)),"",-1*('2. Collected Data'!AA130-'2. Collected Data'!AA30))</f>
        <v/>
      </c>
      <c r="X30" s="354" t="str">
        <f>IF(OR(ISBLANK('2. Collected Data'!AB30),ISBLANK('2. Collected Data'!AB130)),"",-1*('2. Collected Data'!AB130-'2. Collected Data'!AB30))</f>
        <v/>
      </c>
      <c r="Y30" s="354" t="str">
        <f>IF(OR(ISBLANK('2. Collected Data'!AC30),ISBLANK('2. Collected Data'!AC130)),"",-1*('2. Collected Data'!AC130-'2. Collected Data'!AC30))</f>
        <v/>
      </c>
      <c r="Z30" s="353" t="str">
        <f>IF(OR(ISBLANK('2. Collected Data'!AD30),ISBLANK('2. Collected Data'!AD130)),"",-1*('2. Collected Data'!AD130-'2. Collected Data'!AD30))</f>
        <v/>
      </c>
      <c r="AA30" s="353" t="str">
        <f>IF(OR(ISBLANK('2. Collected Data'!AE30),ISBLANK('2. Collected Data'!AE130)),"",-1*('2. Collected Data'!AE130-'2. Collected Data'!AE30))</f>
        <v/>
      </c>
      <c r="AB30" s="353" t="str">
        <f>IF(OR(ISBLANK('2. Collected Data'!AF30),ISBLANK('2. Collected Data'!AF130)),"",-1*('2. Collected Data'!AF130-'2. Collected Data'!AF30))</f>
        <v/>
      </c>
      <c r="AC30" s="355" t="str">
        <f>IF(OR(ISBLANK('2. Collected Data'!AG30),ISBLANK('2. Collected Data'!AG130)),"",-1*('2. Collected Data'!AG130-'2. Collected Data'!AG30))</f>
        <v/>
      </c>
      <c r="AD30" s="356"/>
      <c r="AE30" s="357" t="str">
        <f>IF(OR(ISBLANK('2. Collected Data'!AI130),ISBLANK('2. Collected Data'!AI230)),"",-1*('2. Collected Data'!AI230-'2. Collected Data'!AI130))</f>
        <v/>
      </c>
      <c r="AF30" s="353" t="str">
        <f>IF(OR(ISBLANK('2. Collected Data'!AJ130),ISBLANK('2. Collected Data'!AJ230)),"",-1*('2. Collected Data'!AJ230-'2. Collected Data'!AJ130))</f>
        <v/>
      </c>
      <c r="AG30" s="353" t="str">
        <f>IF(OR(ISBLANK('2. Collected Data'!AK130),ISBLANK('2. Collected Data'!AK230)),"",-1*('2. Collected Data'!AK230-'2. Collected Data'!AK130))</f>
        <v/>
      </c>
      <c r="AH30" s="353" t="str">
        <f>IF(OR(ISBLANK('2. Collected Data'!AL130),ISBLANK('2. Collected Data'!AL230)),"",-1*('2. Collected Data'!AL230-'2. Collected Data'!AL130))</f>
        <v/>
      </c>
      <c r="AI30" s="353" t="str">
        <f>IF(OR(ISBLANK('2. Collected Data'!AM130),ISBLANK('2. Collected Data'!AM230)),"",-1*('2. Collected Data'!AM230-'2. Collected Data'!AM130))</f>
        <v/>
      </c>
      <c r="AJ30" s="358"/>
      <c r="AK30" s="353" t="str">
        <f>IF(OR(ISBLANK('2. Collected Data'!AO130),ISBLANK('2. Collected Data'!AO230)),"",-1*('2. Collected Data'!AO230-'2. Collected Data'!AO130))</f>
        <v/>
      </c>
      <c r="AL30" s="353" t="str">
        <f>IF(OR(ISBLANK('2. Collected Data'!AP130),ISBLANK('2. Collected Data'!AP230)),"",-1*('2. Collected Data'!AP230-'2. Collected Data'!AP130))</f>
        <v/>
      </c>
      <c r="AM30" s="353" t="str">
        <f>IF(OR(ISBLANK('2. Collected Data'!AQ130),ISBLANK('2. Collected Data'!AQ230)),"",-1*('2. Collected Data'!AQ230-'2. Collected Data'!AQ130))</f>
        <v/>
      </c>
      <c r="AN30" s="353" t="str">
        <f>IF(OR(ISBLANK('2. Collected Data'!AR130),ISBLANK('2. Collected Data'!AR230)),"",-1*('2. Collected Data'!AR230-'2. Collected Data'!AR130))</f>
        <v/>
      </c>
      <c r="AO30" s="353" t="str">
        <f>IF(OR(ISBLANK('2. Collected Data'!AS130),ISBLANK('2. Collected Data'!AS230)),"",-1*('2. Collected Data'!AS230-'2. Collected Data'!AS130))</f>
        <v/>
      </c>
      <c r="AP30" s="353" t="str">
        <f>IF(OR(ISBLANK('2. Collected Data'!AT130),ISBLANK('2. Collected Data'!AT230)),"",-1*('2. Collected Data'!AT230-'2. Collected Data'!AT130))</f>
        <v/>
      </c>
      <c r="AQ30" s="355" t="str">
        <f>IF(OR(ISBLANK('2. Collected Data'!AU130),ISBLANK('2. Collected Data'!AU230)),"",-1*('2. Collected Data'!AU230-'2. Collected Data'!AU130))</f>
        <v/>
      </c>
      <c r="AR30" s="356"/>
      <c r="AS30" s="354" t="str">
        <f>IF(OR(ISBLANK('2. Collected Data'!AW130),ISBLANK('2. Collected Data'!AW230)),"",-1*('2. Collected Data'!AW230-'2. Collected Data'!AW130))</f>
        <v/>
      </c>
      <c r="AT30" s="354" t="str">
        <f>IF(OR(ISBLANK('2. Collected Data'!AX130),ISBLANK('2. Collected Data'!AX230)),"",-1*('2. Collected Data'!AX230-'2. Collected Data'!AX130))</f>
        <v/>
      </c>
      <c r="AU30" s="359"/>
      <c r="AV30" s="360"/>
      <c r="AW30" s="356"/>
      <c r="AX30" s="361" t="str">
        <f>IF(OR(ISBLANK('2. Collected Data'!BB130),ISBLANK('2. Collected Data'!BB230)),"",-1*('2. Collected Data'!BB230-'2. Collected Data'!BB130))</f>
        <v/>
      </c>
      <c r="AY30" s="362" t="str">
        <f>IF(OR(ISBLANK('2. Collected Data'!BC130),ISBLANK('2. Collected Data'!BC230)),"",-1*('2. Collected Data'!BC230-'2. Collected Data'!BC130))</f>
        <v/>
      </c>
      <c r="AZ30" s="362" t="str">
        <f>IF(OR(ISBLANK('2. Collected Data'!BD130),ISBLANK('2. Collected Data'!BD230)),"",-1*('2. Collected Data'!BD230-'2. Collected Data'!BD130))</f>
        <v/>
      </c>
      <c r="BA30" s="362" t="str">
        <f>IF(OR(ISBLANK('2. Collected Data'!BE130),ISBLANK('2. Collected Data'!BE230)),"",-1*('2. Collected Data'!BE230-'2. Collected Data'!BE130))</f>
        <v/>
      </c>
      <c r="BB30" s="362" t="str">
        <f>IF(OR(ISBLANK('2. Collected Data'!BF130),ISBLANK('2. Collected Data'!BF230)),"",-1*('2. Collected Data'!BF230-'2. Collected Data'!BF130))</f>
        <v/>
      </c>
      <c r="BC30" s="359"/>
      <c r="BD30" s="361" t="str">
        <f>IF(OR(ISBLANK('2. Collected Data'!BH130),ISBLANK('2. Collected Data'!BH230)),"",-1*('2. Collected Data'!BH230-'2. Collected Data'!BH130))</f>
        <v/>
      </c>
      <c r="BE30" s="130"/>
      <c r="BF30" s="210"/>
    </row>
    <row r="31" spans="1:58" s="51" customFormat="1" ht="11.25" customHeight="1" x14ac:dyDescent="0.15">
      <c r="A31" s="89" t="s">
        <v>53</v>
      </c>
      <c r="B31" s="172"/>
      <c r="C31" s="364" t="str">
        <f>IF(OR(ISBLANK('2. Collected Data'!G31),ISBLANK('2. Collected Data'!G131)),"",-1*('2. Collected Data'!G131-'2. Collected Data'!G31))</f>
        <v/>
      </c>
      <c r="D31" s="353" t="str">
        <f>IF(OR(ISBLANK('2. Collected Data'!H31),ISBLANK('2. Collected Data'!H131)),"",-1*('2. Collected Data'!H131-'2. Collected Data'!H31))</f>
        <v/>
      </c>
      <c r="E31" s="353" t="str">
        <f>IF(OR(ISBLANK('2. Collected Data'!I31),ISBLANK('2. Collected Data'!I131)),"",-1*('2. Collected Data'!I131-'2. Collected Data'!I31))</f>
        <v/>
      </c>
      <c r="F31" s="353" t="str">
        <f>IF(OR(ISBLANK('2. Collected Data'!J31),ISBLANK('2. Collected Data'!J131)),"",-1*('2. Collected Data'!J131-'2. Collected Data'!J31))</f>
        <v/>
      </c>
      <c r="G31" s="353" t="str">
        <f>IF(OR(ISBLANK('2. Collected Data'!K31),ISBLANK('2. Collected Data'!K131)),"",-1*('2. Collected Data'!K131-'2. Collected Data'!K31))</f>
        <v/>
      </c>
      <c r="H31" s="353" t="str">
        <f>IF(OR(ISBLANK('2. Collected Data'!L31),ISBLANK('2. Collected Data'!L131)),"",-1*('2. Collected Data'!L131-'2. Collected Data'!L31))</f>
        <v/>
      </c>
      <c r="I31" s="353" t="str">
        <f>IF(OR(ISBLANK('2. Collected Data'!M31),ISBLANK('2. Collected Data'!M131)),"",-1*('2. Collected Data'!M131-'2. Collected Data'!M31))</f>
        <v/>
      </c>
      <c r="J31" s="353" t="str">
        <f>IF(OR(ISBLANK('2. Collected Data'!N31),ISBLANK('2. Collected Data'!N131)),"",-1*('2. Collected Data'!N131-'2. Collected Data'!N31))</f>
        <v/>
      </c>
      <c r="K31" s="353" t="str">
        <f>IF(OR(ISBLANK('2. Collected Data'!O31),ISBLANK('2. Collected Data'!O131)),"",-1*('2. Collected Data'!O131-'2. Collected Data'!O31))</f>
        <v/>
      </c>
      <c r="L31" s="353" t="str">
        <f>IF(OR(ISBLANK('2. Collected Data'!P31),ISBLANK('2. Collected Data'!P131)),"",-1*('2. Collected Data'!P131-'2. Collected Data'!P31))</f>
        <v/>
      </c>
      <c r="M31" s="353" t="str">
        <f>IF(OR(ISBLANK('2. Collected Data'!Q31),ISBLANK('2. Collected Data'!Q131)),"",-1*('2. Collected Data'!Q131-'2. Collected Data'!Q31))</f>
        <v/>
      </c>
      <c r="N31" s="353" t="str">
        <f>IF(OR(ISBLANK('2. Collected Data'!R31),ISBLANK('2. Collected Data'!R131)),"",-1*('2. Collected Data'!R131-'2. Collected Data'!R31))</f>
        <v/>
      </c>
      <c r="O31" s="353" t="str">
        <f>IF(OR(ISBLANK('2. Collected Data'!S31),ISBLANK('2. Collected Data'!S131)),"",-1*('2. Collected Data'!S131-'2. Collected Data'!S31))</f>
        <v/>
      </c>
      <c r="P31" s="353" t="str">
        <f>IF(OR(ISBLANK('2. Collected Data'!T31),ISBLANK('2. Collected Data'!T131)),"",-1*('2. Collected Data'!T131-'2. Collected Data'!T31))</f>
        <v/>
      </c>
      <c r="Q31" s="353" t="str">
        <f>IF(OR(ISBLANK('2. Collected Data'!U31),ISBLANK('2. Collected Data'!U131)),"",-1*('2. Collected Data'!U131-'2. Collected Data'!U31))</f>
        <v/>
      </c>
      <c r="R31" s="353" t="str">
        <f>IF(OR(ISBLANK('2. Collected Data'!V31),ISBLANK('2. Collected Data'!V131)),"",-1*('2. Collected Data'!V131-'2. Collected Data'!V31))</f>
        <v/>
      </c>
      <c r="S31" s="353" t="str">
        <f>IF(OR(ISBLANK('2. Collected Data'!W31),ISBLANK('2. Collected Data'!W131)),"",-1*('2. Collected Data'!W131-'2. Collected Data'!W31))</f>
        <v/>
      </c>
      <c r="T31" s="353" t="str">
        <f>IF(OR(ISBLANK('2. Collected Data'!X31),ISBLANK('2. Collected Data'!X131)),"",-1*('2. Collected Data'!X131-'2. Collected Data'!X31))</f>
        <v/>
      </c>
      <c r="U31" s="353" t="str">
        <f>IF(OR(ISBLANK('2. Collected Data'!Y31),ISBLANK('2. Collected Data'!Y131)),"",-1*('2. Collected Data'!Y131-'2. Collected Data'!Y31))</f>
        <v/>
      </c>
      <c r="V31" s="353" t="str">
        <f>IF(OR(ISBLANK('2. Collected Data'!Z31),ISBLANK('2. Collected Data'!Z131)),"",-1*('2. Collected Data'!Z131-'2. Collected Data'!Z31))</f>
        <v/>
      </c>
      <c r="W31" s="354" t="str">
        <f>IF(OR(ISBLANK('2. Collected Data'!AA31),ISBLANK('2. Collected Data'!AA131)),"",-1*('2. Collected Data'!AA131-'2. Collected Data'!AA31))</f>
        <v/>
      </c>
      <c r="X31" s="354" t="str">
        <f>IF(OR(ISBLANK('2. Collected Data'!AB31),ISBLANK('2. Collected Data'!AB131)),"",-1*('2. Collected Data'!AB131-'2. Collected Data'!AB31))</f>
        <v/>
      </c>
      <c r="Y31" s="354" t="str">
        <f>IF(OR(ISBLANK('2. Collected Data'!AC31),ISBLANK('2. Collected Data'!AC131)),"",-1*('2. Collected Data'!AC131-'2. Collected Data'!AC31))</f>
        <v/>
      </c>
      <c r="Z31" s="353" t="str">
        <f>IF(OR(ISBLANK('2. Collected Data'!AD31),ISBLANK('2. Collected Data'!AD131)),"",-1*('2. Collected Data'!AD131-'2. Collected Data'!AD31))</f>
        <v/>
      </c>
      <c r="AA31" s="353" t="str">
        <f>IF(OR(ISBLANK('2. Collected Data'!AE31),ISBLANK('2. Collected Data'!AE131)),"",-1*('2. Collected Data'!AE131-'2. Collected Data'!AE31))</f>
        <v/>
      </c>
      <c r="AB31" s="353" t="str">
        <f>IF(OR(ISBLANK('2. Collected Data'!AF31),ISBLANK('2. Collected Data'!AF131)),"",-1*('2. Collected Data'!AF131-'2. Collected Data'!AF31))</f>
        <v/>
      </c>
      <c r="AC31" s="355" t="str">
        <f>IF(OR(ISBLANK('2. Collected Data'!AG31),ISBLANK('2. Collected Data'!AG131)),"",-1*('2. Collected Data'!AG131-'2. Collected Data'!AG31))</f>
        <v/>
      </c>
      <c r="AD31" s="356"/>
      <c r="AE31" s="357" t="str">
        <f>IF(OR(ISBLANK('2. Collected Data'!AI131),ISBLANK('2. Collected Data'!AI231)),"",-1*('2. Collected Data'!AI231-'2. Collected Data'!AI131))</f>
        <v/>
      </c>
      <c r="AF31" s="353" t="str">
        <f>IF(OR(ISBLANK('2. Collected Data'!AJ131),ISBLANK('2. Collected Data'!AJ231)),"",-1*('2. Collected Data'!AJ231-'2. Collected Data'!AJ131))</f>
        <v/>
      </c>
      <c r="AG31" s="353" t="str">
        <f>IF(OR(ISBLANK('2. Collected Data'!AK131),ISBLANK('2. Collected Data'!AK231)),"",-1*('2. Collected Data'!AK231-'2. Collected Data'!AK131))</f>
        <v/>
      </c>
      <c r="AH31" s="353" t="str">
        <f>IF(OR(ISBLANK('2. Collected Data'!AL131),ISBLANK('2. Collected Data'!AL231)),"",-1*('2. Collected Data'!AL231-'2. Collected Data'!AL131))</f>
        <v/>
      </c>
      <c r="AI31" s="353" t="str">
        <f>IF(OR(ISBLANK('2. Collected Data'!AM131),ISBLANK('2. Collected Data'!AM231)),"",-1*('2. Collected Data'!AM231-'2. Collected Data'!AM131))</f>
        <v/>
      </c>
      <c r="AJ31" s="358"/>
      <c r="AK31" s="353" t="str">
        <f>IF(OR(ISBLANK('2. Collected Data'!AO131),ISBLANK('2. Collected Data'!AO231)),"",-1*('2. Collected Data'!AO231-'2. Collected Data'!AO131))</f>
        <v/>
      </c>
      <c r="AL31" s="353" t="str">
        <f>IF(OR(ISBLANK('2. Collected Data'!AP131),ISBLANK('2. Collected Data'!AP231)),"",-1*('2. Collected Data'!AP231-'2. Collected Data'!AP131))</f>
        <v/>
      </c>
      <c r="AM31" s="353" t="str">
        <f>IF(OR(ISBLANK('2. Collected Data'!AQ131),ISBLANK('2. Collected Data'!AQ231)),"",-1*('2. Collected Data'!AQ231-'2. Collected Data'!AQ131))</f>
        <v/>
      </c>
      <c r="AN31" s="353" t="str">
        <f>IF(OR(ISBLANK('2. Collected Data'!AR131),ISBLANK('2. Collected Data'!AR231)),"",-1*('2. Collected Data'!AR231-'2. Collected Data'!AR131))</f>
        <v/>
      </c>
      <c r="AO31" s="353" t="str">
        <f>IF(OR(ISBLANK('2. Collected Data'!AS131),ISBLANK('2. Collected Data'!AS231)),"",-1*('2. Collected Data'!AS231-'2. Collected Data'!AS131))</f>
        <v/>
      </c>
      <c r="AP31" s="353" t="str">
        <f>IF(OR(ISBLANK('2. Collected Data'!AT131),ISBLANK('2. Collected Data'!AT231)),"",-1*('2. Collected Data'!AT231-'2. Collected Data'!AT131))</f>
        <v/>
      </c>
      <c r="AQ31" s="355" t="str">
        <f>IF(OR(ISBLANK('2. Collected Data'!AU131),ISBLANK('2. Collected Data'!AU231)),"",-1*('2. Collected Data'!AU231-'2. Collected Data'!AU131))</f>
        <v/>
      </c>
      <c r="AR31" s="356"/>
      <c r="AS31" s="354" t="str">
        <f>IF(OR(ISBLANK('2. Collected Data'!AW131),ISBLANK('2. Collected Data'!AW231)),"",-1*('2. Collected Data'!AW231-'2. Collected Data'!AW131))</f>
        <v/>
      </c>
      <c r="AT31" s="354" t="str">
        <f>IF(OR(ISBLANK('2. Collected Data'!AX131),ISBLANK('2. Collected Data'!AX231)),"",-1*('2. Collected Data'!AX231-'2. Collected Data'!AX131))</f>
        <v/>
      </c>
      <c r="AU31" s="359"/>
      <c r="AV31" s="360"/>
      <c r="AW31" s="356"/>
      <c r="AX31" s="361" t="str">
        <f>IF(OR(ISBLANK('2. Collected Data'!BB131),ISBLANK('2. Collected Data'!BB231)),"",-1*('2. Collected Data'!BB231-'2. Collected Data'!BB131))</f>
        <v/>
      </c>
      <c r="AY31" s="362" t="str">
        <f>IF(OR(ISBLANK('2. Collected Data'!BC131),ISBLANK('2. Collected Data'!BC231)),"",-1*('2. Collected Data'!BC231-'2. Collected Data'!BC131))</f>
        <v/>
      </c>
      <c r="AZ31" s="362" t="str">
        <f>IF(OR(ISBLANK('2. Collected Data'!BD131),ISBLANK('2. Collected Data'!BD231)),"",-1*('2. Collected Data'!BD231-'2. Collected Data'!BD131))</f>
        <v/>
      </c>
      <c r="BA31" s="362" t="str">
        <f>IF(OR(ISBLANK('2. Collected Data'!BE131),ISBLANK('2. Collected Data'!BE231)),"",-1*('2. Collected Data'!BE231-'2. Collected Data'!BE131))</f>
        <v/>
      </c>
      <c r="BB31" s="362" t="str">
        <f>IF(OR(ISBLANK('2. Collected Data'!BF131),ISBLANK('2. Collected Data'!BF231)),"",-1*('2. Collected Data'!BF231-'2. Collected Data'!BF131))</f>
        <v/>
      </c>
      <c r="BC31" s="359"/>
      <c r="BD31" s="361" t="str">
        <f>IF(OR(ISBLANK('2. Collected Data'!BH131),ISBLANK('2. Collected Data'!BH231)),"",-1*('2. Collected Data'!BH231-'2. Collected Data'!BH131))</f>
        <v/>
      </c>
      <c r="BE31" s="130"/>
      <c r="BF31" s="210"/>
    </row>
    <row r="32" spans="1:58" s="176" customFormat="1" ht="11.25" customHeight="1" x14ac:dyDescent="0.15">
      <c r="A32" s="89" t="s">
        <v>137</v>
      </c>
      <c r="B32" s="172"/>
      <c r="C32" s="364">
        <f>IF(OR(ISBLANK('2. Collected Data'!G32),ISBLANK('2. Collected Data'!G132)),"",-1*('2. Collected Data'!G132-'2. Collected Data'!G32))</f>
        <v>-142</v>
      </c>
      <c r="D32" s="353">
        <f>IF(OR(ISBLANK('2. Collected Data'!H32),ISBLANK('2. Collected Data'!H132)),"",-1*('2. Collected Data'!H132-'2. Collected Data'!H32))</f>
        <v>-54</v>
      </c>
      <c r="E32" s="353">
        <f>IF(OR(ISBLANK('2. Collected Data'!I32),ISBLANK('2. Collected Data'!I132)),"",-1*('2. Collected Data'!I132-'2. Collected Data'!I32))</f>
        <v>6</v>
      </c>
      <c r="F32" s="353">
        <f>IF(OR(ISBLANK('2. Collected Data'!J32),ISBLANK('2. Collected Data'!J132)),"",-1*('2. Collected Data'!J132-'2. Collected Data'!J32))</f>
        <v>3</v>
      </c>
      <c r="G32" s="353">
        <f>IF(OR(ISBLANK('2. Collected Data'!K32),ISBLANK('2. Collected Data'!K132)),"",-1*('2. Collected Data'!K132-'2. Collected Data'!K32))</f>
        <v>-7</v>
      </c>
      <c r="H32" s="353">
        <f>IF(OR(ISBLANK('2. Collected Data'!L32),ISBLANK('2. Collected Data'!L132)),"",-1*('2. Collected Data'!L132-'2. Collected Data'!L32))</f>
        <v>0</v>
      </c>
      <c r="I32" s="353">
        <f>IF(OR(ISBLANK('2. Collected Data'!M32),ISBLANK('2. Collected Data'!M132)),"",-1*('2. Collected Data'!M132-'2. Collected Data'!M32))</f>
        <v>7</v>
      </c>
      <c r="J32" s="353">
        <f>IF(OR(ISBLANK('2. Collected Data'!N32),ISBLANK('2. Collected Data'!N132)),"",-1*('2. Collected Data'!N132-'2. Collected Data'!N32))</f>
        <v>46</v>
      </c>
      <c r="K32" s="353">
        <f>IF(OR(ISBLANK('2. Collected Data'!O32),ISBLANK('2. Collected Data'!O132)),"",-1*('2. Collected Data'!O132-'2. Collected Data'!O32))</f>
        <v>0</v>
      </c>
      <c r="L32" s="353">
        <f>IF(OR(ISBLANK('2. Collected Data'!P32),ISBLANK('2. Collected Data'!P132)),"",-1*('2. Collected Data'!P132-'2. Collected Data'!P32))</f>
        <v>0</v>
      </c>
      <c r="M32" s="353">
        <f>IF(OR(ISBLANK('2. Collected Data'!Q32),ISBLANK('2. Collected Data'!Q132)),"",-1*('2. Collected Data'!Q132-'2. Collected Data'!Q32))</f>
        <v>0</v>
      </c>
      <c r="N32" s="353">
        <f>IF(OR(ISBLANK('2. Collected Data'!R32),ISBLANK('2. Collected Data'!R132)),"",-1*('2. Collected Data'!R132-'2. Collected Data'!R32))</f>
        <v>0</v>
      </c>
      <c r="O32" s="353">
        <f>IF(OR(ISBLANK('2. Collected Data'!S32),ISBLANK('2. Collected Data'!S132)),"",-1*('2. Collected Data'!S132-'2. Collected Data'!S32))</f>
        <v>0</v>
      </c>
      <c r="P32" s="353">
        <f>IF(OR(ISBLANK('2. Collected Data'!T32),ISBLANK('2. Collected Data'!T132)),"",-1*('2. Collected Data'!T132-'2. Collected Data'!T32))</f>
        <v>0</v>
      </c>
      <c r="Q32" s="353">
        <f>IF(OR(ISBLANK('2. Collected Data'!U32),ISBLANK('2. Collected Data'!U132)),"",-1*('2. Collected Data'!U132-'2. Collected Data'!U32))</f>
        <v>0</v>
      </c>
      <c r="R32" s="353">
        <f>IF(OR(ISBLANK('2. Collected Data'!V32),ISBLANK('2. Collected Data'!V132)),"",-1*('2. Collected Data'!V132-'2. Collected Data'!V32))</f>
        <v>0</v>
      </c>
      <c r="S32" s="353">
        <f>IF(OR(ISBLANK('2. Collected Data'!W32),ISBLANK('2. Collected Data'!W132)),"",-1*('2. Collected Data'!W132-'2. Collected Data'!W32))</f>
        <v>0</v>
      </c>
      <c r="T32" s="353">
        <f>IF(OR(ISBLANK('2. Collected Data'!X32),ISBLANK('2. Collected Data'!X132)),"",-1*('2. Collected Data'!X132-'2. Collected Data'!X32))</f>
        <v>0</v>
      </c>
      <c r="U32" s="353">
        <f>IF(OR(ISBLANK('2. Collected Data'!Y32),ISBLANK('2. Collected Data'!Y132)),"",-1*('2. Collected Data'!Y132-'2. Collected Data'!Y32))</f>
        <v>-25</v>
      </c>
      <c r="V32" s="353">
        <f>IF(OR(ISBLANK('2. Collected Data'!Z32),ISBLANK('2. Collected Data'!Z132)),"",-1*('2. Collected Data'!Z132-'2. Collected Data'!Z32))</f>
        <v>0</v>
      </c>
      <c r="W32" s="354">
        <f>IF(OR(ISBLANK('2. Collected Data'!AA32),ISBLANK('2. Collected Data'!AA132)),"",-1*('2. Collected Data'!AA132-'2. Collected Data'!AA32))</f>
        <v>0</v>
      </c>
      <c r="X32" s="354">
        <f>IF(OR(ISBLANK('2. Collected Data'!AB32),ISBLANK('2. Collected Data'!AB132)),"",-1*('2. Collected Data'!AB132-'2. Collected Data'!AB32))</f>
        <v>0</v>
      </c>
      <c r="Y32" s="354">
        <f>IF(OR(ISBLANK('2. Collected Data'!AC32),ISBLANK('2. Collected Data'!AC132)),"",-1*('2. Collected Data'!AC132-'2. Collected Data'!AC32))</f>
        <v>0</v>
      </c>
      <c r="Z32" s="353">
        <f>IF(OR(ISBLANK('2. Collected Data'!AD32),ISBLANK('2. Collected Data'!AD132)),"",-1*('2. Collected Data'!AD132-'2. Collected Data'!AD32))</f>
        <v>0</v>
      </c>
      <c r="AA32" s="353">
        <f>IF(OR(ISBLANK('2. Collected Data'!AE32),ISBLANK('2. Collected Data'!AE132)),"",-1*('2. Collected Data'!AE132-'2. Collected Data'!AE32))</f>
        <v>0</v>
      </c>
      <c r="AB32" s="353">
        <f>IF(OR(ISBLANK('2. Collected Data'!AF32),ISBLANK('2. Collected Data'!AF132)),"",-1*('2. Collected Data'!AF132-'2. Collected Data'!AF32))</f>
        <v>0</v>
      </c>
      <c r="AC32" s="355">
        <f>IF(OR(ISBLANK('2. Collected Data'!AG32),ISBLANK('2. Collected Data'!AG132)),"",-1*('2. Collected Data'!AG132-'2. Collected Data'!AG32))</f>
        <v>20000</v>
      </c>
      <c r="AD32" s="356"/>
      <c r="AE32" s="357">
        <f>IF(OR(ISBLANK('2. Collected Data'!AI132),ISBLANK('2. Collected Data'!AI232)),"",-1*('2. Collected Data'!AI232-'2. Collected Data'!AI132))</f>
        <v>11673</v>
      </c>
      <c r="AF32" s="353">
        <f>IF(OR(ISBLANK('2. Collected Data'!AJ132),ISBLANK('2. Collected Data'!AJ232)),"",-1*('2. Collected Data'!AJ232-'2. Collected Data'!AJ132))</f>
        <v>18</v>
      </c>
      <c r="AG32" s="353" t="str">
        <f>IF(OR(ISBLANK('2. Collected Data'!AK132),ISBLANK('2. Collected Data'!AK232)),"",-1*('2. Collected Data'!AK232-'2. Collected Data'!AK132))</f>
        <v/>
      </c>
      <c r="AH32" s="353">
        <f>IF(OR(ISBLANK('2. Collected Data'!AL132),ISBLANK('2. Collected Data'!AL232)),"",-1*('2. Collected Data'!AL232-'2. Collected Data'!AL132))</f>
        <v>-2424</v>
      </c>
      <c r="AI32" s="353" t="str">
        <f>IF(OR(ISBLANK('2. Collected Data'!AM132),ISBLANK('2. Collected Data'!AM232)),"",-1*('2. Collected Data'!AM232-'2. Collected Data'!AM132))</f>
        <v/>
      </c>
      <c r="AJ32" s="358"/>
      <c r="AK32" s="353">
        <f>IF(OR(ISBLANK('2. Collected Data'!AO132),ISBLANK('2. Collected Data'!AO232)),"",-1*('2. Collected Data'!AO232-'2. Collected Data'!AO132))</f>
        <v>-30619</v>
      </c>
      <c r="AL32" s="353" t="str">
        <f>IF(OR(ISBLANK('2. Collected Data'!AP132),ISBLANK('2. Collected Data'!AP232)),"",-1*('2. Collected Data'!AP232-'2. Collected Data'!AP132))</f>
        <v/>
      </c>
      <c r="AM32" s="353">
        <f>IF(OR(ISBLANK('2. Collected Data'!AQ132),ISBLANK('2. Collected Data'!AQ232)),"",-1*('2. Collected Data'!AQ232-'2. Collected Data'!AQ132))</f>
        <v>-118922</v>
      </c>
      <c r="AN32" s="353" t="str">
        <f>IF(OR(ISBLANK('2. Collected Data'!AR132),ISBLANK('2. Collected Data'!AR232)),"",-1*('2. Collected Data'!AR232-'2. Collected Data'!AR132))</f>
        <v/>
      </c>
      <c r="AO32" s="353" t="str">
        <f>IF(OR(ISBLANK('2. Collected Data'!AS132),ISBLANK('2. Collected Data'!AS232)),"",-1*('2. Collected Data'!AS232-'2. Collected Data'!AS132))</f>
        <v/>
      </c>
      <c r="AP32" s="353" t="str">
        <f>IF(OR(ISBLANK('2. Collected Data'!AT132),ISBLANK('2. Collected Data'!AT232)),"",-1*('2. Collected Data'!AT232-'2. Collected Data'!AT132))</f>
        <v/>
      </c>
      <c r="AQ32" s="355" t="str">
        <f>IF(OR(ISBLANK('2. Collected Data'!AU132),ISBLANK('2. Collected Data'!AU232)),"",-1*('2. Collected Data'!AU232-'2. Collected Data'!AU132))</f>
        <v/>
      </c>
      <c r="AR32" s="356"/>
      <c r="AS32" s="354">
        <f>IF(OR(ISBLANK('2. Collected Data'!AW132),ISBLANK('2. Collected Data'!AW232)),"",-1*('2. Collected Data'!AW232-'2. Collected Data'!AW132))</f>
        <v>0</v>
      </c>
      <c r="AT32" s="354">
        <f>IF(OR(ISBLANK('2. Collected Data'!AX132),ISBLANK('2. Collected Data'!AX232)),"",-1*('2. Collected Data'!AX232-'2. Collected Data'!AX132))</f>
        <v>0</v>
      </c>
      <c r="AU32" s="359"/>
      <c r="AV32" s="360"/>
      <c r="AW32" s="356"/>
      <c r="AX32" s="361">
        <f>IF(OR(ISBLANK('2. Collected Data'!BB132),ISBLANK('2. Collected Data'!BB232)),"",-1*('2. Collected Data'!BB232-'2. Collected Data'!BB132))</f>
        <v>-4.7600000000000051</v>
      </c>
      <c r="AY32" s="362">
        <f>IF(OR(ISBLANK('2. Collected Data'!BC132),ISBLANK('2. Collected Data'!BC232)),"",-1*('2. Collected Data'!BC232-'2. Collected Data'!BC132))</f>
        <v>1227803</v>
      </c>
      <c r="AZ32" s="362">
        <f>IF(OR(ISBLANK('2. Collected Data'!BD132),ISBLANK('2. Collected Data'!BD232)),"",-1*('2. Collected Data'!BD232-'2. Collected Data'!BD132))</f>
        <v>-2376021</v>
      </c>
      <c r="BA32" s="362">
        <f>IF(OR(ISBLANK('2. Collected Data'!BE132),ISBLANK('2. Collected Data'!BE232)),"",-1*('2. Collected Data'!BE232-'2. Collected Data'!BE132))</f>
        <v>-2501485</v>
      </c>
      <c r="BB32" s="362">
        <f>IF(OR(ISBLANK('2. Collected Data'!BF132),ISBLANK('2. Collected Data'!BF232)),"",-1*('2. Collected Data'!BF232-'2. Collected Data'!BF132))</f>
        <v>1990520</v>
      </c>
      <c r="BC32" s="359"/>
      <c r="BD32" s="361">
        <f>IF(OR(ISBLANK('2. Collected Data'!BH132),ISBLANK('2. Collected Data'!BH232)),"",-1*('2. Collected Data'!BH232-'2. Collected Data'!BH132))</f>
        <v>0.81000000000000227</v>
      </c>
      <c r="BE32" s="130"/>
      <c r="BF32" s="210"/>
    </row>
    <row r="33" spans="1:58" s="51" customFormat="1" ht="11.25" customHeight="1" x14ac:dyDescent="0.15">
      <c r="A33" s="89" t="s">
        <v>353</v>
      </c>
      <c r="B33" s="172"/>
      <c r="C33" s="364">
        <f>IF(OR(ISBLANK('2. Collected Data'!G33),ISBLANK('2. Collected Data'!G133)),"",-1*('2. Collected Data'!G133-'2. Collected Data'!G33))</f>
        <v>-78</v>
      </c>
      <c r="D33" s="353">
        <f>IF(OR(ISBLANK('2. Collected Data'!H33),ISBLANK('2. Collected Data'!H133)),"",-1*('2. Collected Data'!H133-'2. Collected Data'!H33))</f>
        <v>-539</v>
      </c>
      <c r="E33" s="353">
        <f>IF(OR(ISBLANK('2. Collected Data'!I33),ISBLANK('2. Collected Data'!I133)),"",-1*('2. Collected Data'!I133-'2. Collected Data'!I33))</f>
        <v>43</v>
      </c>
      <c r="F33" s="353">
        <f>IF(OR(ISBLANK('2. Collected Data'!J33),ISBLANK('2. Collected Data'!J133)),"",-1*('2. Collected Data'!J133-'2. Collected Data'!J33))</f>
        <v>-7</v>
      </c>
      <c r="G33" s="353">
        <f>IF(OR(ISBLANK('2. Collected Data'!K33),ISBLANK('2. Collected Data'!K133)),"",-1*('2. Collected Data'!K133-'2. Collected Data'!K33))</f>
        <v>-11</v>
      </c>
      <c r="H33" s="353">
        <f>IF(OR(ISBLANK('2. Collected Data'!L33),ISBLANK('2. Collected Data'!L133)),"",-1*('2. Collected Data'!L133-'2. Collected Data'!L33))</f>
        <v>0</v>
      </c>
      <c r="I33" s="353">
        <f>IF(OR(ISBLANK('2. Collected Data'!M33),ISBLANK('2. Collected Data'!M133)),"",-1*('2. Collected Data'!M133-'2. Collected Data'!M33))</f>
        <v>0</v>
      </c>
      <c r="J33" s="353">
        <f>IF(OR(ISBLANK('2. Collected Data'!N33),ISBLANK('2. Collected Data'!N133)),"",-1*('2. Collected Data'!N133-'2. Collected Data'!N33))</f>
        <v>0</v>
      </c>
      <c r="K33" s="353">
        <f>IF(OR(ISBLANK('2. Collected Data'!O33),ISBLANK('2. Collected Data'!O133)),"",-1*('2. Collected Data'!O133-'2. Collected Data'!O33))</f>
        <v>536</v>
      </c>
      <c r="L33" s="353">
        <f>IF(OR(ISBLANK('2. Collected Data'!P33),ISBLANK('2. Collected Data'!P133)),"",-1*('2. Collected Data'!P133-'2. Collected Data'!P33))</f>
        <v>-15</v>
      </c>
      <c r="M33" s="353">
        <f>IF(OR(ISBLANK('2. Collected Data'!Q33),ISBLANK('2. Collected Data'!Q133)),"",-1*('2. Collected Data'!Q133-'2. Collected Data'!Q33))</f>
        <v>-600</v>
      </c>
      <c r="N33" s="353">
        <f>IF(OR(ISBLANK('2. Collected Data'!R33),ISBLANK('2. Collected Data'!R133)),"",-1*('2. Collected Data'!R133-'2. Collected Data'!R33))</f>
        <v>60</v>
      </c>
      <c r="O33" s="353">
        <f>IF(OR(ISBLANK('2. Collected Data'!S33),ISBLANK('2. Collected Data'!S133)),"",-1*('2. Collected Data'!S133-'2. Collected Data'!S33))</f>
        <v>15</v>
      </c>
      <c r="P33" s="353">
        <f>IF(OR(ISBLANK('2. Collected Data'!T33),ISBLANK('2. Collected Data'!T133)),"",-1*('2. Collected Data'!T133-'2. Collected Data'!T33))</f>
        <v>0</v>
      </c>
      <c r="Q33" s="353">
        <f>IF(OR(ISBLANK('2. Collected Data'!U33),ISBLANK('2. Collected Data'!U133)),"",-1*('2. Collected Data'!U133-'2. Collected Data'!U33))</f>
        <v>0</v>
      </c>
      <c r="R33" s="353">
        <f>IF(OR(ISBLANK('2. Collected Data'!V33),ISBLANK('2. Collected Data'!V133)),"",-1*('2. Collected Data'!V133-'2. Collected Data'!V33))</f>
        <v>0</v>
      </c>
      <c r="S33" s="353">
        <f>IF(OR(ISBLANK('2. Collected Data'!W33),ISBLANK('2. Collected Data'!W133)),"",-1*('2. Collected Data'!W133-'2. Collected Data'!W33))</f>
        <v>-80</v>
      </c>
      <c r="T33" s="353">
        <f>IF(OR(ISBLANK('2. Collected Data'!X33),ISBLANK('2. Collected Data'!X133)),"",-1*('2. Collected Data'!X133-'2. Collected Data'!X33))</f>
        <v>0</v>
      </c>
      <c r="U33" s="353">
        <f>IF(OR(ISBLANK('2. Collected Data'!Y33),ISBLANK('2. Collected Data'!Y133)),"",-1*('2. Collected Data'!Y133-'2. Collected Data'!Y33))</f>
        <v>239</v>
      </c>
      <c r="V33" s="353">
        <f>IF(OR(ISBLANK('2. Collected Data'!Z33),ISBLANK('2. Collected Data'!Z133)),"",-1*('2. Collected Data'!Z133-'2. Collected Data'!Z33))</f>
        <v>10</v>
      </c>
      <c r="W33" s="354">
        <f>IF(OR(ISBLANK('2. Collected Data'!AA33),ISBLANK('2. Collected Data'!AA133)),"",-1*('2. Collected Data'!AA133-'2. Collected Data'!AA33))</f>
        <v>0</v>
      </c>
      <c r="X33" s="354">
        <f>IF(OR(ISBLANK('2. Collected Data'!AB33),ISBLANK('2. Collected Data'!AB133)),"",-1*('2. Collected Data'!AB133-'2. Collected Data'!AB33))</f>
        <v>0</v>
      </c>
      <c r="Y33" s="354">
        <f>IF(OR(ISBLANK('2. Collected Data'!AC33),ISBLANK('2. Collected Data'!AC133)),"",-1*('2. Collected Data'!AC133-'2. Collected Data'!AC33))</f>
        <v>0</v>
      </c>
      <c r="Z33" s="353">
        <f>IF(OR(ISBLANK('2. Collected Data'!AD33),ISBLANK('2. Collected Data'!AD133)),"",-1*('2. Collected Data'!AD133-'2. Collected Data'!AD33))</f>
        <v>0</v>
      </c>
      <c r="AA33" s="353">
        <f>IF(OR(ISBLANK('2. Collected Data'!AE33),ISBLANK('2. Collected Data'!AE133)),"",-1*('2. Collected Data'!AE133-'2. Collected Data'!AE33))</f>
        <v>0</v>
      </c>
      <c r="AB33" s="353">
        <f>IF(OR(ISBLANK('2. Collected Data'!AF33),ISBLANK('2. Collected Data'!AF133)),"",-1*('2. Collected Data'!AF133-'2. Collected Data'!AF33))</f>
        <v>120</v>
      </c>
      <c r="AC33" s="355">
        <f>IF(OR(ISBLANK('2. Collected Data'!AG33),ISBLANK('2. Collected Data'!AG133)),"",-1*('2. Collected Data'!AG133-'2. Collected Data'!AG33))</f>
        <v>0</v>
      </c>
      <c r="AD33" s="356"/>
      <c r="AE33" s="357">
        <f>IF(OR(ISBLANK('2. Collected Data'!AI133),ISBLANK('2. Collected Data'!AI233)),"",-1*('2. Collected Data'!AI233-'2. Collected Data'!AI133))</f>
        <v>21283</v>
      </c>
      <c r="AF33" s="353" t="str">
        <f>IF(OR(ISBLANK('2. Collected Data'!AJ133),ISBLANK('2. Collected Data'!AJ233)),"",-1*('2. Collected Data'!AJ233-'2. Collected Data'!AJ133))</f>
        <v/>
      </c>
      <c r="AG33" s="353" t="str">
        <f>IF(OR(ISBLANK('2. Collected Data'!AK133),ISBLANK('2. Collected Data'!AK233)),"",-1*('2. Collected Data'!AK233-'2. Collected Data'!AK133))</f>
        <v/>
      </c>
      <c r="AH33" s="353">
        <f>IF(OR(ISBLANK('2. Collected Data'!AL133),ISBLANK('2. Collected Data'!AL233)),"",-1*('2. Collected Data'!AL233-'2. Collected Data'!AL133))</f>
        <v>-1334</v>
      </c>
      <c r="AI33" s="353" t="str">
        <f>IF(OR(ISBLANK('2. Collected Data'!AM133),ISBLANK('2. Collected Data'!AM233)),"",-1*('2. Collected Data'!AM233-'2. Collected Data'!AM133))</f>
        <v/>
      </c>
      <c r="AJ33" s="358"/>
      <c r="AK33" s="353">
        <f>IF(OR(ISBLANK('2. Collected Data'!AO133),ISBLANK('2. Collected Data'!AO233)),"",-1*('2. Collected Data'!AO233-'2. Collected Data'!AO133))</f>
        <v>-228900</v>
      </c>
      <c r="AL33" s="353" t="str">
        <f>IF(OR(ISBLANK('2. Collected Data'!AP133),ISBLANK('2. Collected Data'!AP233)),"",-1*('2. Collected Data'!AP233-'2. Collected Data'!AP133))</f>
        <v/>
      </c>
      <c r="AM33" s="353">
        <f>IF(OR(ISBLANK('2. Collected Data'!AQ133),ISBLANK('2. Collected Data'!AQ233)),"",-1*('2. Collected Data'!AQ233-'2. Collected Data'!AQ133))</f>
        <v>-9870</v>
      </c>
      <c r="AN33" s="353" t="str">
        <f>IF(OR(ISBLANK('2. Collected Data'!AR133),ISBLANK('2. Collected Data'!AR233)),"",-1*('2. Collected Data'!AR233-'2. Collected Data'!AR133))</f>
        <v/>
      </c>
      <c r="AO33" s="353" t="str">
        <f>IF(OR(ISBLANK('2. Collected Data'!AS133),ISBLANK('2. Collected Data'!AS233)),"",-1*('2. Collected Data'!AS233-'2. Collected Data'!AS133))</f>
        <v/>
      </c>
      <c r="AP33" s="353" t="str">
        <f>IF(OR(ISBLANK('2. Collected Data'!AT133),ISBLANK('2. Collected Data'!AT233)),"",-1*('2. Collected Data'!AT233-'2. Collected Data'!AT133))</f>
        <v/>
      </c>
      <c r="AQ33" s="355" t="str">
        <f>IF(OR(ISBLANK('2. Collected Data'!AU133),ISBLANK('2. Collected Data'!AU233)),"",-1*('2. Collected Data'!AU233-'2. Collected Data'!AU133))</f>
        <v/>
      </c>
      <c r="AR33" s="356"/>
      <c r="AS33" s="354">
        <f>IF(OR(ISBLANK('2. Collected Data'!AW133),ISBLANK('2. Collected Data'!AW233)),"",-1*('2. Collected Data'!AW233-'2. Collected Data'!AW133))</f>
        <v>3.0000000000000027E-2</v>
      </c>
      <c r="AT33" s="354">
        <f>IF(OR(ISBLANK('2. Collected Data'!AX133),ISBLANK('2. Collected Data'!AX233)),"",-1*('2. Collected Data'!AX233-'2. Collected Data'!AX133))</f>
        <v>-0.03</v>
      </c>
      <c r="AU33" s="359"/>
      <c r="AV33" s="360"/>
      <c r="AW33" s="356"/>
      <c r="AX33" s="361">
        <f>IF(OR(ISBLANK('2. Collected Data'!BB133),ISBLANK('2. Collected Data'!BB233)),"",-1*('2. Collected Data'!BB233-'2. Collected Data'!BB133))</f>
        <v>-16.800000000000004</v>
      </c>
      <c r="AY33" s="362">
        <f>IF(OR(ISBLANK('2. Collected Data'!BC133),ISBLANK('2. Collected Data'!BC233)),"",-1*('2. Collected Data'!BC233-'2. Collected Data'!BC133))</f>
        <v>-8400000</v>
      </c>
      <c r="AZ33" s="362">
        <f>IF(OR(ISBLANK('2. Collected Data'!BD133),ISBLANK('2. Collected Data'!BD233)),"",-1*('2. Collected Data'!BD233-'2. Collected Data'!BD133))</f>
        <v>-6900000</v>
      </c>
      <c r="BA33" s="362">
        <f>IF(OR(ISBLANK('2. Collected Data'!BE133),ISBLANK('2. Collected Data'!BE233)),"",-1*('2. Collected Data'!BE233-'2. Collected Data'!BE133))</f>
        <v>-400000</v>
      </c>
      <c r="BB33" s="362">
        <f>IF(OR(ISBLANK('2. Collected Data'!BF133),ISBLANK('2. Collected Data'!BF233)),"",-1*('2. Collected Data'!BF233-'2. Collected Data'!BF133))</f>
        <v>-15700000</v>
      </c>
      <c r="BC33" s="359"/>
      <c r="BD33" s="361">
        <f>IF(OR(ISBLANK('2. Collected Data'!BH133),ISBLANK('2. Collected Data'!BH233)),"",-1*('2. Collected Data'!BH233-'2. Collected Data'!BH133))</f>
        <v>-16.809999999999995</v>
      </c>
      <c r="BE33" s="130"/>
      <c r="BF33" s="210"/>
    </row>
    <row r="34" spans="1:58" s="176" customFormat="1" ht="11.25" customHeight="1" x14ac:dyDescent="0.15">
      <c r="A34" s="89" t="s">
        <v>138</v>
      </c>
      <c r="B34" s="172"/>
      <c r="C34" s="364">
        <f>IF(OR(ISBLANK('2. Collected Data'!G34),ISBLANK('2. Collected Data'!G134)),"",-1*('2. Collected Data'!G134-'2. Collected Data'!G34))</f>
        <v>0</v>
      </c>
      <c r="D34" s="353">
        <f>IF(OR(ISBLANK('2. Collected Data'!H34),ISBLANK('2. Collected Data'!H134)),"",-1*('2. Collected Data'!H134-'2. Collected Data'!H34))</f>
        <v>0</v>
      </c>
      <c r="E34" s="353">
        <f>IF(OR(ISBLANK('2. Collected Data'!I34),ISBLANK('2. Collected Data'!I134)),"",-1*('2. Collected Data'!I134-'2. Collected Data'!I34))</f>
        <v>0</v>
      </c>
      <c r="F34" s="353" t="str">
        <f>IF(OR(ISBLANK('2. Collected Data'!J34),ISBLANK('2. Collected Data'!J134)),"",-1*('2. Collected Data'!J134-'2. Collected Data'!J34))</f>
        <v/>
      </c>
      <c r="G34" s="353" t="str">
        <f>IF(OR(ISBLANK('2. Collected Data'!K34),ISBLANK('2. Collected Data'!K134)),"",-1*('2. Collected Data'!K134-'2. Collected Data'!K34))</f>
        <v/>
      </c>
      <c r="H34" s="353">
        <f>IF(OR(ISBLANK('2. Collected Data'!L34),ISBLANK('2. Collected Data'!L134)),"",-1*('2. Collected Data'!L134-'2. Collected Data'!L34))</f>
        <v>0</v>
      </c>
      <c r="I34" s="353" t="str">
        <f>IF(OR(ISBLANK('2. Collected Data'!M34),ISBLANK('2. Collected Data'!M134)),"",-1*('2. Collected Data'!M134-'2. Collected Data'!M34))</f>
        <v/>
      </c>
      <c r="J34" s="353" t="str">
        <f>IF(OR(ISBLANK('2. Collected Data'!N34),ISBLANK('2. Collected Data'!N134)),"",-1*('2. Collected Data'!N134-'2. Collected Data'!N34))</f>
        <v/>
      </c>
      <c r="K34" s="353">
        <f>IF(OR(ISBLANK('2. Collected Data'!O34),ISBLANK('2. Collected Data'!O134)),"",-1*('2. Collected Data'!O134-'2. Collected Data'!O34))</f>
        <v>-4</v>
      </c>
      <c r="L34" s="353">
        <f>IF(OR(ISBLANK('2. Collected Data'!P34),ISBLANK('2. Collected Data'!P134)),"",-1*('2. Collected Data'!P134-'2. Collected Data'!P34))</f>
        <v>0</v>
      </c>
      <c r="M34" s="353">
        <f>IF(OR(ISBLANK('2. Collected Data'!Q34),ISBLANK('2. Collected Data'!Q134)),"",-1*('2. Collected Data'!Q134-'2. Collected Data'!Q34))</f>
        <v>-132</v>
      </c>
      <c r="N34" s="353" t="str">
        <f>IF(OR(ISBLANK('2. Collected Data'!R34),ISBLANK('2. Collected Data'!R134)),"",-1*('2. Collected Data'!R134-'2. Collected Data'!R34))</f>
        <v/>
      </c>
      <c r="O34" s="353" t="str">
        <f>IF(OR(ISBLANK('2. Collected Data'!S34),ISBLANK('2. Collected Data'!S134)),"",-1*('2. Collected Data'!S134-'2. Collected Data'!S34))</f>
        <v/>
      </c>
      <c r="P34" s="353" t="str">
        <f>IF(OR(ISBLANK('2. Collected Data'!T34),ISBLANK('2. Collected Data'!T134)),"",-1*('2. Collected Data'!T134-'2. Collected Data'!T34))</f>
        <v/>
      </c>
      <c r="Q34" s="353" t="str">
        <f>IF(OR(ISBLANK('2. Collected Data'!U34),ISBLANK('2. Collected Data'!U134)),"",-1*('2. Collected Data'!U134-'2. Collected Data'!U34))</f>
        <v/>
      </c>
      <c r="R34" s="353" t="str">
        <f>IF(OR(ISBLANK('2. Collected Data'!V34),ISBLANK('2. Collected Data'!V134)),"",-1*('2. Collected Data'!V134-'2. Collected Data'!V34))</f>
        <v/>
      </c>
      <c r="S34" s="353">
        <f>IF(OR(ISBLANK('2. Collected Data'!W34),ISBLANK('2. Collected Data'!W134)),"",-1*('2. Collected Data'!W134-'2. Collected Data'!W34))</f>
        <v>-18</v>
      </c>
      <c r="T34" s="353">
        <f>IF(OR(ISBLANK('2. Collected Data'!X34),ISBLANK('2. Collected Data'!X134)),"",-1*('2. Collected Data'!X134-'2. Collected Data'!X34))</f>
        <v>2</v>
      </c>
      <c r="U34" s="353">
        <f>IF(OR(ISBLANK('2. Collected Data'!Y34),ISBLANK('2. Collected Data'!Y134)),"",-1*('2. Collected Data'!Y134-'2. Collected Data'!Y34))</f>
        <v>0</v>
      </c>
      <c r="V34" s="353">
        <f>IF(OR(ISBLANK('2. Collected Data'!Z34),ISBLANK('2. Collected Data'!Z134)),"",-1*('2. Collected Data'!Z134-'2. Collected Data'!Z34))</f>
        <v>0</v>
      </c>
      <c r="W34" s="354">
        <f>IF(OR(ISBLANK('2. Collected Data'!AA34),ISBLANK('2. Collected Data'!AA134)),"",-1*('2. Collected Data'!AA134-'2. Collected Data'!AA34))</f>
        <v>0</v>
      </c>
      <c r="X34" s="354">
        <f>IF(OR(ISBLANK('2. Collected Data'!AB34),ISBLANK('2. Collected Data'!AB134)),"",-1*('2. Collected Data'!AB134-'2. Collected Data'!AB34))</f>
        <v>0</v>
      </c>
      <c r="Y34" s="354">
        <f>IF(OR(ISBLANK('2. Collected Data'!AC34),ISBLANK('2. Collected Data'!AC134)),"",-1*('2. Collected Data'!AC134-'2. Collected Data'!AC34))</f>
        <v>0</v>
      </c>
      <c r="Z34" s="353">
        <f>IF(OR(ISBLANK('2. Collected Data'!AD34),ISBLANK('2. Collected Data'!AD134)),"",-1*('2. Collected Data'!AD134-'2. Collected Data'!AD34))</f>
        <v>1</v>
      </c>
      <c r="AA34" s="353">
        <f>IF(OR(ISBLANK('2. Collected Data'!AE34),ISBLANK('2. Collected Data'!AE134)),"",-1*('2. Collected Data'!AE134-'2. Collected Data'!AE34))</f>
        <v>1300</v>
      </c>
      <c r="AB34" s="353">
        <f>IF(OR(ISBLANK('2. Collected Data'!AF34),ISBLANK('2. Collected Data'!AF134)),"",-1*('2. Collected Data'!AF134-'2. Collected Data'!AF34))</f>
        <v>3</v>
      </c>
      <c r="AC34" s="355">
        <f>IF(OR(ISBLANK('2. Collected Data'!AG34),ISBLANK('2. Collected Data'!AG134)),"",-1*('2. Collected Data'!AG134-'2. Collected Data'!AG34))</f>
        <v>237650</v>
      </c>
      <c r="AD34" s="356"/>
      <c r="AE34" s="357">
        <f>IF(OR(ISBLANK('2. Collected Data'!AI134),ISBLANK('2. Collected Data'!AI234)),"",-1*('2. Collected Data'!AI234-'2. Collected Data'!AI134))</f>
        <v>-63888</v>
      </c>
      <c r="AF34" s="353">
        <f>IF(OR(ISBLANK('2. Collected Data'!AJ134),ISBLANK('2. Collected Data'!AJ234)),"",-1*('2. Collected Data'!AJ234-'2. Collected Data'!AJ134))</f>
        <v>643</v>
      </c>
      <c r="AG34" s="353" t="str">
        <f>IF(OR(ISBLANK('2. Collected Data'!AK134),ISBLANK('2. Collected Data'!AK234)),"",-1*('2. Collected Data'!AK234-'2. Collected Data'!AK134))</f>
        <v/>
      </c>
      <c r="AH34" s="353">
        <f>IF(OR(ISBLANK('2. Collected Data'!AL134),ISBLANK('2. Collected Data'!AL234)),"",-1*('2. Collected Data'!AL234-'2. Collected Data'!AL134))</f>
        <v>-5655</v>
      </c>
      <c r="AI34" s="353" t="str">
        <f>IF(OR(ISBLANK('2. Collected Data'!AM134),ISBLANK('2. Collected Data'!AM234)),"",-1*('2. Collected Data'!AM234-'2. Collected Data'!AM134))</f>
        <v/>
      </c>
      <c r="AJ34" s="358"/>
      <c r="AK34" s="353" t="str">
        <f>IF(OR(ISBLANK('2. Collected Data'!AO134),ISBLANK('2. Collected Data'!AO234)),"",-1*('2. Collected Data'!AO234-'2. Collected Data'!AO134))</f>
        <v/>
      </c>
      <c r="AL34" s="353" t="str">
        <f>IF(OR(ISBLANK('2. Collected Data'!AP134),ISBLANK('2. Collected Data'!AP234)),"",-1*('2. Collected Data'!AP234-'2. Collected Data'!AP134))</f>
        <v/>
      </c>
      <c r="AM34" s="353">
        <f>IF(OR(ISBLANK('2. Collected Data'!AQ134),ISBLANK('2. Collected Data'!AQ234)),"",-1*('2. Collected Data'!AQ234-'2. Collected Data'!AQ134))</f>
        <v>110397</v>
      </c>
      <c r="AN34" s="353" t="str">
        <f>IF(OR(ISBLANK('2. Collected Data'!AR134),ISBLANK('2. Collected Data'!AR234)),"",-1*('2. Collected Data'!AR234-'2. Collected Data'!AR134))</f>
        <v/>
      </c>
      <c r="AO34" s="353" t="str">
        <f>IF(OR(ISBLANK('2. Collected Data'!AS134),ISBLANK('2. Collected Data'!AS234)),"",-1*('2. Collected Data'!AS234-'2. Collected Data'!AS134))</f>
        <v/>
      </c>
      <c r="AP34" s="353" t="str">
        <f>IF(OR(ISBLANK('2. Collected Data'!AT134),ISBLANK('2. Collected Data'!AT234)),"",-1*('2. Collected Data'!AT234-'2. Collected Data'!AT134))</f>
        <v/>
      </c>
      <c r="AQ34" s="355" t="str">
        <f>IF(OR(ISBLANK('2. Collected Data'!AU134),ISBLANK('2. Collected Data'!AU234)),"",-1*('2. Collected Data'!AU234-'2. Collected Data'!AU134))</f>
        <v/>
      </c>
      <c r="AR34" s="356"/>
      <c r="AS34" s="354">
        <f>IF(OR(ISBLANK('2. Collected Data'!AW134),ISBLANK('2. Collected Data'!AW234)),"",-1*('2. Collected Data'!AW234-'2. Collected Data'!AW134))</f>
        <v>0.84000000000000008</v>
      </c>
      <c r="AT34" s="354">
        <f>IF(OR(ISBLANK('2. Collected Data'!AX134),ISBLANK('2. Collected Data'!AX234)),"",-1*('2. Collected Data'!AX234-'2. Collected Data'!AX134))</f>
        <v>-0.84</v>
      </c>
      <c r="AU34" s="359"/>
      <c r="AV34" s="360"/>
      <c r="AW34" s="356"/>
      <c r="AX34" s="361">
        <f>IF(OR(ISBLANK('2. Collected Data'!BB134),ISBLANK('2. Collected Data'!BB234)),"",-1*('2. Collected Data'!BB234-'2. Collected Data'!BB134))</f>
        <v>-14.770000000000003</v>
      </c>
      <c r="AY34" s="362">
        <f>IF(OR(ISBLANK('2. Collected Data'!BC134),ISBLANK('2. Collected Data'!BC234)),"",-1*('2. Collected Data'!BC234-'2. Collected Data'!BC134))</f>
        <v>-1720589.8000000007</v>
      </c>
      <c r="AZ34" s="362">
        <f>IF(OR(ISBLANK('2. Collected Data'!BD134),ISBLANK('2. Collected Data'!BD234)),"",-1*('2. Collected Data'!BD234-'2. Collected Data'!BD134))</f>
        <v>-17825411.68</v>
      </c>
      <c r="BA34" s="362">
        <f>IF(OR(ISBLANK('2. Collected Data'!BE134),ISBLANK('2. Collected Data'!BE234)),"",-1*('2. Collected Data'!BE234-'2. Collected Data'!BE134))</f>
        <v>-9926756.6000000015</v>
      </c>
      <c r="BB34" s="362">
        <f>IF(OR(ISBLANK('2. Collected Data'!BF134),ISBLANK('2. Collected Data'!BF234)),"",-1*('2. Collected Data'!BF234-'2. Collected Data'!BF134))</f>
        <v>-29279638.079999998</v>
      </c>
      <c r="BC34" s="359"/>
      <c r="BD34" s="361">
        <f>IF(OR(ISBLANK('2. Collected Data'!BH134),ISBLANK('2. Collected Data'!BH234)),"",-1*('2. Collected Data'!BH234-'2. Collected Data'!BH134))</f>
        <v>0.25999999999999801</v>
      </c>
      <c r="BE34" s="130"/>
      <c r="BF34" s="210"/>
    </row>
    <row r="35" spans="1:58" s="176" customFormat="1" ht="11.25" customHeight="1" x14ac:dyDescent="0.15">
      <c r="A35" s="89" t="s">
        <v>139</v>
      </c>
      <c r="B35" s="172"/>
      <c r="C35" s="364">
        <f>IF(OR(ISBLANK('2. Collected Data'!G35),ISBLANK('2. Collected Data'!G135)),"",-1*('2. Collected Data'!G135-'2. Collected Data'!G35))</f>
        <v>0</v>
      </c>
      <c r="D35" s="353">
        <f>IF(OR(ISBLANK('2. Collected Data'!H35),ISBLANK('2. Collected Data'!H135)),"",-1*('2. Collected Data'!H135-'2. Collected Data'!H35))</f>
        <v>-4</v>
      </c>
      <c r="E35" s="353">
        <f>IF(OR(ISBLANK('2. Collected Data'!I35),ISBLANK('2. Collected Data'!I135)),"",-1*('2. Collected Data'!I135-'2. Collected Data'!I35))</f>
        <v>4</v>
      </c>
      <c r="F35" s="353">
        <f>IF(OR(ISBLANK('2. Collected Data'!J35),ISBLANK('2. Collected Data'!J135)),"",-1*('2. Collected Data'!J135-'2. Collected Data'!J35))</f>
        <v>0</v>
      </c>
      <c r="G35" s="353">
        <f>IF(OR(ISBLANK('2. Collected Data'!K35),ISBLANK('2. Collected Data'!K135)),"",-1*('2. Collected Data'!K135-'2. Collected Data'!K35))</f>
        <v>2</v>
      </c>
      <c r="H35" s="353">
        <f>IF(OR(ISBLANK('2. Collected Data'!L35),ISBLANK('2. Collected Data'!L135)),"",-1*('2. Collected Data'!L135-'2. Collected Data'!L35))</f>
        <v>0</v>
      </c>
      <c r="I35" s="353">
        <f>IF(OR(ISBLANK('2. Collected Data'!M35),ISBLANK('2. Collected Data'!M135)),"",-1*('2. Collected Data'!M135-'2. Collected Data'!M35))</f>
        <v>27</v>
      </c>
      <c r="J35" s="353">
        <f>IF(OR(ISBLANK('2. Collected Data'!N35),ISBLANK('2. Collected Data'!N135)),"",-1*('2. Collected Data'!N135-'2. Collected Data'!N35))</f>
        <v>4</v>
      </c>
      <c r="K35" s="353" t="str">
        <f>IF(OR(ISBLANK('2. Collected Data'!O35),ISBLANK('2. Collected Data'!O135)),"",-1*('2. Collected Data'!O135-'2. Collected Data'!O35))</f>
        <v/>
      </c>
      <c r="L35" s="353">
        <f>IF(OR(ISBLANK('2. Collected Data'!P35),ISBLANK('2. Collected Data'!P135)),"",-1*('2. Collected Data'!P135-'2. Collected Data'!P35))</f>
        <v>0</v>
      </c>
      <c r="M35" s="353" t="str">
        <f>IF(OR(ISBLANK('2. Collected Data'!Q35),ISBLANK('2. Collected Data'!Q135)),"",-1*('2. Collected Data'!Q135-'2. Collected Data'!Q35))</f>
        <v/>
      </c>
      <c r="N35" s="353" t="str">
        <f>IF(OR(ISBLANK('2. Collected Data'!R35),ISBLANK('2. Collected Data'!R135)),"",-1*('2. Collected Data'!R135-'2. Collected Data'!R35))</f>
        <v/>
      </c>
      <c r="O35" s="353" t="str">
        <f>IF(OR(ISBLANK('2. Collected Data'!S35),ISBLANK('2. Collected Data'!S135)),"",-1*('2. Collected Data'!S135-'2. Collected Data'!S35))</f>
        <v/>
      </c>
      <c r="P35" s="353" t="str">
        <f>IF(OR(ISBLANK('2. Collected Data'!T35),ISBLANK('2. Collected Data'!T135)),"",-1*('2. Collected Data'!T135-'2. Collected Data'!T35))</f>
        <v/>
      </c>
      <c r="Q35" s="353" t="str">
        <f>IF(OR(ISBLANK('2. Collected Data'!U35),ISBLANK('2. Collected Data'!U135)),"",-1*('2. Collected Data'!U135-'2. Collected Data'!U35))</f>
        <v/>
      </c>
      <c r="R35" s="353" t="str">
        <f>IF(OR(ISBLANK('2. Collected Data'!V35),ISBLANK('2. Collected Data'!V135)),"",-1*('2. Collected Data'!V135-'2. Collected Data'!V35))</f>
        <v/>
      </c>
      <c r="S35" s="353" t="str">
        <f>IF(OR(ISBLANK('2. Collected Data'!W35),ISBLANK('2. Collected Data'!W135)),"",-1*('2. Collected Data'!W135-'2. Collected Data'!W35))</f>
        <v/>
      </c>
      <c r="T35" s="353" t="str">
        <f>IF(OR(ISBLANK('2. Collected Data'!X35),ISBLANK('2. Collected Data'!X135)),"",-1*('2. Collected Data'!X135-'2. Collected Data'!X35))</f>
        <v/>
      </c>
      <c r="U35" s="353">
        <f>IF(OR(ISBLANK('2. Collected Data'!Y35),ISBLANK('2. Collected Data'!Y135)),"",-1*('2. Collected Data'!Y135-'2. Collected Data'!Y35))</f>
        <v>0</v>
      </c>
      <c r="V35" s="353">
        <f>IF(OR(ISBLANK('2. Collected Data'!Z35),ISBLANK('2. Collected Data'!Z135)),"",-1*('2. Collected Data'!Z135-'2. Collected Data'!Z35))</f>
        <v>0</v>
      </c>
      <c r="W35" s="354">
        <f>IF(OR(ISBLANK('2. Collected Data'!AA35),ISBLANK('2. Collected Data'!AA135)),"",-1*('2. Collected Data'!AA135-'2. Collected Data'!AA35))</f>
        <v>-1.0000000000000009E-2</v>
      </c>
      <c r="X35" s="354">
        <f>IF(OR(ISBLANK('2. Collected Data'!AB35),ISBLANK('2. Collected Data'!AB135)),"",-1*('2. Collected Data'!AB135-'2. Collected Data'!AB35))</f>
        <v>0</v>
      </c>
      <c r="Y35" s="354">
        <f>IF(OR(ISBLANK('2. Collected Data'!AC35),ISBLANK('2. Collected Data'!AC135)),"",-1*('2. Collected Data'!AC135-'2. Collected Data'!AC35))</f>
        <v>0</v>
      </c>
      <c r="Z35" s="353">
        <f>IF(OR(ISBLANK('2. Collected Data'!AD35),ISBLANK('2. Collected Data'!AD135)),"",-1*('2. Collected Data'!AD135-'2. Collected Data'!AD35))</f>
        <v>0</v>
      </c>
      <c r="AA35" s="353" t="str">
        <f>IF(OR(ISBLANK('2. Collected Data'!AE35),ISBLANK('2. Collected Data'!AE135)),"",-1*('2. Collected Data'!AE135-'2. Collected Data'!AE35))</f>
        <v/>
      </c>
      <c r="AB35" s="353" t="str">
        <f>IF(OR(ISBLANK('2. Collected Data'!AF35),ISBLANK('2. Collected Data'!AF135)),"",-1*('2. Collected Data'!AF135-'2. Collected Data'!AF35))</f>
        <v/>
      </c>
      <c r="AC35" s="355" t="str">
        <f>IF(OR(ISBLANK('2. Collected Data'!AG35),ISBLANK('2. Collected Data'!AG135)),"",-1*('2. Collected Data'!AG135-'2. Collected Data'!AG35))</f>
        <v/>
      </c>
      <c r="AD35" s="356"/>
      <c r="AE35" s="357">
        <f>IF(OR(ISBLANK('2. Collected Data'!AI135),ISBLANK('2. Collected Data'!AI235)),"",-1*('2. Collected Data'!AI235-'2. Collected Data'!AI135))</f>
        <v>-91219</v>
      </c>
      <c r="AF35" s="353" t="str">
        <f>IF(OR(ISBLANK('2. Collected Data'!AJ135),ISBLANK('2. Collected Data'!AJ235)),"",-1*('2. Collected Data'!AJ235-'2. Collected Data'!AJ135))</f>
        <v/>
      </c>
      <c r="AG35" s="353" t="str">
        <f>IF(OR(ISBLANK('2. Collected Data'!AK135),ISBLANK('2. Collected Data'!AK235)),"",-1*('2. Collected Data'!AK235-'2. Collected Data'!AK135))</f>
        <v/>
      </c>
      <c r="AH35" s="353">
        <f>IF(OR(ISBLANK('2. Collected Data'!AL135),ISBLANK('2. Collected Data'!AL235)),"",-1*('2. Collected Data'!AL235-'2. Collected Data'!AL135))</f>
        <v>-11098</v>
      </c>
      <c r="AI35" s="353">
        <f>IF(OR(ISBLANK('2. Collected Data'!AM135),ISBLANK('2. Collected Data'!AM235)),"",-1*('2. Collected Data'!AM235-'2. Collected Data'!AM135))</f>
        <v>1</v>
      </c>
      <c r="AJ35" s="358"/>
      <c r="AK35" s="353">
        <f>IF(OR(ISBLANK('2. Collected Data'!AO135),ISBLANK('2. Collected Data'!AO235)),"",-1*('2. Collected Data'!AO235-'2. Collected Data'!AO135))</f>
        <v>-93207</v>
      </c>
      <c r="AL35" s="353">
        <f>IF(OR(ISBLANK('2. Collected Data'!AP135),ISBLANK('2. Collected Data'!AP235)),"",-1*('2. Collected Data'!AP235-'2. Collected Data'!AP135))</f>
        <v>-29434</v>
      </c>
      <c r="AM35" s="353" t="str">
        <f>IF(OR(ISBLANK('2. Collected Data'!AQ135),ISBLANK('2. Collected Data'!AQ235)),"",-1*('2. Collected Data'!AQ235-'2. Collected Data'!AQ135))</f>
        <v/>
      </c>
      <c r="AN35" s="353" t="str">
        <f>IF(OR(ISBLANK('2. Collected Data'!AR135),ISBLANK('2. Collected Data'!AR235)),"",-1*('2. Collected Data'!AR235-'2. Collected Data'!AR135))</f>
        <v/>
      </c>
      <c r="AO35" s="353" t="str">
        <f>IF(OR(ISBLANK('2. Collected Data'!AS135),ISBLANK('2. Collected Data'!AS235)),"",-1*('2. Collected Data'!AS235-'2. Collected Data'!AS135))</f>
        <v/>
      </c>
      <c r="AP35" s="353" t="str">
        <f>IF(OR(ISBLANK('2. Collected Data'!AT135),ISBLANK('2. Collected Data'!AT235)),"",-1*('2. Collected Data'!AT235-'2. Collected Data'!AT135))</f>
        <v/>
      </c>
      <c r="AQ35" s="355" t="str">
        <f>IF(OR(ISBLANK('2. Collected Data'!AU135),ISBLANK('2. Collected Data'!AU235)),"",-1*('2. Collected Data'!AU235-'2. Collected Data'!AU135))</f>
        <v/>
      </c>
      <c r="AR35" s="356"/>
      <c r="AS35" s="354">
        <f>IF(OR(ISBLANK('2. Collected Data'!AW135),ISBLANK('2. Collected Data'!AW235)),"",-1*('2. Collected Data'!AW235-'2. Collected Data'!AW135))</f>
        <v>0</v>
      </c>
      <c r="AT35" s="354">
        <f>IF(OR(ISBLANK('2. Collected Data'!AX135),ISBLANK('2. Collected Data'!AX235)),"",-1*('2. Collected Data'!AX235-'2. Collected Data'!AX135))</f>
        <v>0</v>
      </c>
      <c r="AU35" s="359"/>
      <c r="AV35" s="360"/>
      <c r="AW35" s="356"/>
      <c r="AX35" s="361">
        <f>IF(OR(ISBLANK('2. Collected Data'!BB135),ISBLANK('2. Collected Data'!BB235)),"",-1*('2. Collected Data'!BB235-'2. Collected Data'!BB135))</f>
        <v>22.020000000000003</v>
      </c>
      <c r="AY35" s="362" t="str">
        <f>IF(OR(ISBLANK('2. Collected Data'!BC135),ISBLANK('2. Collected Data'!BC235)),"",-1*('2. Collected Data'!BC235-'2. Collected Data'!BC135))</f>
        <v/>
      </c>
      <c r="AZ35" s="362" t="str">
        <f>IF(OR(ISBLANK('2. Collected Data'!BD135),ISBLANK('2. Collected Data'!BD235)),"",-1*('2. Collected Data'!BD235-'2. Collected Data'!BD135))</f>
        <v/>
      </c>
      <c r="BA35" s="362" t="str">
        <f>IF(OR(ISBLANK('2. Collected Data'!BE135),ISBLANK('2. Collected Data'!BE235)),"",-1*('2. Collected Data'!BE235-'2. Collected Data'!BE135))</f>
        <v/>
      </c>
      <c r="BB35" s="362" t="str">
        <f>IF(OR(ISBLANK('2. Collected Data'!BF135),ISBLANK('2. Collected Data'!BF235)),"",-1*('2. Collected Data'!BF235-'2. Collected Data'!BF135))</f>
        <v/>
      </c>
      <c r="BC35" s="359"/>
      <c r="BD35" s="361">
        <f>IF(OR(ISBLANK('2. Collected Data'!BH135),ISBLANK('2. Collected Data'!BH235)),"",-1*('2. Collected Data'!BH235-'2. Collected Data'!BH135))</f>
        <v>5.8400000000000034</v>
      </c>
      <c r="BE35" s="130"/>
      <c r="BF35" s="210"/>
    </row>
    <row r="36" spans="1:58" s="51" customFormat="1" ht="11.25" customHeight="1" x14ac:dyDescent="0.15">
      <c r="A36" s="89" t="s">
        <v>140</v>
      </c>
      <c r="B36" s="172"/>
      <c r="C36" s="364">
        <f>IF(OR(ISBLANK('2. Collected Data'!G36),ISBLANK('2. Collected Data'!G136)),"",-1*('2. Collected Data'!G136-'2. Collected Data'!G36))</f>
        <v>-115</v>
      </c>
      <c r="D36" s="353">
        <f>IF(OR(ISBLANK('2. Collected Data'!H36),ISBLANK('2. Collected Data'!H136)),"",-1*('2. Collected Data'!H136-'2. Collected Data'!H36))</f>
        <v>295</v>
      </c>
      <c r="E36" s="353">
        <f>IF(OR(ISBLANK('2. Collected Data'!I36),ISBLANK('2. Collected Data'!I136)),"",-1*('2. Collected Data'!I136-'2. Collected Data'!I36))</f>
        <v>8</v>
      </c>
      <c r="F36" s="353">
        <f>IF(OR(ISBLANK('2. Collected Data'!J36),ISBLANK('2. Collected Data'!J136)),"",-1*('2. Collected Data'!J136-'2. Collected Data'!J36))</f>
        <v>0</v>
      </c>
      <c r="G36" s="353">
        <f>IF(OR(ISBLANK('2. Collected Data'!K36),ISBLANK('2. Collected Data'!K136)),"",-1*('2. Collected Data'!K136-'2. Collected Data'!K36))</f>
        <v>-11</v>
      </c>
      <c r="H36" s="353">
        <f>IF(OR(ISBLANK('2. Collected Data'!L36),ISBLANK('2. Collected Data'!L136)),"",-1*('2. Collected Data'!L136-'2. Collected Data'!L36))</f>
        <v>-3</v>
      </c>
      <c r="I36" s="353">
        <f>IF(OR(ISBLANK('2. Collected Data'!M36),ISBLANK('2. Collected Data'!M136)),"",-1*('2. Collected Data'!M136-'2. Collected Data'!M36))</f>
        <v>186</v>
      </c>
      <c r="J36" s="353">
        <f>IF(OR(ISBLANK('2. Collected Data'!N36),ISBLANK('2. Collected Data'!N136)),"",-1*('2. Collected Data'!N136-'2. Collected Data'!N36))</f>
        <v>-3</v>
      </c>
      <c r="K36" s="353">
        <f>IF(OR(ISBLANK('2. Collected Data'!O36),ISBLANK('2. Collected Data'!O136)),"",-1*('2. Collected Data'!O136-'2. Collected Data'!O36))</f>
        <v>258</v>
      </c>
      <c r="L36" s="353">
        <f>IF(OR(ISBLANK('2. Collected Data'!P36),ISBLANK('2. Collected Data'!P136)),"",-1*('2. Collected Data'!P136-'2. Collected Data'!P36))</f>
        <v>-13</v>
      </c>
      <c r="M36" s="353">
        <f>IF(OR(ISBLANK('2. Collected Data'!Q36),ISBLANK('2. Collected Data'!Q136)),"",-1*('2. Collected Data'!Q136-'2. Collected Data'!Q36))</f>
        <v>0</v>
      </c>
      <c r="N36" s="353">
        <f>IF(OR(ISBLANK('2. Collected Data'!R36),ISBLANK('2. Collected Data'!R136)),"",-1*('2. Collected Data'!R136-'2. Collected Data'!R36))</f>
        <v>0</v>
      </c>
      <c r="O36" s="353">
        <f>IF(OR(ISBLANK('2. Collected Data'!S36),ISBLANK('2. Collected Data'!S136)),"",-1*('2. Collected Data'!S136-'2. Collected Data'!S36))</f>
        <v>0</v>
      </c>
      <c r="P36" s="353">
        <f>IF(OR(ISBLANK('2. Collected Data'!T36),ISBLANK('2. Collected Data'!T136)),"",-1*('2. Collected Data'!T136-'2. Collected Data'!T36))</f>
        <v>0</v>
      </c>
      <c r="Q36" s="353">
        <f>IF(OR(ISBLANK('2. Collected Data'!U36),ISBLANK('2. Collected Data'!U136)),"",-1*('2. Collected Data'!U136-'2. Collected Data'!U36))</f>
        <v>0</v>
      </c>
      <c r="R36" s="353">
        <f>IF(OR(ISBLANK('2. Collected Data'!V36),ISBLANK('2. Collected Data'!V136)),"",-1*('2. Collected Data'!V136-'2. Collected Data'!V36))</f>
        <v>0</v>
      </c>
      <c r="S36" s="353">
        <f>IF(OR(ISBLANK('2. Collected Data'!W36),ISBLANK('2. Collected Data'!W136)),"",-1*('2. Collected Data'!W136-'2. Collected Data'!W36))</f>
        <v>0</v>
      </c>
      <c r="T36" s="353">
        <f>IF(OR(ISBLANK('2. Collected Data'!X36),ISBLANK('2. Collected Data'!X136)),"",-1*('2. Collected Data'!X136-'2. Collected Data'!X36))</f>
        <v>0</v>
      </c>
      <c r="U36" s="353">
        <f>IF(OR(ISBLANK('2. Collected Data'!Y36),ISBLANK('2. Collected Data'!Y136)),"",-1*('2. Collected Data'!Y136-'2. Collected Data'!Y36))</f>
        <v>-65</v>
      </c>
      <c r="V36" s="353">
        <f>IF(OR(ISBLANK('2. Collected Data'!Z36),ISBLANK('2. Collected Data'!Z136)),"",-1*('2. Collected Data'!Z136-'2. Collected Data'!Z36))</f>
        <v>-42</v>
      </c>
      <c r="W36" s="354">
        <f>IF(OR(ISBLANK('2. Collected Data'!AA36),ISBLANK('2. Collected Data'!AA136)),"",-1*('2. Collected Data'!AA136-'2. Collected Data'!AA36))</f>
        <v>0</v>
      </c>
      <c r="X36" s="354">
        <f>IF(OR(ISBLANK('2. Collected Data'!AB36),ISBLANK('2. Collected Data'!AB136)),"",-1*('2. Collected Data'!AB136-'2. Collected Data'!AB36))</f>
        <v>0</v>
      </c>
      <c r="Y36" s="354">
        <f>IF(OR(ISBLANK('2. Collected Data'!AC36),ISBLANK('2. Collected Data'!AC136)),"",-1*('2. Collected Data'!AC136-'2. Collected Data'!AC36))</f>
        <v>0</v>
      </c>
      <c r="Z36" s="353">
        <f>IF(OR(ISBLANK('2. Collected Data'!AD36),ISBLANK('2. Collected Data'!AD136)),"",-1*('2. Collected Data'!AD136-'2. Collected Data'!AD36))</f>
        <v>-15</v>
      </c>
      <c r="AA36" s="353">
        <f>IF(OR(ISBLANK('2. Collected Data'!AE36),ISBLANK('2. Collected Data'!AE136)),"",-1*('2. Collected Data'!AE136-'2. Collected Data'!AE36))</f>
        <v>-12335</v>
      </c>
      <c r="AB36" s="353">
        <f>IF(OR(ISBLANK('2. Collected Data'!AF36),ISBLANK('2. Collected Data'!AF136)),"",-1*('2. Collected Data'!AF136-'2. Collected Data'!AF36))</f>
        <v>-1</v>
      </c>
      <c r="AC36" s="355">
        <f>IF(OR(ISBLANK('2. Collected Data'!AG36),ISBLANK('2. Collected Data'!AG136)),"",-1*('2. Collected Data'!AG136-'2. Collected Data'!AG36))</f>
        <v>45500</v>
      </c>
      <c r="AD36" s="356"/>
      <c r="AE36" s="357">
        <f>IF(OR(ISBLANK('2. Collected Data'!AI136),ISBLANK('2. Collected Data'!AI236)),"",-1*('2. Collected Data'!AI236-'2. Collected Data'!AI136))</f>
        <v>-4912</v>
      </c>
      <c r="AF36" s="353">
        <f>IF(OR(ISBLANK('2. Collected Data'!AJ136),ISBLANK('2. Collected Data'!AJ236)),"",-1*('2. Collected Data'!AJ236-'2. Collected Data'!AJ136))</f>
        <v>-148463</v>
      </c>
      <c r="AG36" s="353">
        <f>IF(OR(ISBLANK('2. Collected Data'!AK136),ISBLANK('2. Collected Data'!AK236)),"",-1*('2. Collected Data'!AK236-'2. Collected Data'!AK136))</f>
        <v>-41727</v>
      </c>
      <c r="AH36" s="353">
        <f>IF(OR(ISBLANK('2. Collected Data'!AL136),ISBLANK('2. Collected Data'!AL236)),"",-1*('2. Collected Data'!AL236-'2. Collected Data'!AL136))</f>
        <v>-2091</v>
      </c>
      <c r="AI36" s="353" t="str">
        <f>IF(OR(ISBLANK('2. Collected Data'!AM136),ISBLANK('2. Collected Data'!AM236)),"",-1*('2. Collected Data'!AM236-'2. Collected Data'!AM136))</f>
        <v/>
      </c>
      <c r="AJ36" s="358"/>
      <c r="AK36" s="353">
        <f>IF(OR(ISBLANK('2. Collected Data'!AO136),ISBLANK('2. Collected Data'!AO236)),"",-1*('2. Collected Data'!AO236-'2. Collected Data'!AO136))</f>
        <v>467905</v>
      </c>
      <c r="AL36" s="353">
        <f>IF(OR(ISBLANK('2. Collected Data'!AP136),ISBLANK('2. Collected Data'!AP236)),"",-1*('2. Collected Data'!AP236-'2. Collected Data'!AP136))</f>
        <v>63825</v>
      </c>
      <c r="AM36" s="353">
        <f>IF(OR(ISBLANK('2. Collected Data'!AQ136),ISBLANK('2. Collected Data'!AQ236)),"",-1*('2. Collected Data'!AQ236-'2. Collected Data'!AQ136))</f>
        <v>-9842</v>
      </c>
      <c r="AN36" s="353">
        <f>IF(OR(ISBLANK('2. Collected Data'!AR136),ISBLANK('2. Collected Data'!AR236)),"",-1*('2. Collected Data'!AR236-'2. Collected Data'!AR136))</f>
        <v>49971</v>
      </c>
      <c r="AO36" s="353" t="str">
        <f>IF(OR(ISBLANK('2. Collected Data'!AS136),ISBLANK('2. Collected Data'!AS236)),"",-1*('2. Collected Data'!AS236-'2. Collected Data'!AS136))</f>
        <v/>
      </c>
      <c r="AP36" s="353" t="str">
        <f>IF(OR(ISBLANK('2. Collected Data'!AT136),ISBLANK('2. Collected Data'!AT236)),"",-1*('2. Collected Data'!AT236-'2. Collected Data'!AT136))</f>
        <v/>
      </c>
      <c r="AQ36" s="355" t="str">
        <f>IF(OR(ISBLANK('2. Collected Data'!AU136),ISBLANK('2. Collected Data'!AU236)),"",-1*('2. Collected Data'!AU236-'2. Collected Data'!AU136))</f>
        <v/>
      </c>
      <c r="AR36" s="356"/>
      <c r="AS36" s="354">
        <f>IF(OR(ISBLANK('2. Collected Data'!AW136),ISBLANK('2. Collected Data'!AW236)),"",-1*('2. Collected Data'!AW236-'2. Collected Data'!AW136))</f>
        <v>0.93</v>
      </c>
      <c r="AT36" s="354">
        <f>IF(OR(ISBLANK('2. Collected Data'!AX136),ISBLANK('2. Collected Data'!AX236)),"",-1*('2. Collected Data'!AX236-'2. Collected Data'!AX136))</f>
        <v>-0.92999999999999994</v>
      </c>
      <c r="AU36" s="359"/>
      <c r="AV36" s="360"/>
      <c r="AW36" s="356"/>
      <c r="AX36" s="361">
        <f>IF(OR(ISBLANK('2. Collected Data'!BB136),ISBLANK('2. Collected Data'!BB236)),"",-1*('2. Collected Data'!BB236-'2. Collected Data'!BB136))</f>
        <v>8.220000000000006</v>
      </c>
      <c r="AY36" s="362">
        <f>IF(OR(ISBLANK('2. Collected Data'!BC136),ISBLANK('2. Collected Data'!BC236)),"",-1*('2. Collected Data'!BC236-'2. Collected Data'!BC136))</f>
        <v>45427411</v>
      </c>
      <c r="AZ36" s="362">
        <f>IF(OR(ISBLANK('2. Collected Data'!BD136),ISBLANK('2. Collected Data'!BD236)),"",-1*('2. Collected Data'!BD236-'2. Collected Data'!BD136))</f>
        <v>9084979</v>
      </c>
      <c r="BA36" s="362">
        <f>IF(OR(ISBLANK('2. Collected Data'!BE136),ISBLANK('2. Collected Data'!BE236)),"",-1*('2. Collected Data'!BE236-'2. Collected Data'!BE136))</f>
        <v>-4323695</v>
      </c>
      <c r="BB36" s="362">
        <f>IF(OR(ISBLANK('2. Collected Data'!BF136),ISBLANK('2. Collected Data'!BF236)),"",-1*('2. Collected Data'!BF236-'2. Collected Data'!BF136))</f>
        <v>8687553</v>
      </c>
      <c r="BC36" s="359"/>
      <c r="BD36" s="361">
        <f>IF(OR(ISBLANK('2. Collected Data'!BH136),ISBLANK('2. Collected Data'!BH236)),"",-1*('2. Collected Data'!BH236-'2. Collected Data'!BH136))</f>
        <v>23.819999999999993</v>
      </c>
      <c r="BE36" s="130"/>
      <c r="BF36" s="210"/>
    </row>
    <row r="37" spans="1:58" s="51" customFormat="1" ht="11.25" customHeight="1" x14ac:dyDescent="0.15">
      <c r="A37" s="89" t="s">
        <v>354</v>
      </c>
      <c r="B37" s="172"/>
      <c r="C37" s="364" t="str">
        <f>IF(OR(ISBLANK('2. Collected Data'!G37),ISBLANK('2. Collected Data'!G137)),"",-1*('2. Collected Data'!G137-'2. Collected Data'!G37))</f>
        <v/>
      </c>
      <c r="D37" s="353" t="str">
        <f>IF(OR(ISBLANK('2. Collected Data'!H37),ISBLANK('2. Collected Data'!H137)),"",-1*('2. Collected Data'!H137-'2. Collected Data'!H37))</f>
        <v/>
      </c>
      <c r="E37" s="353" t="str">
        <f>IF(OR(ISBLANK('2. Collected Data'!I37),ISBLANK('2. Collected Data'!I137)),"",-1*('2. Collected Data'!I137-'2. Collected Data'!I37))</f>
        <v/>
      </c>
      <c r="F37" s="353" t="str">
        <f>IF(OR(ISBLANK('2. Collected Data'!J37),ISBLANK('2. Collected Data'!J137)),"",-1*('2. Collected Data'!J137-'2. Collected Data'!J37))</f>
        <v/>
      </c>
      <c r="G37" s="353" t="str">
        <f>IF(OR(ISBLANK('2. Collected Data'!K37),ISBLANK('2. Collected Data'!K137)),"",-1*('2. Collected Data'!K137-'2. Collected Data'!K37))</f>
        <v/>
      </c>
      <c r="H37" s="353" t="str">
        <f>IF(OR(ISBLANK('2. Collected Data'!L37),ISBLANK('2. Collected Data'!L137)),"",-1*('2. Collected Data'!L137-'2. Collected Data'!L37))</f>
        <v/>
      </c>
      <c r="I37" s="353" t="str">
        <f>IF(OR(ISBLANK('2. Collected Data'!M37),ISBLANK('2. Collected Data'!M137)),"",-1*('2. Collected Data'!M137-'2. Collected Data'!M37))</f>
        <v/>
      </c>
      <c r="J37" s="353" t="str">
        <f>IF(OR(ISBLANK('2. Collected Data'!N37),ISBLANK('2. Collected Data'!N137)),"",-1*('2. Collected Data'!N137-'2. Collected Data'!N37))</f>
        <v/>
      </c>
      <c r="K37" s="353" t="str">
        <f>IF(OR(ISBLANK('2. Collected Data'!O37),ISBLANK('2. Collected Data'!O137)),"",-1*('2. Collected Data'!O137-'2. Collected Data'!O37))</f>
        <v/>
      </c>
      <c r="L37" s="353" t="str">
        <f>IF(OR(ISBLANK('2. Collected Data'!P37),ISBLANK('2. Collected Data'!P137)),"",-1*('2. Collected Data'!P137-'2. Collected Data'!P37))</f>
        <v/>
      </c>
      <c r="M37" s="353" t="str">
        <f>IF(OR(ISBLANK('2. Collected Data'!Q37),ISBLANK('2. Collected Data'!Q137)),"",-1*('2. Collected Data'!Q137-'2. Collected Data'!Q37))</f>
        <v/>
      </c>
      <c r="N37" s="353" t="str">
        <f>IF(OR(ISBLANK('2. Collected Data'!R37),ISBLANK('2. Collected Data'!R137)),"",-1*('2. Collected Data'!R137-'2. Collected Data'!R37))</f>
        <v/>
      </c>
      <c r="O37" s="353" t="str">
        <f>IF(OR(ISBLANK('2. Collected Data'!S37),ISBLANK('2. Collected Data'!S137)),"",-1*('2. Collected Data'!S137-'2. Collected Data'!S37))</f>
        <v/>
      </c>
      <c r="P37" s="353" t="str">
        <f>IF(OR(ISBLANK('2. Collected Data'!T37),ISBLANK('2. Collected Data'!T137)),"",-1*('2. Collected Data'!T137-'2. Collected Data'!T37))</f>
        <v/>
      </c>
      <c r="Q37" s="353" t="str">
        <f>IF(OR(ISBLANK('2. Collected Data'!U37),ISBLANK('2. Collected Data'!U137)),"",-1*('2. Collected Data'!U137-'2. Collected Data'!U37))</f>
        <v/>
      </c>
      <c r="R37" s="353" t="str">
        <f>IF(OR(ISBLANK('2. Collected Data'!V37),ISBLANK('2. Collected Data'!V137)),"",-1*('2. Collected Data'!V137-'2. Collected Data'!V37))</f>
        <v/>
      </c>
      <c r="S37" s="353" t="str">
        <f>IF(OR(ISBLANK('2. Collected Data'!W37),ISBLANK('2. Collected Data'!W137)),"",-1*('2. Collected Data'!W137-'2. Collected Data'!W37))</f>
        <v/>
      </c>
      <c r="T37" s="353" t="str">
        <f>IF(OR(ISBLANK('2. Collected Data'!X37),ISBLANK('2. Collected Data'!X137)),"",-1*('2. Collected Data'!X137-'2. Collected Data'!X37))</f>
        <v/>
      </c>
      <c r="U37" s="353" t="str">
        <f>IF(OR(ISBLANK('2. Collected Data'!Y37),ISBLANK('2. Collected Data'!Y137)),"",-1*('2. Collected Data'!Y137-'2. Collected Data'!Y37))</f>
        <v/>
      </c>
      <c r="V37" s="353" t="str">
        <f>IF(OR(ISBLANK('2. Collected Data'!Z37),ISBLANK('2. Collected Data'!Z137)),"",-1*('2. Collected Data'!Z137-'2. Collected Data'!Z37))</f>
        <v/>
      </c>
      <c r="W37" s="354" t="str">
        <f>IF(OR(ISBLANK('2. Collected Data'!AA37),ISBLANK('2. Collected Data'!AA137)),"",-1*('2. Collected Data'!AA137-'2. Collected Data'!AA37))</f>
        <v/>
      </c>
      <c r="X37" s="354" t="str">
        <f>IF(OR(ISBLANK('2. Collected Data'!AB37),ISBLANK('2. Collected Data'!AB137)),"",-1*('2. Collected Data'!AB137-'2. Collected Data'!AB37))</f>
        <v/>
      </c>
      <c r="Y37" s="354" t="str">
        <f>IF(OR(ISBLANK('2. Collected Data'!AC37),ISBLANK('2. Collected Data'!AC137)),"",-1*('2. Collected Data'!AC137-'2. Collected Data'!AC37))</f>
        <v/>
      </c>
      <c r="Z37" s="353" t="str">
        <f>IF(OR(ISBLANK('2. Collected Data'!AD37),ISBLANK('2. Collected Data'!AD137)),"",-1*('2. Collected Data'!AD137-'2. Collected Data'!AD37))</f>
        <v/>
      </c>
      <c r="AA37" s="353" t="str">
        <f>IF(OR(ISBLANK('2. Collected Data'!AE37),ISBLANK('2. Collected Data'!AE137)),"",-1*('2. Collected Data'!AE137-'2. Collected Data'!AE37))</f>
        <v/>
      </c>
      <c r="AB37" s="353" t="str">
        <f>IF(OR(ISBLANK('2. Collected Data'!AF37),ISBLANK('2. Collected Data'!AF137)),"",-1*('2. Collected Data'!AF137-'2. Collected Data'!AF37))</f>
        <v/>
      </c>
      <c r="AC37" s="355" t="str">
        <f>IF(OR(ISBLANK('2. Collected Data'!AG37),ISBLANK('2. Collected Data'!AG137)),"",-1*('2. Collected Data'!AG137-'2. Collected Data'!AG37))</f>
        <v/>
      </c>
      <c r="AD37" s="356"/>
      <c r="AE37" s="357" t="str">
        <f>IF(OR(ISBLANK('2. Collected Data'!AI137),ISBLANK('2. Collected Data'!AI237)),"",-1*('2. Collected Data'!AI237-'2. Collected Data'!AI137))</f>
        <v/>
      </c>
      <c r="AF37" s="353" t="str">
        <f>IF(OR(ISBLANK('2. Collected Data'!AJ137),ISBLANK('2. Collected Data'!AJ237)),"",-1*('2. Collected Data'!AJ237-'2. Collected Data'!AJ137))</f>
        <v/>
      </c>
      <c r="AG37" s="353" t="str">
        <f>IF(OR(ISBLANK('2. Collected Data'!AK137),ISBLANK('2. Collected Data'!AK237)),"",-1*('2. Collected Data'!AK237-'2. Collected Data'!AK137))</f>
        <v/>
      </c>
      <c r="AH37" s="353" t="str">
        <f>IF(OR(ISBLANK('2. Collected Data'!AL137),ISBLANK('2. Collected Data'!AL237)),"",-1*('2. Collected Data'!AL237-'2. Collected Data'!AL137))</f>
        <v/>
      </c>
      <c r="AI37" s="353" t="str">
        <f>IF(OR(ISBLANK('2. Collected Data'!AM137),ISBLANK('2. Collected Data'!AM237)),"",-1*('2. Collected Data'!AM237-'2. Collected Data'!AM137))</f>
        <v/>
      </c>
      <c r="AJ37" s="358"/>
      <c r="AK37" s="353" t="str">
        <f>IF(OR(ISBLANK('2. Collected Data'!AO137),ISBLANK('2. Collected Data'!AO237)),"",-1*('2. Collected Data'!AO237-'2. Collected Data'!AO137))</f>
        <v/>
      </c>
      <c r="AL37" s="353" t="str">
        <f>IF(OR(ISBLANK('2. Collected Data'!AP137),ISBLANK('2. Collected Data'!AP237)),"",-1*('2. Collected Data'!AP237-'2. Collected Data'!AP137))</f>
        <v/>
      </c>
      <c r="AM37" s="353" t="str">
        <f>IF(OR(ISBLANK('2. Collected Data'!AQ137),ISBLANK('2. Collected Data'!AQ237)),"",-1*('2. Collected Data'!AQ237-'2. Collected Data'!AQ137))</f>
        <v/>
      </c>
      <c r="AN37" s="353" t="str">
        <f>IF(OR(ISBLANK('2. Collected Data'!AR137),ISBLANK('2. Collected Data'!AR237)),"",-1*('2. Collected Data'!AR237-'2. Collected Data'!AR137))</f>
        <v/>
      </c>
      <c r="AO37" s="353" t="str">
        <f>IF(OR(ISBLANK('2. Collected Data'!AS137),ISBLANK('2. Collected Data'!AS237)),"",-1*('2. Collected Data'!AS237-'2. Collected Data'!AS137))</f>
        <v/>
      </c>
      <c r="AP37" s="353" t="str">
        <f>IF(OR(ISBLANK('2. Collected Data'!AT137),ISBLANK('2. Collected Data'!AT237)),"",-1*('2. Collected Data'!AT237-'2. Collected Data'!AT137))</f>
        <v/>
      </c>
      <c r="AQ37" s="355" t="str">
        <f>IF(OR(ISBLANK('2. Collected Data'!AU137),ISBLANK('2. Collected Data'!AU237)),"",-1*('2. Collected Data'!AU237-'2. Collected Data'!AU137))</f>
        <v/>
      </c>
      <c r="AR37" s="356"/>
      <c r="AS37" s="354" t="str">
        <f>IF(OR(ISBLANK('2. Collected Data'!AW137),ISBLANK('2. Collected Data'!AW237)),"",-1*('2. Collected Data'!AW237-'2. Collected Data'!AW137))</f>
        <v/>
      </c>
      <c r="AT37" s="354" t="str">
        <f>IF(OR(ISBLANK('2. Collected Data'!AX137),ISBLANK('2. Collected Data'!AX237)),"",-1*('2. Collected Data'!AX237-'2. Collected Data'!AX137))</f>
        <v/>
      </c>
      <c r="AU37" s="359"/>
      <c r="AV37" s="360"/>
      <c r="AW37" s="356"/>
      <c r="AX37" s="361" t="str">
        <f>IF(OR(ISBLANK('2. Collected Data'!BB137),ISBLANK('2. Collected Data'!BB237)),"",-1*('2. Collected Data'!BB237-'2. Collected Data'!BB137))</f>
        <v/>
      </c>
      <c r="AY37" s="362" t="str">
        <f>IF(OR(ISBLANK('2. Collected Data'!BC137),ISBLANK('2. Collected Data'!BC237)),"",-1*('2. Collected Data'!BC237-'2. Collected Data'!BC137))</f>
        <v/>
      </c>
      <c r="AZ37" s="362" t="str">
        <f>IF(OR(ISBLANK('2. Collected Data'!BD137),ISBLANK('2. Collected Data'!BD237)),"",-1*('2. Collected Data'!BD237-'2. Collected Data'!BD137))</f>
        <v/>
      </c>
      <c r="BA37" s="362" t="str">
        <f>IF(OR(ISBLANK('2. Collected Data'!BE137),ISBLANK('2. Collected Data'!BE237)),"",-1*('2. Collected Data'!BE237-'2. Collected Data'!BE137))</f>
        <v/>
      </c>
      <c r="BB37" s="362" t="str">
        <f>IF(OR(ISBLANK('2. Collected Data'!BF137),ISBLANK('2. Collected Data'!BF237)),"",-1*('2. Collected Data'!BF237-'2. Collected Data'!BF137))</f>
        <v/>
      </c>
      <c r="BC37" s="359"/>
      <c r="BD37" s="361" t="str">
        <f>IF(OR(ISBLANK('2. Collected Data'!BH137),ISBLANK('2. Collected Data'!BH237)),"",-1*('2. Collected Data'!BH237-'2. Collected Data'!BH137))</f>
        <v/>
      </c>
      <c r="BE37" s="130"/>
      <c r="BF37" s="210"/>
    </row>
    <row r="38" spans="1:58" s="176" customFormat="1" ht="11.25" customHeight="1" x14ac:dyDescent="0.15">
      <c r="A38" s="89" t="s">
        <v>141</v>
      </c>
      <c r="B38" s="172"/>
      <c r="C38" s="364">
        <f>IF(OR(ISBLANK('2. Collected Data'!G38),ISBLANK('2. Collected Data'!G138)),"",-1*('2. Collected Data'!G138-'2. Collected Data'!G38))</f>
        <v>0</v>
      </c>
      <c r="D38" s="353">
        <f>IF(OR(ISBLANK('2. Collected Data'!H38),ISBLANK('2. Collected Data'!H138)),"",-1*('2. Collected Data'!H138-'2. Collected Data'!H38))</f>
        <v>0</v>
      </c>
      <c r="E38" s="353">
        <f>IF(OR(ISBLANK('2. Collected Data'!I38),ISBLANK('2. Collected Data'!I138)),"",-1*('2. Collected Data'!I138-'2. Collected Data'!I38))</f>
        <v>-40</v>
      </c>
      <c r="F38" s="353">
        <f>IF(OR(ISBLANK('2. Collected Data'!J38),ISBLANK('2. Collected Data'!J138)),"",-1*('2. Collected Data'!J138-'2. Collected Data'!J38))</f>
        <v>-3</v>
      </c>
      <c r="G38" s="353">
        <f>IF(OR(ISBLANK('2. Collected Data'!K38),ISBLANK('2. Collected Data'!K138)),"",-1*('2. Collected Data'!K138-'2. Collected Data'!K38))</f>
        <v>0</v>
      </c>
      <c r="H38" s="353">
        <f>IF(OR(ISBLANK('2. Collected Data'!L38),ISBLANK('2. Collected Data'!L138)),"",-1*('2. Collected Data'!L138-'2. Collected Data'!L38))</f>
        <v>0</v>
      </c>
      <c r="I38" s="353">
        <f>IF(OR(ISBLANK('2. Collected Data'!M38),ISBLANK('2. Collected Data'!M138)),"",-1*('2. Collected Data'!M138-'2. Collected Data'!M38))</f>
        <v>5417</v>
      </c>
      <c r="J38" s="353">
        <f>IF(OR(ISBLANK('2. Collected Data'!N38),ISBLANK('2. Collected Data'!N138)),"",-1*('2. Collected Data'!N138-'2. Collected Data'!N38))</f>
        <v>3501</v>
      </c>
      <c r="K38" s="353">
        <f>IF(OR(ISBLANK('2. Collected Data'!O38),ISBLANK('2. Collected Data'!O138)),"",-1*('2. Collected Data'!O138-'2. Collected Data'!O38))</f>
        <v>-688</v>
      </c>
      <c r="L38" s="353">
        <f>IF(OR(ISBLANK('2. Collected Data'!P38),ISBLANK('2. Collected Data'!P138)),"",-1*('2. Collected Data'!P138-'2. Collected Data'!P38))</f>
        <v>0</v>
      </c>
      <c r="M38" s="353" t="str">
        <f>IF(OR(ISBLANK('2. Collected Data'!Q38),ISBLANK('2. Collected Data'!Q138)),"",-1*('2. Collected Data'!Q138-'2. Collected Data'!Q38))</f>
        <v/>
      </c>
      <c r="N38" s="353" t="str">
        <f>IF(OR(ISBLANK('2. Collected Data'!R38),ISBLANK('2. Collected Data'!R138)),"",-1*('2. Collected Data'!R138-'2. Collected Data'!R38))</f>
        <v/>
      </c>
      <c r="O38" s="353" t="str">
        <f>IF(OR(ISBLANK('2. Collected Data'!S38),ISBLANK('2. Collected Data'!S138)),"",-1*('2. Collected Data'!S138-'2. Collected Data'!S38))</f>
        <v/>
      </c>
      <c r="P38" s="353" t="str">
        <f>IF(OR(ISBLANK('2. Collected Data'!T38),ISBLANK('2. Collected Data'!T138)),"",-1*('2. Collected Data'!T138-'2. Collected Data'!T38))</f>
        <v/>
      </c>
      <c r="Q38" s="353" t="str">
        <f>IF(OR(ISBLANK('2. Collected Data'!U38),ISBLANK('2. Collected Data'!U138)),"",-1*('2. Collected Data'!U138-'2. Collected Data'!U38))</f>
        <v/>
      </c>
      <c r="R38" s="353" t="str">
        <f>IF(OR(ISBLANK('2. Collected Data'!V38),ISBLANK('2. Collected Data'!V138)),"",-1*('2. Collected Data'!V138-'2. Collected Data'!V38))</f>
        <v/>
      </c>
      <c r="S38" s="353" t="str">
        <f>IF(OR(ISBLANK('2. Collected Data'!W38),ISBLANK('2. Collected Data'!W138)),"",-1*('2. Collected Data'!W138-'2. Collected Data'!W38))</f>
        <v/>
      </c>
      <c r="T38" s="353" t="str">
        <f>IF(OR(ISBLANK('2. Collected Data'!X38),ISBLANK('2. Collected Data'!X138)),"",-1*('2. Collected Data'!X138-'2. Collected Data'!X38))</f>
        <v/>
      </c>
      <c r="U38" s="353">
        <f>IF(OR(ISBLANK('2. Collected Data'!Y38),ISBLANK('2. Collected Data'!Y138)),"",-1*('2. Collected Data'!Y138-'2. Collected Data'!Y38))</f>
        <v>389</v>
      </c>
      <c r="V38" s="353">
        <f>IF(OR(ISBLANK('2. Collected Data'!Z38),ISBLANK('2. Collected Data'!Z138)),"",-1*('2. Collected Data'!Z138-'2. Collected Data'!Z38))</f>
        <v>-318</v>
      </c>
      <c r="W38" s="354">
        <f>IF(OR(ISBLANK('2. Collected Data'!AA38),ISBLANK('2. Collected Data'!AA138)),"",-1*('2. Collected Data'!AA138-'2. Collected Data'!AA38))</f>
        <v>0</v>
      </c>
      <c r="X38" s="354">
        <f>IF(OR(ISBLANK('2. Collected Data'!AB38),ISBLANK('2. Collected Data'!AB138)),"",-1*('2. Collected Data'!AB138-'2. Collected Data'!AB38))</f>
        <v>0</v>
      </c>
      <c r="Y38" s="354">
        <f>IF(OR(ISBLANK('2. Collected Data'!AC38),ISBLANK('2. Collected Data'!AC138)),"",-1*('2. Collected Data'!AC138-'2. Collected Data'!AC38))</f>
        <v>0</v>
      </c>
      <c r="Z38" s="353">
        <f>IF(OR(ISBLANK('2. Collected Data'!AD38),ISBLANK('2. Collected Data'!AD138)),"",-1*('2. Collected Data'!AD138-'2. Collected Data'!AD38))</f>
        <v>30</v>
      </c>
      <c r="AA38" s="353">
        <f>IF(OR(ISBLANK('2. Collected Data'!AE38),ISBLANK('2. Collected Data'!AE138)),"",-1*('2. Collected Data'!AE138-'2. Collected Data'!AE38))</f>
        <v>12200</v>
      </c>
      <c r="AB38" s="353">
        <f>IF(OR(ISBLANK('2. Collected Data'!AF38),ISBLANK('2. Collected Data'!AF138)),"",-1*('2. Collected Data'!AF138-'2. Collected Data'!AF38))</f>
        <v>126</v>
      </c>
      <c r="AC38" s="355">
        <f>IF(OR(ISBLANK('2. Collected Data'!AG38),ISBLANK('2. Collected Data'!AG138)),"",-1*('2. Collected Data'!AG138-'2. Collected Data'!AG38))</f>
        <v>-2300000</v>
      </c>
      <c r="AD38" s="356"/>
      <c r="AE38" s="357">
        <f>IF(OR(ISBLANK('2. Collected Data'!AI138),ISBLANK('2. Collected Data'!AI238)),"",-1*('2. Collected Data'!AI238-'2. Collected Data'!AI138))</f>
        <v>38000</v>
      </c>
      <c r="AF38" s="353">
        <f>IF(OR(ISBLANK('2. Collected Data'!AJ138),ISBLANK('2. Collected Data'!AJ238)),"",-1*('2. Collected Data'!AJ238-'2. Collected Data'!AJ138))</f>
        <v>0</v>
      </c>
      <c r="AG38" s="353">
        <f>IF(OR(ISBLANK('2. Collected Data'!AK138),ISBLANK('2. Collected Data'!AK238)),"",-1*('2. Collected Data'!AK238-'2. Collected Data'!AK138))</f>
        <v>0</v>
      </c>
      <c r="AH38" s="353">
        <f>IF(OR(ISBLANK('2. Collected Data'!AL138),ISBLANK('2. Collected Data'!AL238)),"",-1*('2. Collected Data'!AL238-'2. Collected Data'!AL138))</f>
        <v>65000</v>
      </c>
      <c r="AI38" s="353" t="str">
        <f>IF(OR(ISBLANK('2. Collected Data'!AM138),ISBLANK('2. Collected Data'!AM238)),"",-1*('2. Collected Data'!AM238-'2. Collected Data'!AM138))</f>
        <v/>
      </c>
      <c r="AJ38" s="358"/>
      <c r="AK38" s="353">
        <f>IF(OR(ISBLANK('2. Collected Data'!AO138),ISBLANK('2. Collected Data'!AO238)),"",-1*('2. Collected Data'!AO238-'2. Collected Data'!AO138))</f>
        <v>1029000</v>
      </c>
      <c r="AL38" s="353">
        <f>IF(OR(ISBLANK('2. Collected Data'!AP138),ISBLANK('2. Collected Data'!AP238)),"",-1*('2. Collected Data'!AP238-'2. Collected Data'!AP138))</f>
        <v>-416000</v>
      </c>
      <c r="AM38" s="353">
        <f>IF(OR(ISBLANK('2. Collected Data'!AQ138),ISBLANK('2. Collected Data'!AQ238)),"",-1*('2. Collected Data'!AQ238-'2. Collected Data'!AQ138))</f>
        <v>181000</v>
      </c>
      <c r="AN38" s="353">
        <f>IF(OR(ISBLANK('2. Collected Data'!AR138),ISBLANK('2. Collected Data'!AR238)),"",-1*('2. Collected Data'!AR238-'2. Collected Data'!AR138))</f>
        <v>0</v>
      </c>
      <c r="AO38" s="353">
        <f>IF(OR(ISBLANK('2. Collected Data'!AS138),ISBLANK('2. Collected Data'!AS238)),"",-1*('2. Collected Data'!AS238-'2. Collected Data'!AS138))</f>
        <v>0</v>
      </c>
      <c r="AP38" s="353">
        <f>IF(OR(ISBLANK('2. Collected Data'!AT138),ISBLANK('2. Collected Data'!AT238)),"",-1*('2. Collected Data'!AT238-'2. Collected Data'!AT138))</f>
        <v>12000</v>
      </c>
      <c r="AQ38" s="355" t="str">
        <f>IF(OR(ISBLANK('2. Collected Data'!AU138),ISBLANK('2. Collected Data'!AU238)),"",-1*('2. Collected Data'!AU238-'2. Collected Data'!AU138))</f>
        <v/>
      </c>
      <c r="AR38" s="356"/>
      <c r="AS38" s="354">
        <f>IF(OR(ISBLANK('2. Collected Data'!AW138),ISBLANK('2. Collected Data'!AW238)),"",-1*('2. Collected Data'!AW238-'2. Collected Data'!AW138))</f>
        <v>0</v>
      </c>
      <c r="AT38" s="354">
        <f>IF(OR(ISBLANK('2. Collected Data'!AX138),ISBLANK('2. Collected Data'!AX238)),"",-1*('2. Collected Data'!AX238-'2. Collected Data'!AX138))</f>
        <v>0</v>
      </c>
      <c r="AU38" s="359"/>
      <c r="AV38" s="360"/>
      <c r="AW38" s="356"/>
      <c r="AX38" s="361">
        <f>IF(OR(ISBLANK('2. Collected Data'!BB138),ISBLANK('2. Collected Data'!BB238)),"",-1*('2. Collected Data'!BB238-'2. Collected Data'!BB138))</f>
        <v>6</v>
      </c>
      <c r="AY38" s="362">
        <f>IF(OR(ISBLANK('2. Collected Data'!BC138),ISBLANK('2. Collected Data'!BC238)),"",-1*('2. Collected Data'!BC238-'2. Collected Data'!BC138))</f>
        <v>14441000</v>
      </c>
      <c r="AZ38" s="362">
        <f>IF(OR(ISBLANK('2. Collected Data'!BD138),ISBLANK('2. Collected Data'!BD238)),"",-1*('2. Collected Data'!BD238-'2. Collected Data'!BD138))</f>
        <v>5257000</v>
      </c>
      <c r="BA38" s="362">
        <f>IF(OR(ISBLANK('2. Collected Data'!BE138),ISBLANK('2. Collected Data'!BE238)),"",-1*('2. Collected Data'!BE238-'2. Collected Data'!BE138))</f>
        <v>3918000</v>
      </c>
      <c r="BB38" s="362">
        <f>IF(OR(ISBLANK('2. Collected Data'!BF138),ISBLANK('2. Collected Data'!BF238)),"",-1*('2. Collected Data'!BF238-'2. Collected Data'!BF138))</f>
        <v>23616000</v>
      </c>
      <c r="BC38" s="359"/>
      <c r="BD38" s="361">
        <f>IF(OR(ISBLANK('2. Collected Data'!BH138),ISBLANK('2. Collected Data'!BH238)),"",-1*('2. Collected Data'!BH238-'2. Collected Data'!BH138))</f>
        <v>16</v>
      </c>
      <c r="BE38" s="130"/>
      <c r="BF38" s="210"/>
    </row>
    <row r="39" spans="1:58" s="176" customFormat="1" ht="11.25" customHeight="1" x14ac:dyDescent="0.15">
      <c r="A39" s="89" t="s">
        <v>142</v>
      </c>
      <c r="B39" s="172"/>
      <c r="C39" s="364">
        <f>IF(OR(ISBLANK('2. Collected Data'!G39),ISBLANK('2. Collected Data'!G139)),"",-1*('2. Collected Data'!G139-'2. Collected Data'!G39))</f>
        <v>0</v>
      </c>
      <c r="D39" s="353">
        <f>IF(OR(ISBLANK('2. Collected Data'!H39),ISBLANK('2. Collected Data'!H139)),"",-1*('2. Collected Data'!H139-'2. Collected Data'!H39))</f>
        <v>0</v>
      </c>
      <c r="E39" s="353">
        <f>IF(OR(ISBLANK('2. Collected Data'!I39),ISBLANK('2. Collected Data'!I139)),"",-1*('2. Collected Data'!I139-'2. Collected Data'!I39))</f>
        <v>1</v>
      </c>
      <c r="F39" s="353">
        <f>IF(OR(ISBLANK('2. Collected Data'!J39),ISBLANK('2. Collected Data'!J139)),"",-1*('2. Collected Data'!J139-'2. Collected Data'!J39))</f>
        <v>0</v>
      </c>
      <c r="G39" s="353">
        <f>IF(OR(ISBLANK('2. Collected Data'!K39),ISBLANK('2. Collected Data'!K139)),"",-1*('2. Collected Data'!K139-'2. Collected Data'!K39))</f>
        <v>0</v>
      </c>
      <c r="H39" s="353">
        <f>IF(OR(ISBLANK('2. Collected Data'!L39),ISBLANK('2. Collected Data'!L139)),"",-1*('2. Collected Data'!L139-'2. Collected Data'!L39))</f>
        <v>0</v>
      </c>
      <c r="I39" s="353">
        <f>IF(OR(ISBLANK('2. Collected Data'!M39),ISBLANK('2. Collected Data'!M139)),"",-1*('2. Collected Data'!M139-'2. Collected Data'!M39))</f>
        <v>35</v>
      </c>
      <c r="J39" s="353">
        <f>IF(OR(ISBLANK('2. Collected Data'!N39),ISBLANK('2. Collected Data'!N139)),"",-1*('2. Collected Data'!N139-'2. Collected Data'!N39))</f>
        <v>0</v>
      </c>
      <c r="K39" s="353">
        <f>IF(OR(ISBLANK('2. Collected Data'!O39),ISBLANK('2. Collected Data'!O139)),"",-1*('2. Collected Data'!O139-'2. Collected Data'!O39))</f>
        <v>35</v>
      </c>
      <c r="L39" s="353">
        <f>IF(OR(ISBLANK('2. Collected Data'!P39),ISBLANK('2. Collected Data'!P139)),"",-1*('2. Collected Data'!P139-'2. Collected Data'!P39))</f>
        <v>0</v>
      </c>
      <c r="M39" s="353">
        <f>IF(OR(ISBLANK('2. Collected Data'!Q39),ISBLANK('2. Collected Data'!Q139)),"",-1*('2. Collected Data'!Q139-'2. Collected Data'!Q39))</f>
        <v>0</v>
      </c>
      <c r="N39" s="353">
        <f>IF(OR(ISBLANK('2. Collected Data'!R39),ISBLANK('2. Collected Data'!R139)),"",-1*('2. Collected Data'!R139-'2. Collected Data'!R39))</f>
        <v>0</v>
      </c>
      <c r="O39" s="353">
        <f>IF(OR(ISBLANK('2. Collected Data'!S39),ISBLANK('2. Collected Data'!S139)),"",-1*('2. Collected Data'!S139-'2. Collected Data'!S39))</f>
        <v>0</v>
      </c>
      <c r="P39" s="353">
        <f>IF(OR(ISBLANK('2. Collected Data'!T39),ISBLANK('2. Collected Data'!T139)),"",-1*('2. Collected Data'!T139-'2. Collected Data'!T39))</f>
        <v>0</v>
      </c>
      <c r="Q39" s="353">
        <f>IF(OR(ISBLANK('2. Collected Data'!U39),ISBLANK('2. Collected Data'!U139)),"",-1*('2. Collected Data'!U139-'2. Collected Data'!U39))</f>
        <v>0</v>
      </c>
      <c r="R39" s="353">
        <f>IF(OR(ISBLANK('2. Collected Data'!V39),ISBLANK('2. Collected Data'!V139)),"",-1*('2. Collected Data'!V139-'2. Collected Data'!V39))</f>
        <v>0</v>
      </c>
      <c r="S39" s="353">
        <f>IF(OR(ISBLANK('2. Collected Data'!W39),ISBLANK('2. Collected Data'!W139)),"",-1*('2. Collected Data'!W139-'2. Collected Data'!W39))</f>
        <v>0</v>
      </c>
      <c r="T39" s="353">
        <f>IF(OR(ISBLANK('2. Collected Data'!X39),ISBLANK('2. Collected Data'!X139)),"",-1*('2. Collected Data'!X139-'2. Collected Data'!X39))</f>
        <v>0</v>
      </c>
      <c r="U39" s="353">
        <f>IF(OR(ISBLANK('2. Collected Data'!Y39),ISBLANK('2. Collected Data'!Y139)),"",-1*('2. Collected Data'!Y139-'2. Collected Data'!Y39))</f>
        <v>0</v>
      </c>
      <c r="V39" s="353">
        <f>IF(OR(ISBLANK('2. Collected Data'!Z39),ISBLANK('2. Collected Data'!Z139)),"",-1*('2. Collected Data'!Z139-'2. Collected Data'!Z39))</f>
        <v>0</v>
      </c>
      <c r="W39" s="354">
        <f>IF(OR(ISBLANK('2. Collected Data'!AA39),ISBLANK('2. Collected Data'!AA139)),"",-1*('2. Collected Data'!AA139-'2. Collected Data'!AA39))</f>
        <v>0</v>
      </c>
      <c r="X39" s="354">
        <f>IF(OR(ISBLANK('2. Collected Data'!AB39),ISBLANK('2. Collected Data'!AB139)),"",-1*('2. Collected Data'!AB139-'2. Collected Data'!AB39))</f>
        <v>0</v>
      </c>
      <c r="Y39" s="354">
        <f>IF(OR(ISBLANK('2. Collected Data'!AC39),ISBLANK('2. Collected Data'!AC139)),"",-1*('2. Collected Data'!AC139-'2. Collected Data'!AC39))</f>
        <v>0</v>
      </c>
      <c r="Z39" s="353">
        <f>IF(OR(ISBLANK('2. Collected Data'!AD39),ISBLANK('2. Collected Data'!AD139)),"",-1*('2. Collected Data'!AD139-'2. Collected Data'!AD39))</f>
        <v>0</v>
      </c>
      <c r="AA39" s="353">
        <f>IF(OR(ISBLANK('2. Collected Data'!AE39),ISBLANK('2. Collected Data'!AE139)),"",-1*('2. Collected Data'!AE139-'2. Collected Data'!AE39))</f>
        <v>0</v>
      </c>
      <c r="AB39" s="353">
        <f>IF(OR(ISBLANK('2. Collected Data'!AF39),ISBLANK('2. Collected Data'!AF139)),"",-1*('2. Collected Data'!AF139-'2. Collected Data'!AF39))</f>
        <v>0</v>
      </c>
      <c r="AC39" s="355">
        <f>IF(OR(ISBLANK('2. Collected Data'!AG39),ISBLANK('2. Collected Data'!AG139)),"",-1*('2. Collected Data'!AG139-'2. Collected Data'!AG39))</f>
        <v>0</v>
      </c>
      <c r="AD39" s="356"/>
      <c r="AE39" s="357">
        <f>IF(OR(ISBLANK('2. Collected Data'!AI139),ISBLANK('2. Collected Data'!AI239)),"",-1*('2. Collected Data'!AI239-'2. Collected Data'!AI139))</f>
        <v>25992</v>
      </c>
      <c r="AF39" s="353">
        <f>IF(OR(ISBLANK('2. Collected Data'!AJ139),ISBLANK('2. Collected Data'!AJ239)),"",-1*('2. Collected Data'!AJ239-'2. Collected Data'!AJ139))</f>
        <v>0</v>
      </c>
      <c r="AG39" s="353">
        <f>IF(OR(ISBLANK('2. Collected Data'!AK139),ISBLANK('2. Collected Data'!AK239)),"",-1*('2. Collected Data'!AK239-'2. Collected Data'!AK139))</f>
        <v>0</v>
      </c>
      <c r="AH39" s="353">
        <f>IF(OR(ISBLANK('2. Collected Data'!AL139),ISBLANK('2. Collected Data'!AL239)),"",-1*('2. Collected Data'!AL239-'2. Collected Data'!AL139))</f>
        <v>-31378</v>
      </c>
      <c r="AI39" s="353">
        <f>IF(OR(ISBLANK('2. Collected Data'!AM139),ISBLANK('2. Collected Data'!AM239)),"",-1*('2. Collected Data'!AM239-'2. Collected Data'!AM139))</f>
        <v>0</v>
      </c>
      <c r="AJ39" s="358"/>
      <c r="AK39" s="353">
        <f>IF(OR(ISBLANK('2. Collected Data'!AO139),ISBLANK('2. Collected Data'!AO239)),"",-1*('2. Collected Data'!AO239-'2. Collected Data'!AO139))</f>
        <v>-424385</v>
      </c>
      <c r="AL39" s="353">
        <f>IF(OR(ISBLANK('2. Collected Data'!AP139),ISBLANK('2. Collected Data'!AP239)),"",-1*('2. Collected Data'!AP239-'2. Collected Data'!AP139))</f>
        <v>0</v>
      </c>
      <c r="AM39" s="353">
        <f>IF(OR(ISBLANK('2. Collected Data'!AQ139),ISBLANK('2. Collected Data'!AQ239)),"",-1*('2. Collected Data'!AQ239-'2. Collected Data'!AQ139))</f>
        <v>-669120</v>
      </c>
      <c r="AN39" s="353">
        <f>IF(OR(ISBLANK('2. Collected Data'!AR139),ISBLANK('2. Collected Data'!AR239)),"",-1*('2. Collected Data'!AR239-'2. Collected Data'!AR139))</f>
        <v>-3514</v>
      </c>
      <c r="AO39" s="353">
        <f>IF(OR(ISBLANK('2. Collected Data'!AS139),ISBLANK('2. Collected Data'!AS239)),"",-1*('2. Collected Data'!AS239-'2. Collected Data'!AS139))</f>
        <v>0</v>
      </c>
      <c r="AP39" s="353">
        <f>IF(OR(ISBLANK('2. Collected Data'!AT139),ISBLANK('2. Collected Data'!AT239)),"",-1*('2. Collected Data'!AT239-'2. Collected Data'!AT139))</f>
        <v>0</v>
      </c>
      <c r="AQ39" s="355">
        <f>IF(OR(ISBLANK('2. Collected Data'!AU139),ISBLANK('2. Collected Data'!AU239)),"",-1*('2. Collected Data'!AU239-'2. Collected Data'!AU139))</f>
        <v>0</v>
      </c>
      <c r="AR39" s="356"/>
      <c r="AS39" s="354">
        <f>IF(OR(ISBLANK('2. Collected Data'!AW139),ISBLANK('2. Collected Data'!AW239)),"",-1*('2. Collected Data'!AW239-'2. Collected Data'!AW139))</f>
        <v>0</v>
      </c>
      <c r="AT39" s="354">
        <f>IF(OR(ISBLANK('2. Collected Data'!AX139),ISBLANK('2. Collected Data'!AX239)),"",-1*('2. Collected Data'!AX239-'2. Collected Data'!AX139))</f>
        <v>0</v>
      </c>
      <c r="AU39" s="359"/>
      <c r="AV39" s="360"/>
      <c r="AW39" s="356"/>
      <c r="AX39" s="361">
        <f>IF(OR(ISBLANK('2. Collected Data'!BB139),ISBLANK('2. Collected Data'!BB239)),"",-1*('2. Collected Data'!BB239-'2. Collected Data'!BB139))</f>
        <v>-5.5</v>
      </c>
      <c r="AY39" s="362">
        <f>IF(OR(ISBLANK('2. Collected Data'!BC139),ISBLANK('2. Collected Data'!BC239)),"",-1*('2. Collected Data'!BC239-'2. Collected Data'!BC139))</f>
        <v>-1737219</v>
      </c>
      <c r="AZ39" s="362">
        <f>IF(OR(ISBLANK('2. Collected Data'!BD139),ISBLANK('2. Collected Data'!BD239)),"",-1*('2. Collected Data'!BD239-'2. Collected Data'!BD139))</f>
        <v>-714588</v>
      </c>
      <c r="BA39" s="362">
        <f>IF(OR(ISBLANK('2. Collected Data'!BE139),ISBLANK('2. Collected Data'!BE239)),"",-1*('2. Collected Data'!BE239-'2. Collected Data'!BE139))</f>
        <v>-513487</v>
      </c>
      <c r="BB39" s="362">
        <f>IF(OR(ISBLANK('2. Collected Data'!BF139),ISBLANK('2. Collected Data'!BF239)),"",-1*('2. Collected Data'!BF239-'2. Collected Data'!BF139))</f>
        <v>-3021039</v>
      </c>
      <c r="BC39" s="359"/>
      <c r="BD39" s="361">
        <f>IF(OR(ISBLANK('2. Collected Data'!BH139),ISBLANK('2. Collected Data'!BH239)),"",-1*('2. Collected Data'!BH239-'2. Collected Data'!BH139))</f>
        <v>-5.5</v>
      </c>
      <c r="BE39" s="130"/>
      <c r="BF39" s="210"/>
    </row>
    <row r="40" spans="1:58" s="176" customFormat="1" ht="11.25" customHeight="1" x14ac:dyDescent="0.15">
      <c r="A40" s="89" t="s">
        <v>64</v>
      </c>
      <c r="B40" s="172"/>
      <c r="C40" s="364">
        <f>IF(OR(ISBLANK('2. Collected Data'!G40),ISBLANK('2. Collected Data'!G140)),"",-1*('2. Collected Data'!G140-'2. Collected Data'!G40))</f>
        <v>25</v>
      </c>
      <c r="D40" s="353">
        <f>IF(OR(ISBLANK('2. Collected Data'!H40),ISBLANK('2. Collected Data'!H140)),"",-1*('2. Collected Data'!H140-'2. Collected Data'!H40))</f>
        <v>-1</v>
      </c>
      <c r="E40" s="353">
        <f>IF(OR(ISBLANK('2. Collected Data'!I40),ISBLANK('2. Collected Data'!I140)),"",-1*('2. Collected Data'!I140-'2. Collected Data'!I40))</f>
        <v>1</v>
      </c>
      <c r="F40" s="353">
        <f>IF(OR(ISBLANK('2. Collected Data'!J40),ISBLANK('2. Collected Data'!J140)),"",-1*('2. Collected Data'!J140-'2. Collected Data'!J40))</f>
        <v>-9</v>
      </c>
      <c r="G40" s="353">
        <f>IF(OR(ISBLANK('2. Collected Data'!K40),ISBLANK('2. Collected Data'!K140)),"",-1*('2. Collected Data'!K140-'2. Collected Data'!K40))</f>
        <v>-18</v>
      </c>
      <c r="H40" s="353">
        <f>IF(OR(ISBLANK('2. Collected Data'!L40),ISBLANK('2. Collected Data'!L140)),"",-1*('2. Collected Data'!L140-'2. Collected Data'!L40))</f>
        <v>0</v>
      </c>
      <c r="I40" s="353">
        <f>IF(OR(ISBLANK('2. Collected Data'!M40),ISBLANK('2. Collected Data'!M140)),"",-1*('2. Collected Data'!M140-'2. Collected Data'!M40))</f>
        <v>0</v>
      </c>
      <c r="J40" s="353">
        <f>IF(OR(ISBLANK('2. Collected Data'!N40),ISBLANK('2. Collected Data'!N140)),"",-1*('2. Collected Data'!N140-'2. Collected Data'!N40))</f>
        <v>0</v>
      </c>
      <c r="K40" s="353">
        <f>IF(OR(ISBLANK('2. Collected Data'!O40),ISBLANK('2. Collected Data'!O140)),"",-1*('2. Collected Data'!O140-'2. Collected Data'!O40))</f>
        <v>8</v>
      </c>
      <c r="L40" s="353">
        <f>IF(OR(ISBLANK('2. Collected Data'!P40),ISBLANK('2. Collected Data'!P140)),"",-1*('2. Collected Data'!P140-'2. Collected Data'!P40))</f>
        <v>0</v>
      </c>
      <c r="M40" s="353">
        <f>IF(OR(ISBLANK('2. Collected Data'!Q40),ISBLANK('2. Collected Data'!Q140)),"",-1*('2. Collected Data'!Q140-'2. Collected Data'!Q40))</f>
        <v>0</v>
      </c>
      <c r="N40" s="353">
        <f>IF(OR(ISBLANK('2. Collected Data'!R40),ISBLANK('2. Collected Data'!R140)),"",-1*('2. Collected Data'!R140-'2. Collected Data'!R40))</f>
        <v>0</v>
      </c>
      <c r="O40" s="353">
        <f>IF(OR(ISBLANK('2. Collected Data'!S40),ISBLANK('2. Collected Data'!S140)),"",-1*('2. Collected Data'!S140-'2. Collected Data'!S40))</f>
        <v>0</v>
      </c>
      <c r="P40" s="353">
        <f>IF(OR(ISBLANK('2. Collected Data'!T40),ISBLANK('2. Collected Data'!T140)),"",-1*('2. Collected Data'!T140-'2. Collected Data'!T40))</f>
        <v>0</v>
      </c>
      <c r="Q40" s="353">
        <f>IF(OR(ISBLANK('2. Collected Data'!U40),ISBLANK('2. Collected Data'!U140)),"",-1*('2. Collected Data'!U140-'2. Collected Data'!U40))</f>
        <v>0</v>
      </c>
      <c r="R40" s="353">
        <f>IF(OR(ISBLANK('2. Collected Data'!V40),ISBLANK('2. Collected Data'!V140)),"",-1*('2. Collected Data'!V140-'2. Collected Data'!V40))</f>
        <v>0</v>
      </c>
      <c r="S40" s="353">
        <f>IF(OR(ISBLANK('2. Collected Data'!W40),ISBLANK('2. Collected Data'!W140)),"",-1*('2. Collected Data'!W140-'2. Collected Data'!W40))</f>
        <v>0</v>
      </c>
      <c r="T40" s="353">
        <f>IF(OR(ISBLANK('2. Collected Data'!X40),ISBLANK('2. Collected Data'!X140)),"",-1*('2. Collected Data'!X140-'2. Collected Data'!X40))</f>
        <v>0</v>
      </c>
      <c r="U40" s="353">
        <f>IF(OR(ISBLANK('2. Collected Data'!Y40),ISBLANK('2. Collected Data'!Y140)),"",-1*('2. Collected Data'!Y140-'2. Collected Data'!Y40))</f>
        <v>-7</v>
      </c>
      <c r="V40" s="353">
        <f>IF(OR(ISBLANK('2. Collected Data'!Z40),ISBLANK('2. Collected Data'!Z140)),"",-1*('2. Collected Data'!Z140-'2. Collected Data'!Z40))</f>
        <v>0</v>
      </c>
      <c r="W40" s="354">
        <f>IF(OR(ISBLANK('2. Collected Data'!AA40),ISBLANK('2. Collected Data'!AA140)),"",-1*('2. Collected Data'!AA140-'2. Collected Data'!AA40))</f>
        <v>0</v>
      </c>
      <c r="X40" s="354">
        <f>IF(OR(ISBLANK('2. Collected Data'!AB40),ISBLANK('2. Collected Data'!AB140)),"",-1*('2. Collected Data'!AB140-'2. Collected Data'!AB40))</f>
        <v>0</v>
      </c>
      <c r="Y40" s="354">
        <f>IF(OR(ISBLANK('2. Collected Data'!AC40),ISBLANK('2. Collected Data'!AC140)),"",-1*('2. Collected Data'!AC140-'2. Collected Data'!AC40))</f>
        <v>0</v>
      </c>
      <c r="Z40" s="353">
        <f>IF(OR(ISBLANK('2. Collected Data'!AD40),ISBLANK('2. Collected Data'!AD140)),"",-1*('2. Collected Data'!AD140-'2. Collected Data'!AD40))</f>
        <v>1</v>
      </c>
      <c r="AA40" s="353">
        <f>IF(OR(ISBLANK('2. Collected Data'!AE40),ISBLANK('2. Collected Data'!AE140)),"",-1*('2. Collected Data'!AE140-'2. Collected Data'!AE40))</f>
        <v>12605</v>
      </c>
      <c r="AB40" s="353">
        <f>IF(OR(ISBLANK('2. Collected Data'!AF40),ISBLANK('2. Collected Data'!AF140)),"",-1*('2. Collected Data'!AF140-'2. Collected Data'!AF40))</f>
        <v>-3</v>
      </c>
      <c r="AC40" s="355">
        <f>IF(OR(ISBLANK('2. Collected Data'!AG40),ISBLANK('2. Collected Data'!AG140)),"",-1*('2. Collected Data'!AG140-'2. Collected Data'!AG40))</f>
        <v>-350100</v>
      </c>
      <c r="AD40" s="356"/>
      <c r="AE40" s="357">
        <f>IF(OR(ISBLANK('2. Collected Data'!AI140),ISBLANK('2. Collected Data'!AI240)),"",-1*('2. Collected Data'!AI240-'2. Collected Data'!AI140))</f>
        <v>108321</v>
      </c>
      <c r="AF40" s="353" t="str">
        <f>IF(OR(ISBLANK('2. Collected Data'!AJ140),ISBLANK('2. Collected Data'!AJ240)),"",-1*('2. Collected Data'!AJ240-'2. Collected Data'!AJ140))</f>
        <v/>
      </c>
      <c r="AG40" s="353" t="str">
        <f>IF(OR(ISBLANK('2. Collected Data'!AK140),ISBLANK('2. Collected Data'!AK240)),"",-1*('2. Collected Data'!AK240-'2. Collected Data'!AK140))</f>
        <v/>
      </c>
      <c r="AH40" s="353" t="str">
        <f>IF(OR(ISBLANK('2. Collected Data'!AL140),ISBLANK('2. Collected Data'!AL240)),"",-1*('2. Collected Data'!AL240-'2. Collected Data'!AL140))</f>
        <v/>
      </c>
      <c r="AI40" s="353" t="str">
        <f>IF(OR(ISBLANK('2. Collected Data'!AM140),ISBLANK('2. Collected Data'!AM240)),"",-1*('2. Collected Data'!AM240-'2. Collected Data'!AM140))</f>
        <v/>
      </c>
      <c r="AJ40" s="358"/>
      <c r="AK40" s="353" t="str">
        <f>IF(OR(ISBLANK('2. Collected Data'!AO140),ISBLANK('2. Collected Data'!AO240)),"",-1*('2. Collected Data'!AO240-'2. Collected Data'!AO140))</f>
        <v/>
      </c>
      <c r="AL40" s="353" t="str">
        <f>IF(OR(ISBLANK('2. Collected Data'!AP140),ISBLANK('2. Collected Data'!AP240)),"",-1*('2. Collected Data'!AP240-'2. Collected Data'!AP140))</f>
        <v/>
      </c>
      <c r="AM40" s="353">
        <f>IF(OR(ISBLANK('2. Collected Data'!AQ140),ISBLANK('2. Collected Data'!AQ240)),"",-1*('2. Collected Data'!AQ240-'2. Collected Data'!AQ140))</f>
        <v>414079</v>
      </c>
      <c r="AN40" s="353" t="str">
        <f>IF(OR(ISBLANK('2. Collected Data'!AR140),ISBLANK('2. Collected Data'!AR240)),"",-1*('2. Collected Data'!AR240-'2. Collected Data'!AR140))</f>
        <v/>
      </c>
      <c r="AO40" s="353" t="str">
        <f>IF(OR(ISBLANK('2. Collected Data'!AS140),ISBLANK('2. Collected Data'!AS240)),"",-1*('2. Collected Data'!AS240-'2. Collected Data'!AS140))</f>
        <v/>
      </c>
      <c r="AP40" s="353">
        <f>IF(OR(ISBLANK('2. Collected Data'!AT140),ISBLANK('2. Collected Data'!AT240)),"",-1*('2. Collected Data'!AT240-'2. Collected Data'!AT140))</f>
        <v>121862</v>
      </c>
      <c r="AQ40" s="355" t="str">
        <f>IF(OR(ISBLANK('2. Collected Data'!AU140),ISBLANK('2. Collected Data'!AU240)),"",-1*('2. Collected Data'!AU240-'2. Collected Data'!AU140))</f>
        <v/>
      </c>
      <c r="AR40" s="356"/>
      <c r="AS40" s="354"/>
      <c r="AT40" s="354" t="str">
        <f>IF(OR(ISBLANK('2. Collected Data'!AX140),ISBLANK('2. Collected Data'!AX240)),"",-1*('2. Collected Data'!AX240-'2. Collected Data'!AX140))</f>
        <v/>
      </c>
      <c r="AU40" s="359"/>
      <c r="AV40" s="360"/>
      <c r="AW40" s="356"/>
      <c r="AX40" s="361">
        <f>IF(OR(ISBLANK('2. Collected Data'!BB140),ISBLANK('2. Collected Data'!BB240)),"",-1*('2. Collected Data'!BB240-'2. Collected Data'!BB140))</f>
        <v>2.9100000000000037</v>
      </c>
      <c r="AY40" s="362">
        <f>IF(OR(ISBLANK('2. Collected Data'!BC140),ISBLANK('2. Collected Data'!BC240)),"",-1*('2. Collected Data'!BC240-'2. Collected Data'!BC140))</f>
        <v>6216351</v>
      </c>
      <c r="AZ40" s="362">
        <f>IF(OR(ISBLANK('2. Collected Data'!BD140),ISBLANK('2. Collected Data'!BD240)),"",-1*('2. Collected Data'!BD240-'2. Collected Data'!BD140))</f>
        <v>836141</v>
      </c>
      <c r="BA40" s="362">
        <f>IF(OR(ISBLANK('2. Collected Data'!BE140),ISBLANK('2. Collected Data'!BE240)),"",-1*('2. Collected Data'!BE240-'2. Collected Data'!BE140))</f>
        <v>8242682</v>
      </c>
      <c r="BB40" s="362">
        <f>IF(OR(ISBLANK('2. Collected Data'!BF140),ISBLANK('2. Collected Data'!BF240)),"",-1*('2. Collected Data'!BF240-'2. Collected Data'!BF140))</f>
        <v>15295173</v>
      </c>
      <c r="BC40" s="359"/>
      <c r="BD40" s="361">
        <f>IF(OR(ISBLANK('2. Collected Data'!BH140),ISBLANK('2. Collected Data'!BH240)),"",-1*('2. Collected Data'!BH240-'2. Collected Data'!BH140))</f>
        <v>2.9100000000000037</v>
      </c>
      <c r="BE40" s="130"/>
      <c r="BF40" s="210"/>
    </row>
    <row r="41" spans="1:58" s="51" customFormat="1" ht="11.25" customHeight="1" x14ac:dyDescent="0.15">
      <c r="A41" s="89" t="s">
        <v>156</v>
      </c>
      <c r="B41" s="172"/>
      <c r="C41" s="364">
        <f>IF(OR(ISBLANK('2. Collected Data'!G41),ISBLANK('2. Collected Data'!G141)),"",-1*('2. Collected Data'!G141-'2. Collected Data'!G41))</f>
        <v>-620</v>
      </c>
      <c r="D41" s="353">
        <f>IF(OR(ISBLANK('2. Collected Data'!H41),ISBLANK('2. Collected Data'!H141)),"",-1*('2. Collected Data'!H141-'2. Collected Data'!H41))</f>
        <v>-49</v>
      </c>
      <c r="E41" s="353">
        <f>IF(OR(ISBLANK('2. Collected Data'!I41),ISBLANK('2. Collected Data'!I141)),"",-1*('2. Collected Data'!I141-'2. Collected Data'!I41))</f>
        <v>-3</v>
      </c>
      <c r="F41" s="353">
        <f>IF(OR(ISBLANK('2. Collected Data'!J41),ISBLANK('2. Collected Data'!J141)),"",-1*('2. Collected Data'!J141-'2. Collected Data'!J41))</f>
        <v>-46</v>
      </c>
      <c r="G41" s="353">
        <f>IF(OR(ISBLANK('2. Collected Data'!K41),ISBLANK('2. Collected Data'!K141)),"",-1*('2. Collected Data'!K141-'2. Collected Data'!K41))</f>
        <v>0</v>
      </c>
      <c r="H41" s="353">
        <f>IF(OR(ISBLANK('2. Collected Data'!L41),ISBLANK('2. Collected Data'!L141)),"",-1*('2. Collected Data'!L141-'2. Collected Data'!L41))</f>
        <v>0</v>
      </c>
      <c r="I41" s="353">
        <f>IF(OR(ISBLANK('2. Collected Data'!M41),ISBLANK('2. Collected Data'!M141)),"",-1*('2. Collected Data'!M141-'2. Collected Data'!M41))</f>
        <v>52</v>
      </c>
      <c r="J41" s="353">
        <f>IF(OR(ISBLANK('2. Collected Data'!N41),ISBLANK('2. Collected Data'!N141)),"",-1*('2. Collected Data'!N141-'2. Collected Data'!N41))</f>
        <v>0</v>
      </c>
      <c r="K41" s="353" t="str">
        <f>IF(OR(ISBLANK('2. Collected Data'!O41),ISBLANK('2. Collected Data'!O141)),"",-1*('2. Collected Data'!O141-'2. Collected Data'!O41))</f>
        <v/>
      </c>
      <c r="L41" s="353" t="str">
        <f>IF(OR(ISBLANK('2. Collected Data'!P41),ISBLANK('2. Collected Data'!P141)),"",-1*('2. Collected Data'!P141-'2. Collected Data'!P41))</f>
        <v/>
      </c>
      <c r="M41" s="353">
        <f>IF(OR(ISBLANK('2. Collected Data'!Q41),ISBLANK('2. Collected Data'!Q141)),"",-1*('2. Collected Data'!Q141-'2. Collected Data'!Q41))</f>
        <v>0</v>
      </c>
      <c r="N41" s="353">
        <f>IF(OR(ISBLANK('2. Collected Data'!R41),ISBLANK('2. Collected Data'!R141)),"",-1*('2. Collected Data'!R141-'2. Collected Data'!R41))</f>
        <v>0</v>
      </c>
      <c r="O41" s="353">
        <f>IF(OR(ISBLANK('2. Collected Data'!S41),ISBLANK('2. Collected Data'!S141)),"",-1*('2. Collected Data'!S141-'2. Collected Data'!S41))</f>
        <v>0</v>
      </c>
      <c r="P41" s="353">
        <f>IF(OR(ISBLANK('2. Collected Data'!T41),ISBLANK('2. Collected Data'!T141)),"",-1*('2. Collected Data'!T141-'2. Collected Data'!T41))</f>
        <v>0</v>
      </c>
      <c r="Q41" s="353">
        <f>IF(OR(ISBLANK('2. Collected Data'!U41),ISBLANK('2. Collected Data'!U141)),"",-1*('2. Collected Data'!U141-'2. Collected Data'!U41))</f>
        <v>0</v>
      </c>
      <c r="R41" s="353">
        <f>IF(OR(ISBLANK('2. Collected Data'!V41),ISBLANK('2. Collected Data'!V141)),"",-1*('2. Collected Data'!V141-'2. Collected Data'!V41))</f>
        <v>0</v>
      </c>
      <c r="S41" s="353">
        <f>IF(OR(ISBLANK('2. Collected Data'!W41),ISBLANK('2. Collected Data'!W141)),"",-1*('2. Collected Data'!W141-'2. Collected Data'!W41))</f>
        <v>0</v>
      </c>
      <c r="T41" s="353">
        <f>IF(OR(ISBLANK('2. Collected Data'!X41),ISBLANK('2. Collected Data'!X141)),"",-1*('2. Collected Data'!X141-'2. Collected Data'!X41))</f>
        <v>0</v>
      </c>
      <c r="U41" s="353">
        <f>IF(OR(ISBLANK('2. Collected Data'!Y41),ISBLANK('2. Collected Data'!Y141)),"",-1*('2. Collected Data'!Y141-'2. Collected Data'!Y41))</f>
        <v>141</v>
      </c>
      <c r="V41" s="353" t="str">
        <f>IF(OR(ISBLANK('2. Collected Data'!Z41),ISBLANK('2. Collected Data'!Z141)),"",-1*('2. Collected Data'!Z141-'2. Collected Data'!Z41))</f>
        <v/>
      </c>
      <c r="W41" s="354">
        <f>IF(OR(ISBLANK('2. Collected Data'!AA41),ISBLANK('2. Collected Data'!AA141)),"",-1*('2. Collected Data'!AA141-'2. Collected Data'!AA41))</f>
        <v>0</v>
      </c>
      <c r="X41" s="354">
        <f>IF(OR(ISBLANK('2. Collected Data'!AB41),ISBLANK('2. Collected Data'!AB141)),"",-1*('2. Collected Data'!AB141-'2. Collected Data'!AB41))</f>
        <v>0</v>
      </c>
      <c r="Y41" s="354">
        <f>IF(OR(ISBLANK('2. Collected Data'!AC41),ISBLANK('2. Collected Data'!AC141)),"",-1*('2. Collected Data'!AC141-'2. Collected Data'!AC41))</f>
        <v>0</v>
      </c>
      <c r="Z41" s="353" t="str">
        <f>IF(OR(ISBLANK('2. Collected Data'!AD41),ISBLANK('2. Collected Data'!AD141)),"",-1*('2. Collected Data'!AD141-'2. Collected Data'!AD41))</f>
        <v/>
      </c>
      <c r="AA41" s="353" t="str">
        <f>IF(OR(ISBLANK('2. Collected Data'!AE41),ISBLANK('2. Collected Data'!AE141)),"",-1*('2. Collected Data'!AE141-'2. Collected Data'!AE41))</f>
        <v/>
      </c>
      <c r="AB41" s="353">
        <f>IF(OR(ISBLANK('2. Collected Data'!AF41),ISBLANK('2. Collected Data'!AF141)),"",-1*('2. Collected Data'!AF141-'2. Collected Data'!AF41))</f>
        <v>-2</v>
      </c>
      <c r="AC41" s="355">
        <f>IF(OR(ISBLANK('2. Collected Data'!AG41),ISBLANK('2. Collected Data'!AG141)),"",-1*('2. Collected Data'!AG141-'2. Collected Data'!AG41))</f>
        <v>-165000</v>
      </c>
      <c r="AD41" s="356"/>
      <c r="AE41" s="357" t="str">
        <f>IF(OR(ISBLANK('2. Collected Data'!AI141),ISBLANK('2. Collected Data'!AI241)),"",-1*('2. Collected Data'!AI241-'2. Collected Data'!AI141))</f>
        <v/>
      </c>
      <c r="AF41" s="353" t="str">
        <f>IF(OR(ISBLANK('2. Collected Data'!AJ141),ISBLANK('2. Collected Data'!AJ241)),"",-1*('2. Collected Data'!AJ241-'2. Collected Data'!AJ141))</f>
        <v/>
      </c>
      <c r="AG41" s="353" t="str">
        <f>IF(OR(ISBLANK('2. Collected Data'!AK141),ISBLANK('2. Collected Data'!AK241)),"",-1*('2. Collected Data'!AK241-'2. Collected Data'!AK141))</f>
        <v/>
      </c>
      <c r="AH41" s="353" t="str">
        <f>IF(OR(ISBLANK('2. Collected Data'!AL141),ISBLANK('2. Collected Data'!AL241)),"",-1*('2. Collected Data'!AL241-'2. Collected Data'!AL141))</f>
        <v/>
      </c>
      <c r="AI41" s="353" t="str">
        <f>IF(OR(ISBLANK('2. Collected Data'!AM141),ISBLANK('2. Collected Data'!AM241)),"",-1*('2. Collected Data'!AM241-'2. Collected Data'!AM141))</f>
        <v/>
      </c>
      <c r="AJ41" s="358"/>
      <c r="AK41" s="353" t="str">
        <f>IF(OR(ISBLANK('2. Collected Data'!AO141),ISBLANK('2. Collected Data'!AO241)),"",-1*('2. Collected Data'!AO241-'2. Collected Data'!AO141))</f>
        <v/>
      </c>
      <c r="AL41" s="353" t="str">
        <f>IF(OR(ISBLANK('2. Collected Data'!AP141),ISBLANK('2. Collected Data'!AP241)),"",-1*('2. Collected Data'!AP241-'2. Collected Data'!AP141))</f>
        <v/>
      </c>
      <c r="AM41" s="353" t="str">
        <f>IF(OR(ISBLANK('2. Collected Data'!AQ141),ISBLANK('2. Collected Data'!AQ241)),"",-1*('2. Collected Data'!AQ241-'2. Collected Data'!AQ141))</f>
        <v/>
      </c>
      <c r="AN41" s="353" t="str">
        <f>IF(OR(ISBLANK('2. Collected Data'!AR141),ISBLANK('2. Collected Data'!AR241)),"",-1*('2. Collected Data'!AR241-'2. Collected Data'!AR141))</f>
        <v/>
      </c>
      <c r="AO41" s="353" t="str">
        <f>IF(OR(ISBLANK('2. Collected Data'!AS141),ISBLANK('2. Collected Data'!AS241)),"",-1*('2. Collected Data'!AS241-'2. Collected Data'!AS141))</f>
        <v/>
      </c>
      <c r="AP41" s="353" t="str">
        <f>IF(OR(ISBLANK('2. Collected Data'!AT141),ISBLANK('2. Collected Data'!AT241)),"",-1*('2. Collected Data'!AT241-'2. Collected Data'!AT141))</f>
        <v/>
      </c>
      <c r="AQ41" s="355" t="str">
        <f>IF(OR(ISBLANK('2. Collected Data'!AU141),ISBLANK('2. Collected Data'!AU241)),"",-1*('2. Collected Data'!AU241-'2. Collected Data'!AU141))</f>
        <v/>
      </c>
      <c r="AR41" s="356"/>
      <c r="AS41" s="354" t="str">
        <f>IF(OR(ISBLANK('2. Collected Data'!AW141),ISBLANK('2. Collected Data'!AW241)),"",-1*('2. Collected Data'!AW241-'2. Collected Data'!AW141))</f>
        <v/>
      </c>
      <c r="AT41" s="354" t="str">
        <f>IF(OR(ISBLANK('2. Collected Data'!AX141),ISBLANK('2. Collected Data'!AX241)),"",-1*('2. Collected Data'!AX241-'2. Collected Data'!AX141))</f>
        <v/>
      </c>
      <c r="AU41" s="359"/>
      <c r="AV41" s="360"/>
      <c r="AW41" s="356"/>
      <c r="AX41" s="361" t="str">
        <f>IF(OR(ISBLANK('2. Collected Data'!BB141),ISBLANK('2. Collected Data'!BB241)),"",-1*('2. Collected Data'!BB241-'2. Collected Data'!BB141))</f>
        <v/>
      </c>
      <c r="AY41" s="362" t="str">
        <f>IF(OR(ISBLANK('2. Collected Data'!BC141),ISBLANK('2. Collected Data'!BC241)),"",-1*('2. Collected Data'!BC241-'2. Collected Data'!BC141))</f>
        <v/>
      </c>
      <c r="AZ41" s="362" t="str">
        <f>IF(OR(ISBLANK('2. Collected Data'!BD141),ISBLANK('2. Collected Data'!BD241)),"",-1*('2. Collected Data'!BD241-'2. Collected Data'!BD141))</f>
        <v/>
      </c>
      <c r="BA41" s="362" t="str">
        <f>IF(OR(ISBLANK('2. Collected Data'!BE141),ISBLANK('2. Collected Data'!BE241)),"",-1*('2. Collected Data'!BE241-'2. Collected Data'!BE141))</f>
        <v/>
      </c>
      <c r="BB41" s="362" t="str">
        <f>IF(OR(ISBLANK('2. Collected Data'!BF141),ISBLANK('2. Collected Data'!BF241)),"",-1*('2. Collected Data'!BF241-'2. Collected Data'!BF141))</f>
        <v/>
      </c>
      <c r="BC41" s="359"/>
      <c r="BD41" s="361" t="str">
        <f>IF(OR(ISBLANK('2. Collected Data'!BH141),ISBLANK('2. Collected Data'!BH241)),"",-1*('2. Collected Data'!BH241-'2. Collected Data'!BH141))</f>
        <v/>
      </c>
      <c r="BE41" s="130"/>
      <c r="BF41" s="210"/>
    </row>
    <row r="42" spans="1:58" s="176" customFormat="1" ht="11.25" customHeight="1" x14ac:dyDescent="0.15">
      <c r="A42" s="89" t="s">
        <v>334</v>
      </c>
      <c r="B42" s="172"/>
      <c r="C42" s="364">
        <f>IF(OR(ISBLANK('2. Collected Data'!G42),ISBLANK('2. Collected Data'!G142)),"",-1*('2. Collected Data'!G142-'2. Collected Data'!G42))</f>
        <v>0</v>
      </c>
      <c r="D42" s="353">
        <f>IF(OR(ISBLANK('2. Collected Data'!H42),ISBLANK('2. Collected Data'!H142)),"",-1*('2. Collected Data'!H142-'2. Collected Data'!H42))</f>
        <v>0</v>
      </c>
      <c r="E42" s="353">
        <f>IF(OR(ISBLANK('2. Collected Data'!I42),ISBLANK('2. Collected Data'!I142)),"",-1*('2. Collected Data'!I142-'2. Collected Data'!I42))</f>
        <v>20</v>
      </c>
      <c r="F42" s="353">
        <f>IF(OR(ISBLANK('2. Collected Data'!J42),ISBLANK('2. Collected Data'!J142)),"",-1*('2. Collected Data'!J142-'2. Collected Data'!J42))</f>
        <v>5</v>
      </c>
      <c r="G42" s="353">
        <f>IF(OR(ISBLANK('2. Collected Data'!K42),ISBLANK('2. Collected Data'!K142)),"",-1*('2. Collected Data'!K142-'2. Collected Data'!K42))</f>
        <v>-2</v>
      </c>
      <c r="H42" s="353">
        <f>IF(OR(ISBLANK('2. Collected Data'!L42),ISBLANK('2. Collected Data'!L142)),"",-1*('2. Collected Data'!L142-'2. Collected Data'!L42))</f>
        <v>-1</v>
      </c>
      <c r="I42" s="353">
        <f>IF(OR(ISBLANK('2. Collected Data'!M42),ISBLANK('2. Collected Data'!M142)),"",-1*('2. Collected Data'!M142-'2. Collected Data'!M42))</f>
        <v>0</v>
      </c>
      <c r="J42" s="353">
        <f>IF(OR(ISBLANK('2. Collected Data'!N42),ISBLANK('2. Collected Data'!N142)),"",-1*('2. Collected Data'!N142-'2. Collected Data'!N42))</f>
        <v>0</v>
      </c>
      <c r="K42" s="353">
        <f>IF(OR(ISBLANK('2. Collected Data'!O42),ISBLANK('2. Collected Data'!O142)),"",-1*('2. Collected Data'!O142-'2. Collected Data'!O42))</f>
        <v>0</v>
      </c>
      <c r="L42" s="353">
        <f>IF(OR(ISBLANK('2. Collected Data'!P42),ISBLANK('2. Collected Data'!P142)),"",-1*('2. Collected Data'!P142-'2. Collected Data'!P42))</f>
        <v>0</v>
      </c>
      <c r="M42" s="353">
        <f>IF(OR(ISBLANK('2. Collected Data'!Q42),ISBLANK('2. Collected Data'!Q142)),"",-1*('2. Collected Data'!Q142-'2. Collected Data'!Q42))</f>
        <v>-27</v>
      </c>
      <c r="N42" s="353">
        <f>IF(OR(ISBLANK('2. Collected Data'!R42),ISBLANK('2. Collected Data'!R142)),"",-1*('2. Collected Data'!R142-'2. Collected Data'!R42))</f>
        <v>1</v>
      </c>
      <c r="O42" s="353">
        <f>IF(OR(ISBLANK('2. Collected Data'!S42),ISBLANK('2. Collected Data'!S142)),"",-1*('2. Collected Data'!S142-'2. Collected Data'!S42))</f>
        <v>0</v>
      </c>
      <c r="P42" s="353">
        <f>IF(OR(ISBLANK('2. Collected Data'!T42),ISBLANK('2. Collected Data'!T142)),"",-1*('2. Collected Data'!T142-'2. Collected Data'!T42))</f>
        <v>0</v>
      </c>
      <c r="Q42" s="353">
        <f>IF(OR(ISBLANK('2. Collected Data'!U42),ISBLANK('2. Collected Data'!U142)),"",-1*('2. Collected Data'!U142-'2. Collected Data'!U42))</f>
        <v>0</v>
      </c>
      <c r="R42" s="353">
        <f>IF(OR(ISBLANK('2. Collected Data'!V42),ISBLANK('2. Collected Data'!V142)),"",-1*('2. Collected Data'!V142-'2. Collected Data'!V42))</f>
        <v>0</v>
      </c>
      <c r="S42" s="353">
        <f>IF(OR(ISBLANK('2. Collected Data'!W42),ISBLANK('2. Collected Data'!W142)),"",-1*('2. Collected Data'!W142-'2. Collected Data'!W42))</f>
        <v>-10</v>
      </c>
      <c r="T42" s="353">
        <f>IF(OR(ISBLANK('2. Collected Data'!X42),ISBLANK('2. Collected Data'!X142)),"",-1*('2. Collected Data'!X142-'2. Collected Data'!X42))</f>
        <v>0</v>
      </c>
      <c r="U42" s="353">
        <f>IF(OR(ISBLANK('2. Collected Data'!Y42),ISBLANK('2. Collected Data'!Y142)),"",-1*('2. Collected Data'!Y142-'2. Collected Data'!Y42))</f>
        <v>-31</v>
      </c>
      <c r="V42" s="353">
        <f>IF(OR(ISBLANK('2. Collected Data'!Z42),ISBLANK('2. Collected Data'!Z142)),"",-1*('2. Collected Data'!Z142-'2. Collected Data'!Z42))</f>
        <v>0</v>
      </c>
      <c r="W42" s="354">
        <f>IF(OR(ISBLANK('2. Collected Data'!AA42),ISBLANK('2. Collected Data'!AA142)),"",-1*('2. Collected Data'!AA142-'2. Collected Data'!AA42))</f>
        <v>0</v>
      </c>
      <c r="X42" s="354">
        <f>IF(OR(ISBLANK('2. Collected Data'!AB42),ISBLANK('2. Collected Data'!AB142)),"",-1*('2. Collected Data'!AB142-'2. Collected Data'!AB42))</f>
        <v>0</v>
      </c>
      <c r="Y42" s="354">
        <f>IF(OR(ISBLANK('2. Collected Data'!AC42),ISBLANK('2. Collected Data'!AC142)),"",-1*('2. Collected Data'!AC142-'2. Collected Data'!AC42))</f>
        <v>0</v>
      </c>
      <c r="Z42" s="353">
        <f>IF(OR(ISBLANK('2. Collected Data'!AD42),ISBLANK('2. Collected Data'!AD142)),"",-1*('2. Collected Data'!AD142-'2. Collected Data'!AD42))</f>
        <v>0</v>
      </c>
      <c r="AA42" s="353">
        <f>IF(OR(ISBLANK('2. Collected Data'!AE42),ISBLANK('2. Collected Data'!AE142)),"",-1*('2. Collected Data'!AE142-'2. Collected Data'!AE42))</f>
        <v>-3100</v>
      </c>
      <c r="AB42" s="353">
        <f>IF(OR(ISBLANK('2. Collected Data'!AF42),ISBLANK('2. Collected Data'!AF142)),"",-1*('2. Collected Data'!AF142-'2. Collected Data'!AF42))</f>
        <v>0</v>
      </c>
      <c r="AC42" s="355">
        <f>IF(OR(ISBLANK('2. Collected Data'!AG42),ISBLANK('2. Collected Data'!AG142)),"",-1*('2. Collected Data'!AG142-'2. Collected Data'!AG42))</f>
        <v>0</v>
      </c>
      <c r="AD42" s="356"/>
      <c r="AE42" s="384">
        <f>IF(OR(ISBLANK('2. Collected Data'!AI142),ISBLANK('2. Collected Data'!AI242)),"",-1*('2. Collected Data'!AI242-'2. Collected Data'!AI142))</f>
        <v>8489</v>
      </c>
      <c r="AF42" s="353">
        <f>IF(OR(ISBLANK('2. Collected Data'!AJ142),ISBLANK('2. Collected Data'!AJ242)),"",-1*('2. Collected Data'!AJ242-'2. Collected Data'!AJ142))</f>
        <v>0</v>
      </c>
      <c r="AG42" s="353">
        <f>IF(OR(ISBLANK('2. Collected Data'!AK142),ISBLANK('2. Collected Data'!AK242)),"",-1*('2. Collected Data'!AK242-'2. Collected Data'!AK142))</f>
        <v>0</v>
      </c>
      <c r="AH42" s="353">
        <f>IF(OR(ISBLANK('2. Collected Data'!AL142),ISBLANK('2. Collected Data'!AL242)),"",-1*('2. Collected Data'!AL242-'2. Collected Data'!AL142))</f>
        <v>-13082</v>
      </c>
      <c r="AI42" s="353">
        <f>IF(OR(ISBLANK('2. Collected Data'!AM142),ISBLANK('2. Collected Data'!AM242)),"",-1*('2. Collected Data'!AM242-'2. Collected Data'!AM142))</f>
        <v>8</v>
      </c>
      <c r="AJ42" s="358"/>
      <c r="AK42" s="382">
        <f>IF(OR(ISBLANK('2. Collected Data'!AO142),ISBLANK('2. Collected Data'!AO242)),"",-1*('2. Collected Data'!AO242-'2. Collected Data'!AO142))</f>
        <v>-315760</v>
      </c>
      <c r="AL42" s="353">
        <f>IF(OR(ISBLANK('2. Collected Data'!AP142),ISBLANK('2. Collected Data'!AP242)),"",-1*('2. Collected Data'!AP242-'2. Collected Data'!AP142))</f>
        <v>5241</v>
      </c>
      <c r="AM42" s="353">
        <f>IF(OR(ISBLANK('2. Collected Data'!AQ142),ISBLANK('2. Collected Data'!AQ242)),"",-1*('2. Collected Data'!AQ242-'2. Collected Data'!AQ142))</f>
        <v>-29257</v>
      </c>
      <c r="AN42" s="353">
        <f>IF(OR(ISBLANK('2. Collected Data'!AR142),ISBLANK('2. Collected Data'!AR242)),"",-1*('2. Collected Data'!AR242-'2. Collected Data'!AR142))</f>
        <v>0</v>
      </c>
      <c r="AO42" s="353">
        <f>IF(OR(ISBLANK('2. Collected Data'!AS142),ISBLANK('2. Collected Data'!AS242)),"",-1*('2. Collected Data'!AS242-'2. Collected Data'!AS142))</f>
        <v>0</v>
      </c>
      <c r="AP42" s="353">
        <f>IF(OR(ISBLANK('2. Collected Data'!AT142),ISBLANK('2. Collected Data'!AT242)),"",-1*('2. Collected Data'!AT242-'2. Collected Data'!AT142))</f>
        <v>0</v>
      </c>
      <c r="AQ42" s="355">
        <f>IF(OR(ISBLANK('2. Collected Data'!AU142),ISBLANK('2. Collected Data'!AU242)),"",-1*('2. Collected Data'!AU242-'2. Collected Data'!AU142))</f>
        <v>0</v>
      </c>
      <c r="AR42" s="356"/>
      <c r="AS42" s="354">
        <f>IF(OR(ISBLANK('2. Collected Data'!AW142),ISBLANK('2. Collected Data'!AW242)),"",-1*('2. Collected Data'!AW242-'2. Collected Data'!AW142))</f>
        <v>-0.17999999999999994</v>
      </c>
      <c r="AT42" s="354">
        <f>IF(OR(ISBLANK('2. Collected Data'!AX142),ISBLANK('2. Collected Data'!AX242)),"",-1*('2. Collected Data'!AX242-'2. Collected Data'!AX142))</f>
        <v>0.18</v>
      </c>
      <c r="AU42" s="359"/>
      <c r="AV42" s="360"/>
      <c r="AW42" s="356"/>
      <c r="AX42" s="361">
        <f>IF(OR(ISBLANK('2. Collected Data'!BB142),ISBLANK('2. Collected Data'!BB242)),"",-1*('2. Collected Data'!BB242-'2. Collected Data'!BB142))</f>
        <v>-2.8100000000000023</v>
      </c>
      <c r="AY42" s="362">
        <f>IF(OR(ISBLANK('2. Collected Data'!BC142),ISBLANK('2. Collected Data'!BC242)),"",-1*('2. Collected Data'!BC242-'2. Collected Data'!BC142))</f>
        <v>1321353</v>
      </c>
      <c r="AZ42" s="362">
        <f>IF(OR(ISBLANK('2. Collected Data'!BD142),ISBLANK('2. Collected Data'!BD242)),"",-1*('2. Collected Data'!BD242-'2. Collected Data'!BD142))</f>
        <v>4948499</v>
      </c>
      <c r="BA42" s="362">
        <f>IF(OR(ISBLANK('2. Collected Data'!BE142),ISBLANK('2. Collected Data'!BE242)),"",-1*('2. Collected Data'!BE242-'2. Collected Data'!BE142))</f>
        <v>828959</v>
      </c>
      <c r="BB42" s="362">
        <f>IF(OR(ISBLANK('2. Collected Data'!BF142),ISBLANK('2. Collected Data'!BF242)),"",-1*('2. Collected Data'!BF242-'2. Collected Data'!BF142))</f>
        <v>1145938</v>
      </c>
      <c r="BC42" s="359"/>
      <c r="BD42" s="361" t="str">
        <f>IF(OR(ISBLANK('2. Collected Data'!BH142),ISBLANK('2. Collected Data'!BH242)),"",-1*('2. Collected Data'!BH242-'2. Collected Data'!BH142))</f>
        <v/>
      </c>
      <c r="BE42" s="130"/>
      <c r="BF42" s="210"/>
    </row>
    <row r="43" spans="1:58" s="51" customFormat="1" ht="11.25" customHeight="1" x14ac:dyDescent="0.15">
      <c r="A43" s="89" t="s">
        <v>157</v>
      </c>
      <c r="B43" s="172"/>
      <c r="C43" s="364" t="str">
        <f>IF(OR(ISBLANK('2. Collected Data'!G43),ISBLANK('2. Collected Data'!G143)),"",-1*('2. Collected Data'!G143-'2. Collected Data'!G43))</f>
        <v/>
      </c>
      <c r="D43" s="353" t="str">
        <f>IF(OR(ISBLANK('2. Collected Data'!H43),ISBLANK('2. Collected Data'!H143)),"",-1*('2. Collected Data'!H143-'2. Collected Data'!H43))</f>
        <v/>
      </c>
      <c r="E43" s="353" t="str">
        <f>IF(OR(ISBLANK('2. Collected Data'!I43),ISBLANK('2. Collected Data'!I143)),"",-1*('2. Collected Data'!I143-'2. Collected Data'!I43))</f>
        <v/>
      </c>
      <c r="F43" s="353" t="str">
        <f>IF(OR(ISBLANK('2. Collected Data'!J43),ISBLANK('2. Collected Data'!J143)),"",-1*('2. Collected Data'!J143-'2. Collected Data'!J43))</f>
        <v/>
      </c>
      <c r="G43" s="353" t="str">
        <f>IF(OR(ISBLANK('2. Collected Data'!K43),ISBLANK('2. Collected Data'!K143)),"",-1*('2. Collected Data'!K143-'2. Collected Data'!K43))</f>
        <v/>
      </c>
      <c r="H43" s="353" t="str">
        <f>IF(OR(ISBLANK('2. Collected Data'!L43),ISBLANK('2. Collected Data'!L143)),"",-1*('2. Collected Data'!L143-'2. Collected Data'!L43))</f>
        <v/>
      </c>
      <c r="I43" s="353" t="str">
        <f>IF(OR(ISBLANK('2. Collected Data'!M43),ISBLANK('2. Collected Data'!M143)),"",-1*('2. Collected Data'!M143-'2. Collected Data'!M43))</f>
        <v/>
      </c>
      <c r="J43" s="353" t="str">
        <f>IF(OR(ISBLANK('2. Collected Data'!N43),ISBLANK('2. Collected Data'!N143)),"",-1*('2. Collected Data'!N143-'2. Collected Data'!N43))</f>
        <v/>
      </c>
      <c r="K43" s="353" t="str">
        <f>IF(OR(ISBLANK('2. Collected Data'!O43),ISBLANK('2. Collected Data'!O143)),"",-1*('2. Collected Data'!O143-'2. Collected Data'!O43))</f>
        <v/>
      </c>
      <c r="L43" s="353" t="str">
        <f>IF(OR(ISBLANK('2. Collected Data'!P43),ISBLANK('2. Collected Data'!P143)),"",-1*('2. Collected Data'!P143-'2. Collected Data'!P43))</f>
        <v/>
      </c>
      <c r="M43" s="353" t="str">
        <f>IF(OR(ISBLANK('2. Collected Data'!Q43),ISBLANK('2. Collected Data'!Q143)),"",-1*('2. Collected Data'!Q143-'2. Collected Data'!Q43))</f>
        <v/>
      </c>
      <c r="N43" s="353" t="str">
        <f>IF(OR(ISBLANK('2. Collected Data'!R43),ISBLANK('2. Collected Data'!R143)),"",-1*('2. Collected Data'!R143-'2. Collected Data'!R43))</f>
        <v/>
      </c>
      <c r="O43" s="353" t="str">
        <f>IF(OR(ISBLANK('2. Collected Data'!S43),ISBLANK('2. Collected Data'!S143)),"",-1*('2. Collected Data'!S143-'2. Collected Data'!S43))</f>
        <v/>
      </c>
      <c r="P43" s="353" t="str">
        <f>IF(OR(ISBLANK('2. Collected Data'!T43),ISBLANK('2. Collected Data'!T143)),"",-1*('2. Collected Data'!T143-'2. Collected Data'!T43))</f>
        <v/>
      </c>
      <c r="Q43" s="353" t="str">
        <f>IF(OR(ISBLANK('2. Collected Data'!U43),ISBLANK('2. Collected Data'!U143)),"",-1*('2. Collected Data'!U143-'2. Collected Data'!U43))</f>
        <v/>
      </c>
      <c r="R43" s="353" t="str">
        <f>IF(OR(ISBLANK('2. Collected Data'!V43),ISBLANK('2. Collected Data'!V143)),"",-1*('2. Collected Data'!V143-'2. Collected Data'!V43))</f>
        <v/>
      </c>
      <c r="S43" s="353" t="str">
        <f>IF(OR(ISBLANK('2. Collected Data'!W43),ISBLANK('2. Collected Data'!W143)),"",-1*('2. Collected Data'!W143-'2. Collected Data'!W43))</f>
        <v/>
      </c>
      <c r="T43" s="353" t="str">
        <f>IF(OR(ISBLANK('2. Collected Data'!X43),ISBLANK('2. Collected Data'!X143)),"",-1*('2. Collected Data'!X143-'2. Collected Data'!X43))</f>
        <v/>
      </c>
      <c r="U43" s="353" t="str">
        <f>IF(OR(ISBLANK('2. Collected Data'!Y43),ISBLANK('2. Collected Data'!Y143)),"",-1*('2. Collected Data'!Y143-'2. Collected Data'!Y43))</f>
        <v/>
      </c>
      <c r="V43" s="353" t="str">
        <f>IF(OR(ISBLANK('2. Collected Data'!Z43),ISBLANK('2. Collected Data'!Z143)),"",-1*('2. Collected Data'!Z143-'2. Collected Data'!Z43))</f>
        <v/>
      </c>
      <c r="W43" s="354" t="str">
        <f>IF(OR(ISBLANK('2. Collected Data'!AA43),ISBLANK('2. Collected Data'!AA143)),"",-1*('2. Collected Data'!AA143-'2. Collected Data'!AA43))</f>
        <v/>
      </c>
      <c r="X43" s="354" t="str">
        <f>IF(OR(ISBLANK('2. Collected Data'!AB43),ISBLANK('2. Collected Data'!AB143)),"",-1*('2. Collected Data'!AB143-'2. Collected Data'!AB43))</f>
        <v/>
      </c>
      <c r="Y43" s="354" t="str">
        <f>IF(OR(ISBLANK('2. Collected Data'!AC43),ISBLANK('2. Collected Data'!AC143)),"",-1*('2. Collected Data'!AC143-'2. Collected Data'!AC43))</f>
        <v/>
      </c>
      <c r="Z43" s="353" t="str">
        <f>IF(OR(ISBLANK('2. Collected Data'!AD43),ISBLANK('2. Collected Data'!AD143)),"",-1*('2. Collected Data'!AD143-'2. Collected Data'!AD43))</f>
        <v/>
      </c>
      <c r="AA43" s="353" t="str">
        <f>IF(OR(ISBLANK('2. Collected Data'!AE43),ISBLANK('2. Collected Data'!AE143)),"",-1*('2. Collected Data'!AE143-'2. Collected Data'!AE43))</f>
        <v/>
      </c>
      <c r="AB43" s="353" t="str">
        <f>IF(OR(ISBLANK('2. Collected Data'!AF43),ISBLANK('2. Collected Data'!AF143)),"",-1*('2. Collected Data'!AF143-'2. Collected Data'!AF43))</f>
        <v/>
      </c>
      <c r="AC43" s="355" t="str">
        <f>IF(OR(ISBLANK('2. Collected Data'!AG43),ISBLANK('2. Collected Data'!AG143)),"",-1*('2. Collected Data'!AG143-'2. Collected Data'!AG43))</f>
        <v/>
      </c>
      <c r="AD43" s="356"/>
      <c r="AE43" s="357" t="str">
        <f>IF(OR(ISBLANK('2. Collected Data'!AI143),ISBLANK('2. Collected Data'!AI243)),"",-1*('2. Collected Data'!AI243-'2. Collected Data'!AI143))</f>
        <v/>
      </c>
      <c r="AF43" s="353" t="str">
        <f>IF(OR(ISBLANK('2. Collected Data'!AJ143),ISBLANK('2. Collected Data'!AJ243)),"",-1*('2. Collected Data'!AJ243-'2. Collected Data'!AJ143))</f>
        <v/>
      </c>
      <c r="AG43" s="353" t="str">
        <f>IF(OR(ISBLANK('2. Collected Data'!AK143),ISBLANK('2. Collected Data'!AK243)),"",-1*('2. Collected Data'!AK243-'2. Collected Data'!AK143))</f>
        <v/>
      </c>
      <c r="AH43" s="353" t="str">
        <f>IF(OR(ISBLANK('2. Collected Data'!AL143),ISBLANK('2. Collected Data'!AL243)),"",-1*('2. Collected Data'!AL243-'2. Collected Data'!AL143))</f>
        <v/>
      </c>
      <c r="AI43" s="353" t="str">
        <f>IF(OR(ISBLANK('2. Collected Data'!AM143),ISBLANK('2. Collected Data'!AM243)),"",-1*('2. Collected Data'!AM243-'2. Collected Data'!AM143))</f>
        <v/>
      </c>
      <c r="AJ43" s="358"/>
      <c r="AK43" s="353" t="str">
        <f>IF(OR(ISBLANK('2. Collected Data'!AO143),ISBLANK('2. Collected Data'!AO243)),"",-1*('2. Collected Data'!AO243-'2. Collected Data'!AO143))</f>
        <v/>
      </c>
      <c r="AL43" s="353" t="str">
        <f>IF(OR(ISBLANK('2. Collected Data'!AP143),ISBLANK('2. Collected Data'!AP243)),"",-1*('2. Collected Data'!AP243-'2. Collected Data'!AP143))</f>
        <v/>
      </c>
      <c r="AM43" s="353" t="str">
        <f>IF(OR(ISBLANK('2. Collected Data'!AQ143),ISBLANK('2. Collected Data'!AQ243)),"",-1*('2. Collected Data'!AQ243-'2. Collected Data'!AQ143))</f>
        <v/>
      </c>
      <c r="AN43" s="353" t="str">
        <f>IF(OR(ISBLANK('2. Collected Data'!AR143),ISBLANK('2. Collected Data'!AR243)),"",-1*('2. Collected Data'!AR243-'2. Collected Data'!AR143))</f>
        <v/>
      </c>
      <c r="AO43" s="353" t="str">
        <f>IF(OR(ISBLANK('2. Collected Data'!AS143),ISBLANK('2. Collected Data'!AS243)),"",-1*('2. Collected Data'!AS243-'2. Collected Data'!AS143))</f>
        <v/>
      </c>
      <c r="AP43" s="353" t="str">
        <f>IF(OR(ISBLANK('2. Collected Data'!AT143),ISBLANK('2. Collected Data'!AT243)),"",-1*('2. Collected Data'!AT243-'2. Collected Data'!AT143))</f>
        <v/>
      </c>
      <c r="AQ43" s="355" t="str">
        <f>IF(OR(ISBLANK('2. Collected Data'!AU143),ISBLANK('2. Collected Data'!AU243)),"",-1*('2. Collected Data'!AU243-'2. Collected Data'!AU143))</f>
        <v/>
      </c>
      <c r="AR43" s="356"/>
      <c r="AS43" s="354" t="str">
        <f>IF(OR(ISBLANK('2. Collected Data'!AW143),ISBLANK('2. Collected Data'!AW243)),"",-1*('2. Collected Data'!AW243-'2. Collected Data'!AW143))</f>
        <v/>
      </c>
      <c r="AT43" s="354" t="str">
        <f>IF(OR(ISBLANK('2. Collected Data'!AX143),ISBLANK('2. Collected Data'!AX243)),"",-1*('2. Collected Data'!AX243-'2. Collected Data'!AX143))</f>
        <v/>
      </c>
      <c r="AU43" s="359"/>
      <c r="AV43" s="360"/>
      <c r="AW43" s="356"/>
      <c r="AX43" s="361" t="str">
        <f>IF(OR(ISBLANK('2. Collected Data'!BB143),ISBLANK('2. Collected Data'!BB243)),"",-1*('2. Collected Data'!BB243-'2. Collected Data'!BB143))</f>
        <v/>
      </c>
      <c r="AY43" s="362" t="str">
        <f>IF(OR(ISBLANK('2. Collected Data'!BC143),ISBLANK('2. Collected Data'!BC243)),"",-1*('2. Collected Data'!BC243-'2. Collected Data'!BC143))</f>
        <v/>
      </c>
      <c r="AZ43" s="362" t="str">
        <f>IF(OR(ISBLANK('2. Collected Data'!BD143),ISBLANK('2. Collected Data'!BD243)),"",-1*('2. Collected Data'!BD243-'2. Collected Data'!BD143))</f>
        <v/>
      </c>
      <c r="BA43" s="362" t="str">
        <f>IF(OR(ISBLANK('2. Collected Data'!BE143),ISBLANK('2. Collected Data'!BE243)),"",-1*('2. Collected Data'!BE243-'2. Collected Data'!BE143))</f>
        <v/>
      </c>
      <c r="BB43" s="362" t="str">
        <f>IF(OR(ISBLANK('2. Collected Data'!BF143),ISBLANK('2. Collected Data'!BF243)),"",-1*('2. Collected Data'!BF243-'2. Collected Data'!BF143))</f>
        <v/>
      </c>
      <c r="BC43" s="359"/>
      <c r="BD43" s="361" t="str">
        <f>IF(OR(ISBLANK('2. Collected Data'!BH143),ISBLANK('2. Collected Data'!BH243)),"",-1*('2. Collected Data'!BH243-'2. Collected Data'!BH143))</f>
        <v/>
      </c>
      <c r="BE43" s="130"/>
      <c r="BF43" s="210"/>
    </row>
    <row r="44" spans="1:58" s="51" customFormat="1" ht="11.25" customHeight="1" x14ac:dyDescent="0.15">
      <c r="A44" s="89" t="s">
        <v>355</v>
      </c>
      <c r="B44" s="172"/>
      <c r="C44" s="364" t="str">
        <f>IF(OR(ISBLANK('2. Collected Data'!G44),ISBLANK('2. Collected Data'!G144)),"",-1*('2. Collected Data'!G144-'2. Collected Data'!G44))</f>
        <v/>
      </c>
      <c r="D44" s="353" t="str">
        <f>IF(OR(ISBLANK('2. Collected Data'!H44),ISBLANK('2. Collected Data'!H144)),"",-1*('2. Collected Data'!H144-'2. Collected Data'!H44))</f>
        <v/>
      </c>
      <c r="E44" s="353" t="str">
        <f>IF(OR(ISBLANK('2. Collected Data'!I44),ISBLANK('2. Collected Data'!I144)),"",-1*('2. Collected Data'!I144-'2. Collected Data'!I44))</f>
        <v/>
      </c>
      <c r="F44" s="353" t="str">
        <f>IF(OR(ISBLANK('2. Collected Data'!J44),ISBLANK('2. Collected Data'!J144)),"",-1*('2. Collected Data'!J144-'2. Collected Data'!J44))</f>
        <v/>
      </c>
      <c r="G44" s="353" t="str">
        <f>IF(OR(ISBLANK('2. Collected Data'!K44),ISBLANK('2. Collected Data'!K144)),"",-1*('2. Collected Data'!K144-'2. Collected Data'!K44))</f>
        <v/>
      </c>
      <c r="H44" s="353" t="str">
        <f>IF(OR(ISBLANK('2. Collected Data'!L44),ISBLANK('2. Collected Data'!L144)),"",-1*('2. Collected Data'!L144-'2. Collected Data'!L44))</f>
        <v/>
      </c>
      <c r="I44" s="353" t="str">
        <f>IF(OR(ISBLANK('2. Collected Data'!M44),ISBLANK('2. Collected Data'!M144)),"",-1*('2. Collected Data'!M144-'2. Collected Data'!M44))</f>
        <v/>
      </c>
      <c r="J44" s="353" t="str">
        <f>IF(OR(ISBLANK('2. Collected Data'!N44),ISBLANK('2. Collected Data'!N144)),"",-1*('2. Collected Data'!N144-'2. Collected Data'!N44))</f>
        <v/>
      </c>
      <c r="K44" s="353" t="str">
        <f>IF(OR(ISBLANK('2. Collected Data'!O44),ISBLANK('2. Collected Data'!O144)),"",-1*('2. Collected Data'!O144-'2. Collected Data'!O44))</f>
        <v/>
      </c>
      <c r="L44" s="353" t="str">
        <f>IF(OR(ISBLANK('2. Collected Data'!P44),ISBLANK('2. Collected Data'!P144)),"",-1*('2. Collected Data'!P144-'2. Collected Data'!P44))</f>
        <v/>
      </c>
      <c r="M44" s="353" t="str">
        <f>IF(OR(ISBLANK('2. Collected Data'!Q44),ISBLANK('2. Collected Data'!Q144)),"",-1*('2. Collected Data'!Q144-'2. Collected Data'!Q44))</f>
        <v/>
      </c>
      <c r="N44" s="353" t="str">
        <f>IF(OR(ISBLANK('2. Collected Data'!R44),ISBLANK('2. Collected Data'!R144)),"",-1*('2. Collected Data'!R144-'2. Collected Data'!R44))</f>
        <v/>
      </c>
      <c r="O44" s="353" t="str">
        <f>IF(OR(ISBLANK('2. Collected Data'!S44),ISBLANK('2. Collected Data'!S144)),"",-1*('2. Collected Data'!S144-'2. Collected Data'!S44))</f>
        <v/>
      </c>
      <c r="P44" s="353" t="str">
        <f>IF(OR(ISBLANK('2. Collected Data'!T44),ISBLANK('2. Collected Data'!T144)),"",-1*('2. Collected Data'!T144-'2. Collected Data'!T44))</f>
        <v/>
      </c>
      <c r="Q44" s="353" t="str">
        <f>IF(OR(ISBLANK('2. Collected Data'!U44),ISBLANK('2. Collected Data'!U144)),"",-1*('2. Collected Data'!U144-'2. Collected Data'!U44))</f>
        <v/>
      </c>
      <c r="R44" s="353" t="str">
        <f>IF(OR(ISBLANK('2. Collected Data'!V44),ISBLANK('2. Collected Data'!V144)),"",-1*('2. Collected Data'!V144-'2. Collected Data'!V44))</f>
        <v/>
      </c>
      <c r="S44" s="353" t="str">
        <f>IF(OR(ISBLANK('2. Collected Data'!W44),ISBLANK('2. Collected Data'!W144)),"",-1*('2. Collected Data'!W144-'2. Collected Data'!W44))</f>
        <v/>
      </c>
      <c r="T44" s="353" t="str">
        <f>IF(OR(ISBLANK('2. Collected Data'!X44),ISBLANK('2. Collected Data'!X144)),"",-1*('2. Collected Data'!X144-'2. Collected Data'!X44))</f>
        <v/>
      </c>
      <c r="U44" s="353" t="str">
        <f>IF(OR(ISBLANK('2. Collected Data'!Y44),ISBLANK('2. Collected Data'!Y144)),"",-1*('2. Collected Data'!Y144-'2. Collected Data'!Y44))</f>
        <v/>
      </c>
      <c r="V44" s="353" t="str">
        <f>IF(OR(ISBLANK('2. Collected Data'!Z44),ISBLANK('2. Collected Data'!Z144)),"",-1*('2. Collected Data'!Z144-'2. Collected Data'!Z44))</f>
        <v/>
      </c>
      <c r="W44" s="354" t="str">
        <f>IF(OR(ISBLANK('2. Collected Data'!AA44),ISBLANK('2. Collected Data'!AA144)),"",-1*('2. Collected Data'!AA144-'2. Collected Data'!AA44))</f>
        <v/>
      </c>
      <c r="X44" s="354" t="str">
        <f>IF(OR(ISBLANK('2. Collected Data'!AB44),ISBLANK('2. Collected Data'!AB144)),"",-1*('2. Collected Data'!AB144-'2. Collected Data'!AB44))</f>
        <v/>
      </c>
      <c r="Y44" s="354" t="str">
        <f>IF(OR(ISBLANK('2. Collected Data'!AC44),ISBLANK('2. Collected Data'!AC144)),"",-1*('2. Collected Data'!AC144-'2. Collected Data'!AC44))</f>
        <v/>
      </c>
      <c r="Z44" s="353" t="str">
        <f>IF(OR(ISBLANK('2. Collected Data'!AD44),ISBLANK('2. Collected Data'!AD144)),"",-1*('2. Collected Data'!AD144-'2. Collected Data'!AD44))</f>
        <v/>
      </c>
      <c r="AA44" s="353" t="str">
        <f>IF(OR(ISBLANK('2. Collected Data'!AE44),ISBLANK('2. Collected Data'!AE144)),"",-1*('2. Collected Data'!AE144-'2. Collected Data'!AE44))</f>
        <v/>
      </c>
      <c r="AB44" s="353" t="str">
        <f>IF(OR(ISBLANK('2. Collected Data'!AF44),ISBLANK('2. Collected Data'!AF144)),"",-1*('2. Collected Data'!AF144-'2. Collected Data'!AF44))</f>
        <v/>
      </c>
      <c r="AC44" s="355" t="str">
        <f>IF(OR(ISBLANK('2. Collected Data'!AG44),ISBLANK('2. Collected Data'!AG144)),"",-1*('2. Collected Data'!AG144-'2. Collected Data'!AG44))</f>
        <v/>
      </c>
      <c r="AD44" s="356"/>
      <c r="AE44" s="357" t="str">
        <f>IF(OR(ISBLANK('2. Collected Data'!AI144),ISBLANK('2. Collected Data'!AI244)),"",-1*('2. Collected Data'!AI244-'2. Collected Data'!AI144))</f>
        <v/>
      </c>
      <c r="AF44" s="353" t="str">
        <f>IF(OR(ISBLANK('2. Collected Data'!AJ144),ISBLANK('2. Collected Data'!AJ244)),"",-1*('2. Collected Data'!AJ244-'2. Collected Data'!AJ144))</f>
        <v/>
      </c>
      <c r="AG44" s="353" t="str">
        <f>IF(OR(ISBLANK('2. Collected Data'!AK144),ISBLANK('2. Collected Data'!AK244)),"",-1*('2. Collected Data'!AK244-'2. Collected Data'!AK144))</f>
        <v/>
      </c>
      <c r="AH44" s="353" t="str">
        <f>IF(OR(ISBLANK('2. Collected Data'!AL144),ISBLANK('2. Collected Data'!AL244)),"",-1*('2. Collected Data'!AL244-'2. Collected Data'!AL144))</f>
        <v/>
      </c>
      <c r="AI44" s="353" t="str">
        <f>IF(OR(ISBLANK('2. Collected Data'!AM144),ISBLANK('2. Collected Data'!AM244)),"",-1*('2. Collected Data'!AM244-'2. Collected Data'!AM144))</f>
        <v/>
      </c>
      <c r="AJ44" s="358"/>
      <c r="AK44" s="353" t="str">
        <f>IF(OR(ISBLANK('2. Collected Data'!AO144),ISBLANK('2. Collected Data'!AO244)),"",-1*('2. Collected Data'!AO244-'2. Collected Data'!AO144))</f>
        <v/>
      </c>
      <c r="AL44" s="353" t="str">
        <f>IF(OR(ISBLANK('2. Collected Data'!AP144),ISBLANK('2. Collected Data'!AP244)),"",-1*('2. Collected Data'!AP244-'2. Collected Data'!AP144))</f>
        <v/>
      </c>
      <c r="AM44" s="353" t="str">
        <f>IF(OR(ISBLANK('2. Collected Data'!AQ144),ISBLANK('2. Collected Data'!AQ244)),"",-1*('2. Collected Data'!AQ244-'2. Collected Data'!AQ144))</f>
        <v/>
      </c>
      <c r="AN44" s="353" t="str">
        <f>IF(OR(ISBLANK('2. Collected Data'!AR144),ISBLANK('2. Collected Data'!AR244)),"",-1*('2. Collected Data'!AR244-'2. Collected Data'!AR144))</f>
        <v/>
      </c>
      <c r="AO44" s="353" t="str">
        <f>IF(OR(ISBLANK('2. Collected Data'!AS144),ISBLANK('2. Collected Data'!AS244)),"",-1*('2. Collected Data'!AS244-'2. Collected Data'!AS144))</f>
        <v/>
      </c>
      <c r="AP44" s="353" t="str">
        <f>IF(OR(ISBLANK('2. Collected Data'!AT144),ISBLANK('2. Collected Data'!AT244)),"",-1*('2. Collected Data'!AT244-'2. Collected Data'!AT144))</f>
        <v/>
      </c>
      <c r="AQ44" s="355" t="str">
        <f>IF(OR(ISBLANK('2. Collected Data'!AU144),ISBLANK('2. Collected Data'!AU244)),"",-1*('2. Collected Data'!AU244-'2. Collected Data'!AU144))</f>
        <v/>
      </c>
      <c r="AR44" s="356"/>
      <c r="AS44" s="354" t="str">
        <f>IF(OR(ISBLANK('2. Collected Data'!AW144),ISBLANK('2. Collected Data'!AW244)),"",-1*('2. Collected Data'!AW244-'2. Collected Data'!AW144))</f>
        <v/>
      </c>
      <c r="AT44" s="354" t="str">
        <f>IF(OR(ISBLANK('2. Collected Data'!AX144),ISBLANK('2. Collected Data'!AX244)),"",-1*('2. Collected Data'!AX244-'2. Collected Data'!AX144))</f>
        <v/>
      </c>
      <c r="AU44" s="359"/>
      <c r="AV44" s="360"/>
      <c r="AW44" s="356"/>
      <c r="AX44" s="361" t="str">
        <f>IF(OR(ISBLANK('2. Collected Data'!BB144),ISBLANK('2. Collected Data'!BB244)),"",-1*('2. Collected Data'!BB244-'2. Collected Data'!BB144))</f>
        <v/>
      </c>
      <c r="AY44" s="362" t="str">
        <f>IF(OR(ISBLANK('2. Collected Data'!BC144),ISBLANK('2. Collected Data'!BC244)),"",-1*('2. Collected Data'!BC244-'2. Collected Data'!BC144))</f>
        <v/>
      </c>
      <c r="AZ44" s="362" t="str">
        <f>IF(OR(ISBLANK('2. Collected Data'!BD144),ISBLANK('2. Collected Data'!BD244)),"",-1*('2. Collected Data'!BD244-'2. Collected Data'!BD144))</f>
        <v/>
      </c>
      <c r="BA44" s="362" t="str">
        <f>IF(OR(ISBLANK('2. Collected Data'!BE144),ISBLANK('2. Collected Data'!BE244)),"",-1*('2. Collected Data'!BE244-'2. Collected Data'!BE144))</f>
        <v/>
      </c>
      <c r="BB44" s="362" t="str">
        <f>IF(OR(ISBLANK('2. Collected Data'!BF144),ISBLANK('2. Collected Data'!BF244)),"",-1*('2. Collected Data'!BF244-'2. Collected Data'!BF144))</f>
        <v/>
      </c>
      <c r="BC44" s="359"/>
      <c r="BD44" s="361" t="str">
        <f>IF(OR(ISBLANK('2. Collected Data'!BH144),ISBLANK('2. Collected Data'!BH244)),"",-1*('2. Collected Data'!BH244-'2. Collected Data'!BH144))</f>
        <v/>
      </c>
      <c r="BE44" s="130"/>
      <c r="BF44" s="210"/>
    </row>
    <row r="45" spans="1:58" s="51" customFormat="1" ht="11.25" customHeight="1" x14ac:dyDescent="0.15">
      <c r="A45" s="89" t="s">
        <v>100</v>
      </c>
      <c r="B45" s="172"/>
      <c r="C45" s="364">
        <f>IF(OR(ISBLANK('2. Collected Data'!G45),ISBLANK('2. Collected Data'!G145)),"",-1*('2. Collected Data'!G145-'2. Collected Data'!G45))</f>
        <v>0</v>
      </c>
      <c r="D45" s="353" t="str">
        <f>IF(OR(ISBLANK('2. Collected Data'!H45),ISBLANK('2. Collected Data'!H145)),"",-1*('2. Collected Data'!H145-'2. Collected Data'!H45))</f>
        <v/>
      </c>
      <c r="E45" s="353">
        <f>IF(OR(ISBLANK('2. Collected Data'!I45),ISBLANK('2. Collected Data'!I145)),"",-1*('2. Collected Data'!I145-'2. Collected Data'!I45))</f>
        <v>2</v>
      </c>
      <c r="F45" s="353" t="str">
        <f>IF(OR(ISBLANK('2. Collected Data'!J45),ISBLANK('2. Collected Data'!J145)),"",-1*('2. Collected Data'!J145-'2. Collected Data'!J45))</f>
        <v/>
      </c>
      <c r="G45" s="353">
        <f>IF(OR(ISBLANK('2. Collected Data'!K45),ISBLANK('2. Collected Data'!K145)),"",-1*('2. Collected Data'!K145-'2. Collected Data'!K45))</f>
        <v>0</v>
      </c>
      <c r="H45" s="353">
        <f>IF(OR(ISBLANK('2. Collected Data'!L45),ISBLANK('2. Collected Data'!L145)),"",-1*('2. Collected Data'!L145-'2. Collected Data'!L45))</f>
        <v>0</v>
      </c>
      <c r="I45" s="353">
        <f>IF(OR(ISBLANK('2. Collected Data'!M45),ISBLANK('2. Collected Data'!M145)),"",-1*('2. Collected Data'!M145-'2. Collected Data'!M45))</f>
        <v>2</v>
      </c>
      <c r="J45" s="353" t="str">
        <f>IF(OR(ISBLANK('2. Collected Data'!N45),ISBLANK('2. Collected Data'!N145)),"",-1*('2. Collected Data'!N145-'2. Collected Data'!N45))</f>
        <v/>
      </c>
      <c r="K45" s="353">
        <f>IF(OR(ISBLANK('2. Collected Data'!O45),ISBLANK('2. Collected Data'!O145)),"",-1*('2. Collected Data'!O145-'2. Collected Data'!O45))</f>
        <v>2</v>
      </c>
      <c r="L45" s="353" t="str">
        <f>IF(OR(ISBLANK('2. Collected Data'!P45),ISBLANK('2. Collected Data'!P145)),"",-1*('2. Collected Data'!P145-'2. Collected Data'!P45))</f>
        <v/>
      </c>
      <c r="M45" s="353" t="str">
        <f>IF(OR(ISBLANK('2. Collected Data'!Q45),ISBLANK('2. Collected Data'!Q145)),"",-1*('2. Collected Data'!Q145-'2. Collected Data'!Q45))</f>
        <v/>
      </c>
      <c r="N45" s="353" t="str">
        <f>IF(OR(ISBLANK('2. Collected Data'!R45),ISBLANK('2. Collected Data'!R145)),"",-1*('2. Collected Data'!R145-'2. Collected Data'!R45))</f>
        <v/>
      </c>
      <c r="O45" s="353" t="str">
        <f>IF(OR(ISBLANK('2. Collected Data'!S45),ISBLANK('2. Collected Data'!S145)),"",-1*('2. Collected Data'!S145-'2. Collected Data'!S45))</f>
        <v/>
      </c>
      <c r="P45" s="353" t="str">
        <f>IF(OR(ISBLANK('2. Collected Data'!T45),ISBLANK('2. Collected Data'!T145)),"",-1*('2. Collected Data'!T145-'2. Collected Data'!T45))</f>
        <v/>
      </c>
      <c r="Q45" s="353" t="str">
        <f>IF(OR(ISBLANK('2. Collected Data'!U45),ISBLANK('2. Collected Data'!U145)),"",-1*('2. Collected Data'!U145-'2. Collected Data'!U45))</f>
        <v/>
      </c>
      <c r="R45" s="353" t="str">
        <f>IF(OR(ISBLANK('2. Collected Data'!V45),ISBLANK('2. Collected Data'!V145)),"",-1*('2. Collected Data'!V145-'2. Collected Data'!V45))</f>
        <v/>
      </c>
      <c r="S45" s="353" t="str">
        <f>IF(OR(ISBLANK('2. Collected Data'!W45),ISBLANK('2. Collected Data'!W145)),"",-1*('2. Collected Data'!W145-'2. Collected Data'!W45))</f>
        <v/>
      </c>
      <c r="T45" s="353" t="str">
        <f>IF(OR(ISBLANK('2. Collected Data'!X45),ISBLANK('2. Collected Data'!X145)),"",-1*('2. Collected Data'!X145-'2. Collected Data'!X45))</f>
        <v/>
      </c>
      <c r="U45" s="353">
        <f>IF(OR(ISBLANK('2. Collected Data'!Y45),ISBLANK('2. Collected Data'!Y145)),"",-1*('2. Collected Data'!Y145-'2. Collected Data'!Y45))</f>
        <v>0</v>
      </c>
      <c r="V45" s="353">
        <f>IF(OR(ISBLANK('2. Collected Data'!Z45),ISBLANK('2. Collected Data'!Z145)),"",-1*('2. Collected Data'!Z145-'2. Collected Data'!Z45))</f>
        <v>0</v>
      </c>
      <c r="W45" s="354">
        <f>IF(OR(ISBLANK('2. Collected Data'!AA45),ISBLANK('2. Collected Data'!AA145)),"",-1*('2. Collected Data'!AA145-'2. Collected Data'!AA45))</f>
        <v>0</v>
      </c>
      <c r="X45" s="354">
        <f>IF(OR(ISBLANK('2. Collected Data'!AB45),ISBLANK('2. Collected Data'!AB145)),"",-1*('2. Collected Data'!AB145-'2. Collected Data'!AB45))</f>
        <v>0</v>
      </c>
      <c r="Y45" s="354">
        <f>IF(OR(ISBLANK('2. Collected Data'!AC45),ISBLANK('2. Collected Data'!AC145)),"",-1*('2. Collected Data'!AC145-'2. Collected Data'!AC45))</f>
        <v>0</v>
      </c>
      <c r="Z45" s="353">
        <f>IF(OR(ISBLANK('2. Collected Data'!AD45),ISBLANK('2. Collected Data'!AD145)),"",-1*('2. Collected Data'!AD145-'2. Collected Data'!AD45))</f>
        <v>0</v>
      </c>
      <c r="AA45" s="353">
        <f>IF(OR(ISBLANK('2. Collected Data'!AE45),ISBLANK('2. Collected Data'!AE145)),"",-1*('2. Collected Data'!AE145-'2. Collected Data'!AE45))</f>
        <v>0</v>
      </c>
      <c r="AB45" s="353" t="str">
        <f>IF(OR(ISBLANK('2. Collected Data'!AF45),ISBLANK('2. Collected Data'!AF145)),"",-1*('2. Collected Data'!AF145-'2. Collected Data'!AF45))</f>
        <v/>
      </c>
      <c r="AC45" s="355" t="str">
        <f>IF(OR(ISBLANK('2. Collected Data'!AG45),ISBLANK('2. Collected Data'!AG145)),"",-1*('2. Collected Data'!AG145-'2. Collected Data'!AG45))</f>
        <v/>
      </c>
      <c r="AD45" s="356"/>
      <c r="AE45" s="357">
        <f>IF(OR(ISBLANK('2. Collected Data'!AI145),ISBLANK('2. Collected Data'!AI245)),"",-1*('2. Collected Data'!AI245-'2. Collected Data'!AI145))</f>
        <v>-65881</v>
      </c>
      <c r="AF45" s="353" t="str">
        <f>IF(OR(ISBLANK('2. Collected Data'!AJ145),ISBLANK('2. Collected Data'!AJ245)),"",-1*('2. Collected Data'!AJ245-'2. Collected Data'!AJ145))</f>
        <v/>
      </c>
      <c r="AG45" s="353" t="str">
        <f>IF(OR(ISBLANK('2. Collected Data'!AK145),ISBLANK('2. Collected Data'!AK245)),"",-1*('2. Collected Data'!AK245-'2. Collected Data'!AK145))</f>
        <v/>
      </c>
      <c r="AH45" s="353">
        <f>IF(OR(ISBLANK('2. Collected Data'!AL145),ISBLANK('2. Collected Data'!AL245)),"",-1*('2. Collected Data'!AL245-'2. Collected Data'!AL145))</f>
        <v>-5438</v>
      </c>
      <c r="AI45" s="353" t="str">
        <f>IF(OR(ISBLANK('2. Collected Data'!AM145),ISBLANK('2. Collected Data'!AM245)),"",-1*('2. Collected Data'!AM245-'2. Collected Data'!AM145))</f>
        <v/>
      </c>
      <c r="AJ45" s="358"/>
      <c r="AK45" s="353">
        <f>IF(OR(ISBLANK('2. Collected Data'!AO145),ISBLANK('2. Collected Data'!AO245)),"",-1*('2. Collected Data'!AO245-'2. Collected Data'!AO145))</f>
        <v>170115</v>
      </c>
      <c r="AL45" s="353">
        <f>IF(OR(ISBLANK('2. Collected Data'!AP145),ISBLANK('2. Collected Data'!AP245)),"",-1*('2. Collected Data'!AP245-'2. Collected Data'!AP145))</f>
        <v>-529</v>
      </c>
      <c r="AM45" s="353">
        <f>IF(OR(ISBLANK('2. Collected Data'!AQ145),ISBLANK('2. Collected Data'!AQ245)),"",-1*('2. Collected Data'!AQ245-'2. Collected Data'!AQ145))</f>
        <v>12707</v>
      </c>
      <c r="AN45" s="353" t="str">
        <f>IF(OR(ISBLANK('2. Collected Data'!AR145),ISBLANK('2. Collected Data'!AR245)),"",-1*('2. Collected Data'!AR245-'2. Collected Data'!AR145))</f>
        <v/>
      </c>
      <c r="AO45" s="353" t="str">
        <f>IF(OR(ISBLANK('2. Collected Data'!AS145),ISBLANK('2. Collected Data'!AS245)),"",-1*('2. Collected Data'!AS245-'2. Collected Data'!AS145))</f>
        <v/>
      </c>
      <c r="AP45" s="353">
        <f>IF(OR(ISBLANK('2. Collected Data'!AT145),ISBLANK('2. Collected Data'!AT245)),"",-1*('2. Collected Data'!AT245-'2. Collected Data'!AT145))</f>
        <v>-1031</v>
      </c>
      <c r="AQ45" s="355" t="str">
        <f>IF(OR(ISBLANK('2. Collected Data'!AU145),ISBLANK('2. Collected Data'!AU245)),"",-1*('2. Collected Data'!AU245-'2. Collected Data'!AU145))</f>
        <v/>
      </c>
      <c r="AR45" s="356"/>
      <c r="AS45" s="354">
        <f>IF(OR(ISBLANK('2. Collected Data'!AW145),ISBLANK('2. Collected Data'!AW245)),"",-1*('2. Collected Data'!AW245-'2. Collected Data'!AW145))</f>
        <v>0</v>
      </c>
      <c r="AT45" s="354">
        <f>IF(OR(ISBLANK('2. Collected Data'!AX145),ISBLANK('2. Collected Data'!AX245)),"",-1*('2. Collected Data'!AX245-'2. Collected Data'!AX145))</f>
        <v>0</v>
      </c>
      <c r="AU45" s="359"/>
      <c r="AV45" s="360"/>
      <c r="AW45" s="356"/>
      <c r="AX45" s="361">
        <f>IF(OR(ISBLANK('2. Collected Data'!BB145),ISBLANK('2. Collected Data'!BB245)),"",-1*('2. Collected Data'!BB245-'2. Collected Data'!BB145))</f>
        <v>3.5499999999999972</v>
      </c>
      <c r="AY45" s="362" t="str">
        <f>IF(OR(ISBLANK('2. Collected Data'!BC145),ISBLANK('2. Collected Data'!BC245)),"",-1*('2. Collected Data'!BC245-'2. Collected Data'!BC145))</f>
        <v/>
      </c>
      <c r="AZ45" s="362" t="str">
        <f>IF(OR(ISBLANK('2. Collected Data'!BD145),ISBLANK('2. Collected Data'!BD245)),"",-1*('2. Collected Data'!BD245-'2. Collected Data'!BD145))</f>
        <v/>
      </c>
      <c r="BA45" s="362" t="str">
        <f>IF(OR(ISBLANK('2. Collected Data'!BE145),ISBLANK('2. Collected Data'!BE245)),"",-1*('2. Collected Data'!BE245-'2. Collected Data'!BE145))</f>
        <v/>
      </c>
      <c r="BB45" s="362" t="str">
        <f>IF(OR(ISBLANK('2. Collected Data'!BF145),ISBLANK('2. Collected Data'!BF245)),"",-1*('2. Collected Data'!BF245-'2. Collected Data'!BF145))</f>
        <v/>
      </c>
      <c r="BC45" s="359"/>
      <c r="BD45" s="361">
        <f>IF(OR(ISBLANK('2. Collected Data'!BH145),ISBLANK('2. Collected Data'!BH245)),"",-1*('2. Collected Data'!BH245-'2. Collected Data'!BH145))</f>
        <v>1.4399999999999977</v>
      </c>
      <c r="BE45" s="130"/>
      <c r="BF45" s="210"/>
    </row>
    <row r="46" spans="1:58" s="176" customFormat="1" ht="11.25" customHeight="1" x14ac:dyDescent="0.15">
      <c r="A46" s="89" t="s">
        <v>356</v>
      </c>
      <c r="B46" s="172"/>
      <c r="C46" s="364" t="str">
        <f>IF(OR(ISBLANK('2. Collected Data'!G46),ISBLANK('2. Collected Data'!G146)),"",-1*('2. Collected Data'!G146-'2. Collected Data'!G46))</f>
        <v/>
      </c>
      <c r="D46" s="353" t="str">
        <f>IF(OR(ISBLANK('2. Collected Data'!H46),ISBLANK('2. Collected Data'!H146)),"",-1*('2. Collected Data'!H146-'2. Collected Data'!H46))</f>
        <v/>
      </c>
      <c r="E46" s="353" t="str">
        <f>IF(OR(ISBLANK('2. Collected Data'!I46),ISBLANK('2. Collected Data'!I146)),"",-1*('2. Collected Data'!I146-'2. Collected Data'!I46))</f>
        <v/>
      </c>
      <c r="F46" s="353" t="str">
        <f>IF(OR(ISBLANK('2. Collected Data'!J46),ISBLANK('2. Collected Data'!J146)),"",-1*('2. Collected Data'!J146-'2. Collected Data'!J46))</f>
        <v/>
      </c>
      <c r="G46" s="353" t="str">
        <f>IF(OR(ISBLANK('2. Collected Data'!K46),ISBLANK('2. Collected Data'!K146)),"",-1*('2. Collected Data'!K146-'2. Collected Data'!K46))</f>
        <v/>
      </c>
      <c r="H46" s="353" t="str">
        <f>IF(OR(ISBLANK('2. Collected Data'!L46),ISBLANK('2. Collected Data'!L146)),"",-1*('2. Collected Data'!L146-'2. Collected Data'!L46))</f>
        <v/>
      </c>
      <c r="I46" s="353" t="str">
        <f>IF(OR(ISBLANK('2. Collected Data'!M46),ISBLANK('2. Collected Data'!M146)),"",-1*('2. Collected Data'!M146-'2. Collected Data'!M46))</f>
        <v/>
      </c>
      <c r="J46" s="353" t="str">
        <f>IF(OR(ISBLANK('2. Collected Data'!N46),ISBLANK('2. Collected Data'!N146)),"",-1*('2. Collected Data'!N146-'2. Collected Data'!N46))</f>
        <v/>
      </c>
      <c r="K46" s="353" t="str">
        <f>IF(OR(ISBLANK('2. Collected Data'!O46),ISBLANK('2. Collected Data'!O146)),"",-1*('2. Collected Data'!O146-'2. Collected Data'!O46))</f>
        <v/>
      </c>
      <c r="L46" s="353" t="str">
        <f>IF(OR(ISBLANK('2. Collected Data'!P46),ISBLANK('2. Collected Data'!P146)),"",-1*('2. Collected Data'!P146-'2. Collected Data'!P46))</f>
        <v/>
      </c>
      <c r="M46" s="353" t="str">
        <f>IF(OR(ISBLANK('2. Collected Data'!Q46),ISBLANK('2. Collected Data'!Q146)),"",-1*('2. Collected Data'!Q146-'2. Collected Data'!Q46))</f>
        <v/>
      </c>
      <c r="N46" s="353" t="str">
        <f>IF(OR(ISBLANK('2. Collected Data'!R46),ISBLANK('2. Collected Data'!R146)),"",-1*('2. Collected Data'!R146-'2. Collected Data'!R46))</f>
        <v/>
      </c>
      <c r="O46" s="353" t="str">
        <f>IF(OR(ISBLANK('2. Collected Data'!S46),ISBLANK('2. Collected Data'!S146)),"",-1*('2. Collected Data'!S146-'2. Collected Data'!S46))</f>
        <v/>
      </c>
      <c r="P46" s="353" t="str">
        <f>IF(OR(ISBLANK('2. Collected Data'!T46),ISBLANK('2. Collected Data'!T146)),"",-1*('2. Collected Data'!T146-'2. Collected Data'!T46))</f>
        <v/>
      </c>
      <c r="Q46" s="353" t="str">
        <f>IF(OR(ISBLANK('2. Collected Data'!U46),ISBLANK('2. Collected Data'!U146)),"",-1*('2. Collected Data'!U146-'2. Collected Data'!U46))</f>
        <v/>
      </c>
      <c r="R46" s="353" t="str">
        <f>IF(OR(ISBLANK('2. Collected Data'!V46),ISBLANK('2. Collected Data'!V146)),"",-1*('2. Collected Data'!V146-'2. Collected Data'!V46))</f>
        <v/>
      </c>
      <c r="S46" s="353" t="str">
        <f>IF(OR(ISBLANK('2. Collected Data'!W46),ISBLANK('2. Collected Data'!W146)),"",-1*('2. Collected Data'!W146-'2. Collected Data'!W46))</f>
        <v/>
      </c>
      <c r="T46" s="353" t="str">
        <f>IF(OR(ISBLANK('2. Collected Data'!X46),ISBLANK('2. Collected Data'!X146)),"",-1*('2. Collected Data'!X146-'2. Collected Data'!X46))</f>
        <v/>
      </c>
      <c r="U46" s="353" t="str">
        <f>IF(OR(ISBLANK('2. Collected Data'!Y46),ISBLANK('2. Collected Data'!Y146)),"",-1*('2. Collected Data'!Y146-'2. Collected Data'!Y46))</f>
        <v/>
      </c>
      <c r="V46" s="353" t="str">
        <f>IF(OR(ISBLANK('2. Collected Data'!Z46),ISBLANK('2. Collected Data'!Z146)),"",-1*('2. Collected Data'!Z146-'2. Collected Data'!Z46))</f>
        <v/>
      </c>
      <c r="W46" s="354" t="str">
        <f>IF(OR(ISBLANK('2. Collected Data'!AA46),ISBLANK('2. Collected Data'!AA146)),"",-1*('2. Collected Data'!AA146-'2. Collected Data'!AA46))</f>
        <v/>
      </c>
      <c r="X46" s="354" t="str">
        <f>IF(OR(ISBLANK('2. Collected Data'!AB46),ISBLANK('2. Collected Data'!AB146)),"",-1*('2. Collected Data'!AB146-'2. Collected Data'!AB46))</f>
        <v/>
      </c>
      <c r="Y46" s="354" t="str">
        <f>IF(OR(ISBLANK('2. Collected Data'!AC46),ISBLANK('2. Collected Data'!AC146)),"",-1*('2. Collected Data'!AC146-'2. Collected Data'!AC46))</f>
        <v/>
      </c>
      <c r="Z46" s="353" t="str">
        <f>IF(OR(ISBLANK('2. Collected Data'!AD46),ISBLANK('2. Collected Data'!AD146)),"",-1*('2. Collected Data'!AD146-'2. Collected Data'!AD46))</f>
        <v/>
      </c>
      <c r="AA46" s="353" t="str">
        <f>IF(OR(ISBLANK('2. Collected Data'!AE46),ISBLANK('2. Collected Data'!AE146)),"",-1*('2. Collected Data'!AE146-'2. Collected Data'!AE46))</f>
        <v/>
      </c>
      <c r="AB46" s="353" t="str">
        <f>IF(OR(ISBLANK('2. Collected Data'!AF46),ISBLANK('2. Collected Data'!AF146)),"",-1*('2. Collected Data'!AF146-'2. Collected Data'!AF46))</f>
        <v/>
      </c>
      <c r="AC46" s="355" t="str">
        <f>IF(OR(ISBLANK('2. Collected Data'!AG46),ISBLANK('2. Collected Data'!AG146)),"",-1*('2. Collected Data'!AG146-'2. Collected Data'!AG46))</f>
        <v/>
      </c>
      <c r="AD46" s="356"/>
      <c r="AE46" s="357" t="str">
        <f>IF(OR(ISBLANK('2. Collected Data'!AI146),ISBLANK('2. Collected Data'!AI246)),"",-1*('2. Collected Data'!AI246-'2. Collected Data'!AI146))</f>
        <v/>
      </c>
      <c r="AF46" s="353" t="str">
        <f>IF(OR(ISBLANK('2. Collected Data'!AJ146),ISBLANK('2. Collected Data'!AJ246)),"",-1*('2. Collected Data'!AJ246-'2. Collected Data'!AJ146))</f>
        <v/>
      </c>
      <c r="AG46" s="353" t="str">
        <f>IF(OR(ISBLANK('2. Collected Data'!AK146),ISBLANK('2. Collected Data'!AK246)),"",-1*('2. Collected Data'!AK246-'2. Collected Data'!AK146))</f>
        <v/>
      </c>
      <c r="AH46" s="353" t="str">
        <f>IF(OR(ISBLANK('2. Collected Data'!AL146),ISBLANK('2. Collected Data'!AL246)),"",-1*('2. Collected Data'!AL246-'2. Collected Data'!AL146))</f>
        <v/>
      </c>
      <c r="AI46" s="353" t="str">
        <f>IF(OR(ISBLANK('2. Collected Data'!AM146),ISBLANK('2. Collected Data'!AM246)),"",-1*('2. Collected Data'!AM246-'2. Collected Data'!AM146))</f>
        <v/>
      </c>
      <c r="AJ46" s="358"/>
      <c r="AK46" s="353" t="str">
        <f>IF(OR(ISBLANK('2. Collected Data'!AO146),ISBLANK('2. Collected Data'!AO246)),"",-1*('2. Collected Data'!AO246-'2. Collected Data'!AO146))</f>
        <v/>
      </c>
      <c r="AL46" s="353" t="str">
        <f>IF(OR(ISBLANK('2. Collected Data'!AP146),ISBLANK('2. Collected Data'!AP246)),"",-1*('2. Collected Data'!AP246-'2. Collected Data'!AP146))</f>
        <v/>
      </c>
      <c r="AM46" s="353" t="str">
        <f>IF(OR(ISBLANK('2. Collected Data'!AQ146),ISBLANK('2. Collected Data'!AQ246)),"",-1*('2. Collected Data'!AQ246-'2. Collected Data'!AQ146))</f>
        <v/>
      </c>
      <c r="AN46" s="353" t="str">
        <f>IF(OR(ISBLANK('2. Collected Data'!AR146),ISBLANK('2. Collected Data'!AR246)),"",-1*('2. Collected Data'!AR246-'2. Collected Data'!AR146))</f>
        <v/>
      </c>
      <c r="AO46" s="353" t="str">
        <f>IF(OR(ISBLANK('2. Collected Data'!AS146),ISBLANK('2. Collected Data'!AS246)),"",-1*('2. Collected Data'!AS246-'2. Collected Data'!AS146))</f>
        <v/>
      </c>
      <c r="AP46" s="353" t="str">
        <f>IF(OR(ISBLANK('2. Collected Data'!AT146),ISBLANK('2. Collected Data'!AT246)),"",-1*('2. Collected Data'!AT246-'2. Collected Data'!AT146))</f>
        <v/>
      </c>
      <c r="AQ46" s="355" t="str">
        <f>IF(OR(ISBLANK('2. Collected Data'!AU146),ISBLANK('2. Collected Data'!AU246)),"",-1*('2. Collected Data'!AU246-'2. Collected Data'!AU146))</f>
        <v/>
      </c>
      <c r="AR46" s="356"/>
      <c r="AS46" s="354" t="str">
        <f>IF(OR(ISBLANK('2. Collected Data'!AW146),ISBLANK('2. Collected Data'!AW246)),"",-1*('2. Collected Data'!AW246-'2. Collected Data'!AW146))</f>
        <v/>
      </c>
      <c r="AT46" s="354" t="str">
        <f>IF(OR(ISBLANK('2. Collected Data'!AX146),ISBLANK('2. Collected Data'!AX246)),"",-1*('2. Collected Data'!AX246-'2. Collected Data'!AX146))</f>
        <v/>
      </c>
      <c r="AU46" s="359"/>
      <c r="AV46" s="360"/>
      <c r="AW46" s="356"/>
      <c r="AX46" s="361" t="str">
        <f>IF(OR(ISBLANK('2. Collected Data'!BB146),ISBLANK('2. Collected Data'!BB246)),"",-1*('2. Collected Data'!BB246-'2. Collected Data'!BB146))</f>
        <v/>
      </c>
      <c r="AY46" s="362" t="str">
        <f>IF(OR(ISBLANK('2. Collected Data'!BC146),ISBLANK('2. Collected Data'!BC246)),"",-1*('2. Collected Data'!BC246-'2. Collected Data'!BC146))</f>
        <v/>
      </c>
      <c r="AZ46" s="362" t="str">
        <f>IF(OR(ISBLANK('2. Collected Data'!BD146),ISBLANK('2. Collected Data'!BD246)),"",-1*('2. Collected Data'!BD246-'2. Collected Data'!BD146))</f>
        <v/>
      </c>
      <c r="BA46" s="362" t="str">
        <f>IF(OR(ISBLANK('2. Collected Data'!BE146),ISBLANK('2. Collected Data'!BE246)),"",-1*('2. Collected Data'!BE246-'2. Collected Data'!BE146))</f>
        <v/>
      </c>
      <c r="BB46" s="362" t="str">
        <f>IF(OR(ISBLANK('2. Collected Data'!BF146),ISBLANK('2. Collected Data'!BF246)),"",-1*('2. Collected Data'!BF246-'2. Collected Data'!BF146))</f>
        <v/>
      </c>
      <c r="BC46" s="359"/>
      <c r="BD46" s="361" t="str">
        <f>IF(OR(ISBLANK('2. Collected Data'!BH146),ISBLANK('2. Collected Data'!BH246)),"",-1*('2. Collected Data'!BH246-'2. Collected Data'!BH146))</f>
        <v/>
      </c>
      <c r="BE46" s="130"/>
      <c r="BF46" s="210"/>
    </row>
    <row r="47" spans="1:58" s="51" customFormat="1" ht="11.25" customHeight="1" x14ac:dyDescent="0.15">
      <c r="A47" s="89" t="s">
        <v>143</v>
      </c>
      <c r="B47" s="172"/>
      <c r="C47" s="364">
        <f>IF(OR(ISBLANK('2. Collected Data'!G47),ISBLANK('2. Collected Data'!G147)),"",-1*('2. Collected Data'!G147-'2. Collected Data'!G47))</f>
        <v>11</v>
      </c>
      <c r="D47" s="353">
        <f>IF(OR(ISBLANK('2. Collected Data'!H47),ISBLANK('2. Collected Data'!H147)),"",-1*('2. Collected Data'!H147-'2. Collected Data'!H47))</f>
        <v>5</v>
      </c>
      <c r="E47" s="353">
        <f>IF(OR(ISBLANK('2. Collected Data'!I47),ISBLANK('2. Collected Data'!I147)),"",-1*('2. Collected Data'!I147-'2. Collected Data'!I47))</f>
        <v>16</v>
      </c>
      <c r="F47" s="353">
        <f>IF(OR(ISBLANK('2. Collected Data'!J47),ISBLANK('2. Collected Data'!J147)),"",-1*('2. Collected Data'!J147-'2. Collected Data'!J47))</f>
        <v>-3</v>
      </c>
      <c r="G47" s="353">
        <f>IF(OR(ISBLANK('2. Collected Data'!K47),ISBLANK('2. Collected Data'!K147)),"",-1*('2. Collected Data'!K147-'2. Collected Data'!K47))</f>
        <v>1</v>
      </c>
      <c r="H47" s="353">
        <f>IF(OR(ISBLANK('2. Collected Data'!L47),ISBLANK('2. Collected Data'!L147)),"",-1*('2. Collected Data'!L147-'2. Collected Data'!L47))</f>
        <v>4</v>
      </c>
      <c r="I47" s="353">
        <f>IF(OR(ISBLANK('2. Collected Data'!M47),ISBLANK('2. Collected Data'!M147)),"",-1*('2. Collected Data'!M147-'2. Collected Data'!M47))</f>
        <v>16</v>
      </c>
      <c r="J47" s="353">
        <f>IF(OR(ISBLANK('2. Collected Data'!N47),ISBLANK('2. Collected Data'!N147)),"",-1*('2. Collected Data'!N147-'2. Collected Data'!N47))</f>
        <v>16</v>
      </c>
      <c r="K47" s="353">
        <f>IF(OR(ISBLANK('2. Collected Data'!O47),ISBLANK('2. Collected Data'!O147)),"",-1*('2. Collected Data'!O147-'2. Collected Data'!O47))</f>
        <v>16</v>
      </c>
      <c r="L47" s="353">
        <f>IF(OR(ISBLANK('2. Collected Data'!P47),ISBLANK('2. Collected Data'!P147)),"",-1*('2. Collected Data'!P147-'2. Collected Data'!P47))</f>
        <v>8</v>
      </c>
      <c r="M47" s="353">
        <f>IF(OR(ISBLANK('2. Collected Data'!Q47),ISBLANK('2. Collected Data'!Q147)),"",-1*('2. Collected Data'!Q147-'2. Collected Data'!Q47))</f>
        <v>0</v>
      </c>
      <c r="N47" s="353">
        <f>IF(OR(ISBLANK('2. Collected Data'!R47),ISBLANK('2. Collected Data'!R147)),"",-1*('2. Collected Data'!R147-'2. Collected Data'!R47))</f>
        <v>0</v>
      </c>
      <c r="O47" s="353">
        <f>IF(OR(ISBLANK('2. Collected Data'!S47),ISBLANK('2. Collected Data'!S147)),"",-1*('2. Collected Data'!S147-'2. Collected Data'!S47))</f>
        <v>0</v>
      </c>
      <c r="P47" s="353">
        <f>IF(OR(ISBLANK('2. Collected Data'!T47),ISBLANK('2. Collected Data'!T147)),"",-1*('2. Collected Data'!T147-'2. Collected Data'!T47))</f>
        <v>0</v>
      </c>
      <c r="Q47" s="353">
        <f>IF(OR(ISBLANK('2. Collected Data'!U47),ISBLANK('2. Collected Data'!U147)),"",-1*('2. Collected Data'!U147-'2. Collected Data'!U47))</f>
        <v>0</v>
      </c>
      <c r="R47" s="353">
        <f>IF(OR(ISBLANK('2. Collected Data'!V47),ISBLANK('2. Collected Data'!V147)),"",-1*('2. Collected Data'!V147-'2. Collected Data'!V47))</f>
        <v>0</v>
      </c>
      <c r="S47" s="353">
        <f>IF(OR(ISBLANK('2. Collected Data'!W47),ISBLANK('2. Collected Data'!W147)),"",-1*('2. Collected Data'!W147-'2. Collected Data'!W47))</f>
        <v>0</v>
      </c>
      <c r="T47" s="353">
        <f>IF(OR(ISBLANK('2. Collected Data'!X47),ISBLANK('2. Collected Data'!X147)),"",-1*('2. Collected Data'!X147-'2. Collected Data'!X47))</f>
        <v>0</v>
      </c>
      <c r="U47" s="353">
        <f>IF(OR(ISBLANK('2. Collected Data'!Y47),ISBLANK('2. Collected Data'!Y147)),"",-1*('2. Collected Data'!Y147-'2. Collected Data'!Y47))</f>
        <v>0</v>
      </c>
      <c r="V47" s="353">
        <f>IF(OR(ISBLANK('2. Collected Data'!Z47),ISBLANK('2. Collected Data'!Z147)),"",-1*('2. Collected Data'!Z147-'2. Collected Data'!Z47))</f>
        <v>0</v>
      </c>
      <c r="W47" s="354">
        <f>IF(OR(ISBLANK('2. Collected Data'!AA47),ISBLANK('2. Collected Data'!AA147)),"",-1*('2. Collected Data'!AA147-'2. Collected Data'!AA47))</f>
        <v>0</v>
      </c>
      <c r="X47" s="354">
        <f>IF(OR(ISBLANK('2. Collected Data'!AB47),ISBLANK('2. Collected Data'!AB147)),"",-1*('2. Collected Data'!AB147-'2. Collected Data'!AB47))</f>
        <v>0</v>
      </c>
      <c r="Y47" s="354">
        <f>IF(OR(ISBLANK('2. Collected Data'!AC47),ISBLANK('2. Collected Data'!AC147)),"",-1*('2. Collected Data'!AC147-'2. Collected Data'!AC47))</f>
        <v>0</v>
      </c>
      <c r="Z47" s="353">
        <f>IF(OR(ISBLANK('2. Collected Data'!AD47),ISBLANK('2. Collected Data'!AD147)),"",-1*('2. Collected Data'!AD147-'2. Collected Data'!AD47))</f>
        <v>0</v>
      </c>
      <c r="AA47" s="353">
        <f>IF(OR(ISBLANK('2. Collected Data'!AE47),ISBLANK('2. Collected Data'!AE147)),"",-1*('2. Collected Data'!AE147-'2. Collected Data'!AE47))</f>
        <v>0</v>
      </c>
      <c r="AB47" s="353">
        <f>IF(OR(ISBLANK('2. Collected Data'!AF47),ISBLANK('2. Collected Data'!AF147)),"",-1*('2. Collected Data'!AF147-'2. Collected Data'!AF47))</f>
        <v>0</v>
      </c>
      <c r="AC47" s="355">
        <f>IF(OR(ISBLANK('2. Collected Data'!AG47),ISBLANK('2. Collected Data'!AG147)),"",-1*('2. Collected Data'!AG147-'2. Collected Data'!AG47))</f>
        <v>0</v>
      </c>
      <c r="AD47" s="356"/>
      <c r="AE47" s="357">
        <f>IF(OR(ISBLANK('2. Collected Data'!AI147),ISBLANK('2. Collected Data'!AI247)),"",-1*('2. Collected Data'!AI247-'2. Collected Data'!AI147))</f>
        <v>-10181</v>
      </c>
      <c r="AF47" s="353">
        <f>IF(OR(ISBLANK('2. Collected Data'!AJ147),ISBLANK('2. Collected Data'!AJ247)),"",-1*('2. Collected Data'!AJ247-'2. Collected Data'!AJ147))</f>
        <v>0</v>
      </c>
      <c r="AG47" s="353">
        <f>IF(OR(ISBLANK('2. Collected Data'!AK147),ISBLANK('2. Collected Data'!AK247)),"",-1*('2. Collected Data'!AK247-'2. Collected Data'!AK147))</f>
        <v>0</v>
      </c>
      <c r="AH47" s="353">
        <f>IF(OR(ISBLANK('2. Collected Data'!AL147),ISBLANK('2. Collected Data'!AL247)),"",-1*('2. Collected Data'!AL247-'2. Collected Data'!AL147))</f>
        <v>-8306</v>
      </c>
      <c r="AI47" s="353">
        <f>IF(OR(ISBLANK('2. Collected Data'!AM147),ISBLANK('2. Collected Data'!AM247)),"",-1*('2. Collected Data'!AM247-'2. Collected Data'!AM147))</f>
        <v>0</v>
      </c>
      <c r="AJ47" s="358"/>
      <c r="AK47" s="353">
        <f>IF(OR(ISBLANK('2. Collected Data'!AO147),ISBLANK('2. Collected Data'!AO247)),"",-1*('2. Collected Data'!AO247-'2. Collected Data'!AO147))</f>
        <v>-599999</v>
      </c>
      <c r="AL47" s="353">
        <f>IF(OR(ISBLANK('2. Collected Data'!AP147),ISBLANK('2. Collected Data'!AP247)),"",-1*('2. Collected Data'!AP247-'2. Collected Data'!AP147))</f>
        <v>0</v>
      </c>
      <c r="AM47" s="353">
        <f>IF(OR(ISBLANK('2. Collected Data'!AQ147),ISBLANK('2. Collected Data'!AQ247)),"",-1*('2. Collected Data'!AQ247-'2. Collected Data'!AQ147))</f>
        <v>0</v>
      </c>
      <c r="AN47" s="353">
        <f>IF(OR(ISBLANK('2. Collected Data'!AR147),ISBLANK('2. Collected Data'!AR247)),"",-1*('2. Collected Data'!AR247-'2. Collected Data'!AR147))</f>
        <v>-2050</v>
      </c>
      <c r="AO47" s="353">
        <f>IF(OR(ISBLANK('2. Collected Data'!AS147),ISBLANK('2. Collected Data'!AS247)),"",-1*('2. Collected Data'!AS247-'2. Collected Data'!AS147))</f>
        <v>0</v>
      </c>
      <c r="AP47" s="353">
        <f>IF(OR(ISBLANK('2. Collected Data'!AT147),ISBLANK('2. Collected Data'!AT247)),"",-1*('2. Collected Data'!AT247-'2. Collected Data'!AT147))</f>
        <v>-188881</v>
      </c>
      <c r="AQ47" s="355">
        <f>IF(OR(ISBLANK('2. Collected Data'!AU147),ISBLANK('2. Collected Data'!AU247)),"",-1*('2. Collected Data'!AU247-'2. Collected Data'!AU147))</f>
        <v>0</v>
      </c>
      <c r="AR47" s="356"/>
      <c r="AS47" s="354">
        <f>IF(OR(ISBLANK('2. Collected Data'!AW147),ISBLANK('2. Collected Data'!AW247)),"",-1*('2. Collected Data'!AW247-'2. Collected Data'!AW147))</f>
        <v>0</v>
      </c>
      <c r="AT47" s="354">
        <f>IF(OR(ISBLANK('2. Collected Data'!AX147),ISBLANK('2. Collected Data'!AX247)),"",-1*('2. Collected Data'!AX247-'2. Collected Data'!AX147))</f>
        <v>0</v>
      </c>
      <c r="AU47" s="359"/>
      <c r="AV47" s="360"/>
      <c r="AW47" s="356"/>
      <c r="AX47" s="361">
        <f>IF(OR(ISBLANK('2. Collected Data'!BB147),ISBLANK('2. Collected Data'!BB247)),"",-1*('2. Collected Data'!BB247-'2. Collected Data'!BB147))</f>
        <v>3.7000000000000028</v>
      </c>
      <c r="AY47" s="362">
        <f>IF(OR(ISBLANK('2. Collected Data'!BC147),ISBLANK('2. Collected Data'!BC247)),"",-1*('2. Collected Data'!BC247-'2. Collected Data'!BC147))</f>
        <v>968616</v>
      </c>
      <c r="AZ47" s="362">
        <f>IF(OR(ISBLANK('2. Collected Data'!BD147),ISBLANK('2. Collected Data'!BD247)),"",-1*('2. Collected Data'!BD247-'2. Collected Data'!BD147))</f>
        <v>217887</v>
      </c>
      <c r="BA47" s="362">
        <f>IF(OR(ISBLANK('2. Collected Data'!BE147),ISBLANK('2. Collected Data'!BE247)),"",-1*('2. Collected Data'!BE247-'2. Collected Data'!BE147))</f>
        <v>-1367638</v>
      </c>
      <c r="BB47" s="362">
        <f>IF(OR(ISBLANK('2. Collected Data'!BF147),ISBLANK('2. Collected Data'!BF247)),"",-1*('2. Collected Data'!BF247-'2. Collected Data'!BF147))</f>
        <v>692350</v>
      </c>
      <c r="BC47" s="359"/>
      <c r="BD47" s="361" t="str">
        <f>IF(OR(ISBLANK('2. Collected Data'!BH147),ISBLANK('2. Collected Data'!BH247)),"",-1*('2. Collected Data'!BH247-'2. Collected Data'!BH147))</f>
        <v/>
      </c>
      <c r="BE47" s="130"/>
      <c r="BF47" s="210"/>
    </row>
    <row r="48" spans="1:58" s="176" customFormat="1" ht="11.25" customHeight="1" x14ac:dyDescent="0.15">
      <c r="A48" s="89" t="s">
        <v>116</v>
      </c>
      <c r="B48" s="172"/>
      <c r="C48" s="364">
        <f>IF(OR(ISBLANK('2. Collected Data'!G48),ISBLANK('2. Collected Data'!G148)),"",-1*('2. Collected Data'!G148-'2. Collected Data'!G48))</f>
        <v>88</v>
      </c>
      <c r="D48" s="353">
        <f>IF(OR(ISBLANK('2. Collected Data'!H48),ISBLANK('2. Collected Data'!H148)),"",-1*('2. Collected Data'!H148-'2. Collected Data'!H48))</f>
        <v>12</v>
      </c>
      <c r="E48" s="353">
        <f>IF(OR(ISBLANK('2. Collected Data'!I48),ISBLANK('2. Collected Data'!I148)),"",-1*('2. Collected Data'!I148-'2. Collected Data'!I48))</f>
        <v>-38</v>
      </c>
      <c r="F48" s="353">
        <f>IF(OR(ISBLANK('2. Collected Data'!J48),ISBLANK('2. Collected Data'!J148)),"",-1*('2. Collected Data'!J148-'2. Collected Data'!J48))</f>
        <v>0</v>
      </c>
      <c r="G48" s="353">
        <f>IF(OR(ISBLANK('2. Collected Data'!K48),ISBLANK('2. Collected Data'!K148)),"",-1*('2. Collected Data'!K148-'2. Collected Data'!K48))</f>
        <v>-2</v>
      </c>
      <c r="H48" s="353">
        <f>IF(OR(ISBLANK('2. Collected Data'!L48),ISBLANK('2. Collected Data'!L148)),"",-1*('2. Collected Data'!L148-'2. Collected Data'!L48))</f>
        <v>0</v>
      </c>
      <c r="I48" s="353">
        <f>IF(OR(ISBLANK('2. Collected Data'!M48),ISBLANK('2. Collected Data'!M148)),"",-1*('2. Collected Data'!M148-'2. Collected Data'!M48))</f>
        <v>-16</v>
      </c>
      <c r="J48" s="353">
        <f>IF(OR(ISBLANK('2. Collected Data'!N48),ISBLANK('2. Collected Data'!N148)),"",-1*('2. Collected Data'!N148-'2. Collected Data'!N48))</f>
        <v>-6</v>
      </c>
      <c r="K48" s="353">
        <f>IF(OR(ISBLANK('2. Collected Data'!O48),ISBLANK('2. Collected Data'!O148)),"",-1*('2. Collected Data'!O148-'2. Collected Data'!O48))</f>
        <v>-38</v>
      </c>
      <c r="L48" s="353">
        <f>IF(OR(ISBLANK('2. Collected Data'!P48),ISBLANK('2. Collected Data'!P148)),"",-1*('2. Collected Data'!P148-'2. Collected Data'!P48))</f>
        <v>-2</v>
      </c>
      <c r="M48" s="353">
        <f>IF(OR(ISBLANK('2. Collected Data'!Q48),ISBLANK('2. Collected Data'!Q148)),"",-1*('2. Collected Data'!Q148-'2. Collected Data'!Q48))</f>
        <v>-12</v>
      </c>
      <c r="N48" s="353">
        <f>IF(OR(ISBLANK('2. Collected Data'!R48),ISBLANK('2. Collected Data'!R148)),"",-1*('2. Collected Data'!R148-'2. Collected Data'!R48))</f>
        <v>0</v>
      </c>
      <c r="O48" s="353">
        <f>IF(OR(ISBLANK('2. Collected Data'!S48),ISBLANK('2. Collected Data'!S148)),"",-1*('2. Collected Data'!S148-'2. Collected Data'!S48))</f>
        <v>0</v>
      </c>
      <c r="P48" s="353">
        <f>IF(OR(ISBLANK('2. Collected Data'!T48),ISBLANK('2. Collected Data'!T148)),"",-1*('2. Collected Data'!T148-'2. Collected Data'!T48))</f>
        <v>0</v>
      </c>
      <c r="Q48" s="353">
        <f>IF(OR(ISBLANK('2. Collected Data'!U48),ISBLANK('2. Collected Data'!U148)),"",-1*('2. Collected Data'!U148-'2. Collected Data'!U48))</f>
        <v>0</v>
      </c>
      <c r="R48" s="353">
        <f>IF(OR(ISBLANK('2. Collected Data'!V48),ISBLANK('2. Collected Data'!V148)),"",-1*('2. Collected Data'!V148-'2. Collected Data'!V48))</f>
        <v>0</v>
      </c>
      <c r="S48" s="353">
        <f>IF(OR(ISBLANK('2. Collected Data'!W48),ISBLANK('2. Collected Data'!W148)),"",-1*('2. Collected Data'!W148-'2. Collected Data'!W48))</f>
        <v>0</v>
      </c>
      <c r="T48" s="353">
        <f>IF(OR(ISBLANK('2. Collected Data'!X48),ISBLANK('2. Collected Data'!X148)),"",-1*('2. Collected Data'!X148-'2. Collected Data'!X48))</f>
        <v>0</v>
      </c>
      <c r="U48" s="353">
        <f>IF(OR(ISBLANK('2. Collected Data'!Y48),ISBLANK('2. Collected Data'!Y148)),"",-1*('2. Collected Data'!Y148-'2. Collected Data'!Y48))</f>
        <v>-42</v>
      </c>
      <c r="V48" s="353">
        <f>IF(OR(ISBLANK('2. Collected Data'!Z48),ISBLANK('2. Collected Data'!Z148)),"",-1*('2. Collected Data'!Z148-'2. Collected Data'!Z48))</f>
        <v>2</v>
      </c>
      <c r="W48" s="354">
        <f>IF(OR(ISBLANK('2. Collected Data'!AA48),ISBLANK('2. Collected Data'!AA148)),"",-1*('2. Collected Data'!AA148-'2. Collected Data'!AA48))</f>
        <v>0</v>
      </c>
      <c r="X48" s="354">
        <f>IF(OR(ISBLANK('2. Collected Data'!AB48),ISBLANK('2. Collected Data'!AB148)),"",-1*('2. Collected Data'!AB148-'2. Collected Data'!AB48))</f>
        <v>0</v>
      </c>
      <c r="Y48" s="354">
        <f>IF(OR(ISBLANK('2. Collected Data'!AC48),ISBLANK('2. Collected Data'!AC148)),"",-1*('2. Collected Data'!AC148-'2. Collected Data'!AC48))</f>
        <v>0</v>
      </c>
      <c r="Z48" s="353">
        <f>IF(OR(ISBLANK('2. Collected Data'!AD48),ISBLANK('2. Collected Data'!AD148)),"",-1*('2. Collected Data'!AD148-'2. Collected Data'!AD48))</f>
        <v>5</v>
      </c>
      <c r="AA48" s="353">
        <f>IF(OR(ISBLANK('2. Collected Data'!AE48),ISBLANK('2. Collected Data'!AE148)),"",-1*('2. Collected Data'!AE148-'2. Collected Data'!AE48))</f>
        <v>31300</v>
      </c>
      <c r="AB48" s="353">
        <f>IF(OR(ISBLANK('2. Collected Data'!AF48),ISBLANK('2. Collected Data'!AF148)),"",-1*('2. Collected Data'!AF148-'2. Collected Data'!AF48))</f>
        <v>0</v>
      </c>
      <c r="AC48" s="355">
        <f>IF(OR(ISBLANK('2. Collected Data'!AG48),ISBLANK('2. Collected Data'!AG148)),"",-1*('2. Collected Data'!AG148-'2. Collected Data'!AG48))</f>
        <v>-1871817</v>
      </c>
      <c r="AD48" s="356"/>
      <c r="AE48" s="357">
        <f>IF(OR(ISBLANK('2. Collected Data'!AI148),ISBLANK('2. Collected Data'!AI248)),"",-1*('2. Collected Data'!AI248-'2. Collected Data'!AI148))</f>
        <v>-207106</v>
      </c>
      <c r="AF48" s="353">
        <f>IF(OR(ISBLANK('2. Collected Data'!AJ148),ISBLANK('2. Collected Data'!AJ248)),"",-1*('2. Collected Data'!AJ248-'2. Collected Data'!AJ148))</f>
        <v>-7</v>
      </c>
      <c r="AG48" s="353">
        <f>IF(OR(ISBLANK('2. Collected Data'!AK148),ISBLANK('2. Collected Data'!AK248)),"",-1*('2. Collected Data'!AK248-'2. Collected Data'!AK148))</f>
        <v>0</v>
      </c>
      <c r="AH48" s="353">
        <f>IF(OR(ISBLANK('2. Collected Data'!AL148),ISBLANK('2. Collected Data'!AL248)),"",-1*('2. Collected Data'!AL248-'2. Collected Data'!AL148))</f>
        <v>-1216</v>
      </c>
      <c r="AI48" s="353">
        <f>IF(OR(ISBLANK('2. Collected Data'!AM148),ISBLANK('2. Collected Data'!AM248)),"",-1*('2. Collected Data'!AM248-'2. Collected Data'!AM148))</f>
        <v>7</v>
      </c>
      <c r="AJ48" s="358"/>
      <c r="AK48" s="353">
        <f>IF(OR(ISBLANK('2. Collected Data'!AO148),ISBLANK('2. Collected Data'!AO248)),"",-1*('2. Collected Data'!AO248-'2. Collected Data'!AO148))</f>
        <v>-776704</v>
      </c>
      <c r="AL48" s="353">
        <f>IF(OR(ISBLANK('2. Collected Data'!AP148),ISBLANK('2. Collected Data'!AP248)),"",-1*('2. Collected Data'!AP248-'2. Collected Data'!AP148))</f>
        <v>-378045</v>
      </c>
      <c r="AM48" s="353">
        <f>IF(OR(ISBLANK('2. Collected Data'!AQ148),ISBLANK('2. Collected Data'!AQ248)),"",-1*('2. Collected Data'!AQ248-'2. Collected Data'!AQ148))</f>
        <v>0</v>
      </c>
      <c r="AN48" s="353">
        <f>IF(OR(ISBLANK('2. Collected Data'!AR148),ISBLANK('2. Collected Data'!AR248)),"",-1*('2. Collected Data'!AR248-'2. Collected Data'!AR148))</f>
        <v>0</v>
      </c>
      <c r="AO48" s="353">
        <f>IF(OR(ISBLANK('2. Collected Data'!AS148),ISBLANK('2. Collected Data'!AS248)),"",-1*('2. Collected Data'!AS248-'2. Collected Data'!AS148))</f>
        <v>-14769</v>
      </c>
      <c r="AP48" s="353">
        <f>IF(OR(ISBLANK('2. Collected Data'!AT148),ISBLANK('2. Collected Data'!AT248)),"",-1*('2. Collected Data'!AT248-'2. Collected Data'!AT148))</f>
        <v>82728</v>
      </c>
      <c r="AQ48" s="355">
        <f>IF(OR(ISBLANK('2. Collected Data'!AU148),ISBLANK('2. Collected Data'!AU248)),"",-1*('2. Collected Data'!AU248-'2. Collected Data'!AU148))</f>
        <v>978193</v>
      </c>
      <c r="AR48" s="356"/>
      <c r="AS48" s="354">
        <f>IF(OR(ISBLANK('2. Collected Data'!AW148),ISBLANK('2. Collected Data'!AW248)),"",-1*('2. Collected Data'!AW248-'2. Collected Data'!AW148))</f>
        <v>4.0000000000000036E-2</v>
      </c>
      <c r="AT48" s="354">
        <f>IF(OR(ISBLANK('2. Collected Data'!AX148),ISBLANK('2. Collected Data'!AX248)),"",-1*('2. Collected Data'!AX248-'2. Collected Data'!AX148))</f>
        <v>-3.999999999999998E-2</v>
      </c>
      <c r="AU48" s="359"/>
      <c r="AV48" s="360"/>
      <c r="AW48" s="356"/>
      <c r="AX48" s="361">
        <f>IF(OR(ISBLANK('2. Collected Data'!BB148),ISBLANK('2. Collected Data'!BB248)),"",-1*('2. Collected Data'!BB248-'2. Collected Data'!BB148))</f>
        <v>26.47</v>
      </c>
      <c r="AY48" s="362">
        <f>IF(OR(ISBLANK('2. Collected Data'!BC148),ISBLANK('2. Collected Data'!BC248)),"",-1*('2. Collected Data'!BC248-'2. Collected Data'!BC148))</f>
        <v>11354768</v>
      </c>
      <c r="AZ48" s="362">
        <f>IF(OR(ISBLANK('2. Collected Data'!BD148),ISBLANK('2. Collected Data'!BD248)),"",-1*('2. Collected Data'!BD248-'2. Collected Data'!BD148))</f>
        <v>-4617010</v>
      </c>
      <c r="BA48" s="362">
        <f>IF(OR(ISBLANK('2. Collected Data'!BE148),ISBLANK('2. Collected Data'!BE248)),"",-1*('2. Collected Data'!BE248-'2. Collected Data'!BE148))</f>
        <v>-138704</v>
      </c>
      <c r="BB48" s="362">
        <f>IF(OR(ISBLANK('2. Collected Data'!BF148),ISBLANK('2. Collected Data'!BF248)),"",-1*('2. Collected Data'!BF248-'2. Collected Data'!BF148))</f>
        <v>6411255</v>
      </c>
      <c r="BC48" s="359"/>
      <c r="BD48" s="361">
        <f>IF(OR(ISBLANK('2. Collected Data'!BH148),ISBLANK('2. Collected Data'!BH248)),"",-1*('2. Collected Data'!BH248-'2. Collected Data'!BH148))</f>
        <v>10.780000000000001</v>
      </c>
      <c r="BE48" s="130"/>
      <c r="BF48" s="210"/>
    </row>
    <row r="49" spans="1:58" s="176" customFormat="1" ht="11.25" customHeight="1" x14ac:dyDescent="0.15">
      <c r="A49" s="89" t="s">
        <v>357</v>
      </c>
      <c r="B49" s="172"/>
      <c r="C49" s="364" t="str">
        <f>IF(OR(ISBLANK('2. Collected Data'!G49),ISBLANK('2. Collected Data'!G149)),"",-1*('2. Collected Data'!G149-'2. Collected Data'!G49))</f>
        <v/>
      </c>
      <c r="D49" s="353" t="str">
        <f>IF(OR(ISBLANK('2. Collected Data'!H49),ISBLANK('2. Collected Data'!H149)),"",-1*('2. Collected Data'!H149-'2. Collected Data'!H49))</f>
        <v/>
      </c>
      <c r="E49" s="353" t="str">
        <f>IF(OR(ISBLANK('2. Collected Data'!I49),ISBLANK('2. Collected Data'!I149)),"",-1*('2. Collected Data'!I149-'2. Collected Data'!I49))</f>
        <v/>
      </c>
      <c r="F49" s="353" t="str">
        <f>IF(OR(ISBLANK('2. Collected Data'!J49),ISBLANK('2. Collected Data'!J149)),"",-1*('2. Collected Data'!J149-'2. Collected Data'!J49))</f>
        <v/>
      </c>
      <c r="G49" s="353" t="str">
        <f>IF(OR(ISBLANK('2. Collected Data'!K49),ISBLANK('2. Collected Data'!K149)),"",-1*('2. Collected Data'!K149-'2. Collected Data'!K49))</f>
        <v/>
      </c>
      <c r="H49" s="353" t="str">
        <f>IF(OR(ISBLANK('2. Collected Data'!L49),ISBLANK('2. Collected Data'!L149)),"",-1*('2. Collected Data'!L149-'2. Collected Data'!L49))</f>
        <v/>
      </c>
      <c r="I49" s="353" t="str">
        <f>IF(OR(ISBLANK('2. Collected Data'!M49),ISBLANK('2. Collected Data'!M149)),"",-1*('2. Collected Data'!M149-'2. Collected Data'!M49))</f>
        <v/>
      </c>
      <c r="J49" s="353" t="str">
        <f>IF(OR(ISBLANK('2. Collected Data'!N49),ISBLANK('2. Collected Data'!N149)),"",-1*('2. Collected Data'!N149-'2. Collected Data'!N49))</f>
        <v/>
      </c>
      <c r="K49" s="353" t="str">
        <f>IF(OR(ISBLANK('2. Collected Data'!O49),ISBLANK('2. Collected Data'!O149)),"",-1*('2. Collected Data'!O149-'2. Collected Data'!O49))</f>
        <v/>
      </c>
      <c r="L49" s="353" t="str">
        <f>IF(OR(ISBLANK('2. Collected Data'!P49),ISBLANK('2. Collected Data'!P149)),"",-1*('2. Collected Data'!P149-'2. Collected Data'!P49))</f>
        <v/>
      </c>
      <c r="M49" s="353" t="str">
        <f>IF(OR(ISBLANK('2. Collected Data'!Q49),ISBLANK('2. Collected Data'!Q149)),"",-1*('2. Collected Data'!Q149-'2. Collected Data'!Q49))</f>
        <v/>
      </c>
      <c r="N49" s="353" t="str">
        <f>IF(OR(ISBLANK('2. Collected Data'!R49),ISBLANK('2. Collected Data'!R149)),"",-1*('2. Collected Data'!R149-'2. Collected Data'!R49))</f>
        <v/>
      </c>
      <c r="O49" s="353" t="str">
        <f>IF(OR(ISBLANK('2. Collected Data'!S49),ISBLANK('2. Collected Data'!S149)),"",-1*('2. Collected Data'!S149-'2. Collected Data'!S49))</f>
        <v/>
      </c>
      <c r="P49" s="353" t="str">
        <f>IF(OR(ISBLANK('2. Collected Data'!T49),ISBLANK('2. Collected Data'!T149)),"",-1*('2. Collected Data'!T149-'2. Collected Data'!T49))</f>
        <v/>
      </c>
      <c r="Q49" s="353" t="str">
        <f>IF(OR(ISBLANK('2. Collected Data'!U49),ISBLANK('2. Collected Data'!U149)),"",-1*('2. Collected Data'!U149-'2. Collected Data'!U49))</f>
        <v/>
      </c>
      <c r="R49" s="353" t="str">
        <f>IF(OR(ISBLANK('2. Collected Data'!V49),ISBLANK('2. Collected Data'!V149)),"",-1*('2. Collected Data'!V149-'2. Collected Data'!V49))</f>
        <v/>
      </c>
      <c r="S49" s="353" t="str">
        <f>IF(OR(ISBLANK('2. Collected Data'!W49),ISBLANK('2. Collected Data'!W149)),"",-1*('2. Collected Data'!W149-'2. Collected Data'!W49))</f>
        <v/>
      </c>
      <c r="T49" s="353" t="str">
        <f>IF(OR(ISBLANK('2. Collected Data'!X49),ISBLANK('2. Collected Data'!X149)),"",-1*('2. Collected Data'!X149-'2. Collected Data'!X49))</f>
        <v/>
      </c>
      <c r="U49" s="353" t="str">
        <f>IF(OR(ISBLANK('2. Collected Data'!Y49),ISBLANK('2. Collected Data'!Y149)),"",-1*('2. Collected Data'!Y149-'2. Collected Data'!Y49))</f>
        <v/>
      </c>
      <c r="V49" s="353" t="str">
        <f>IF(OR(ISBLANK('2. Collected Data'!Z49),ISBLANK('2. Collected Data'!Z149)),"",-1*('2. Collected Data'!Z149-'2. Collected Data'!Z49))</f>
        <v/>
      </c>
      <c r="W49" s="354" t="str">
        <f>IF(OR(ISBLANK('2. Collected Data'!AA49),ISBLANK('2. Collected Data'!AA149)),"",-1*('2. Collected Data'!AA149-'2. Collected Data'!AA49))</f>
        <v/>
      </c>
      <c r="X49" s="354" t="str">
        <f>IF(OR(ISBLANK('2. Collected Data'!AB49),ISBLANK('2. Collected Data'!AB149)),"",-1*('2. Collected Data'!AB149-'2. Collected Data'!AB49))</f>
        <v/>
      </c>
      <c r="Y49" s="354" t="str">
        <f>IF(OR(ISBLANK('2. Collected Data'!AC49),ISBLANK('2. Collected Data'!AC149)),"",-1*('2. Collected Data'!AC149-'2. Collected Data'!AC49))</f>
        <v/>
      </c>
      <c r="Z49" s="353" t="str">
        <f>IF(OR(ISBLANK('2. Collected Data'!AD49),ISBLANK('2. Collected Data'!AD149)),"",-1*('2. Collected Data'!AD149-'2. Collected Data'!AD49))</f>
        <v/>
      </c>
      <c r="AA49" s="353" t="str">
        <f>IF(OR(ISBLANK('2. Collected Data'!AE49),ISBLANK('2. Collected Data'!AE149)),"",-1*('2. Collected Data'!AE149-'2. Collected Data'!AE49))</f>
        <v/>
      </c>
      <c r="AB49" s="353" t="str">
        <f>IF(OR(ISBLANK('2. Collected Data'!AF49),ISBLANK('2. Collected Data'!AF149)),"",-1*('2. Collected Data'!AF149-'2. Collected Data'!AF49))</f>
        <v/>
      </c>
      <c r="AC49" s="355" t="str">
        <f>IF(OR(ISBLANK('2. Collected Data'!AG49),ISBLANK('2. Collected Data'!AG149)),"",-1*('2. Collected Data'!AG149-'2. Collected Data'!AG49))</f>
        <v/>
      </c>
      <c r="AD49" s="356"/>
      <c r="AE49" s="357" t="str">
        <f>IF(OR(ISBLANK('2. Collected Data'!AI149),ISBLANK('2. Collected Data'!AI249)),"",-1*('2. Collected Data'!AI249-'2. Collected Data'!AI149))</f>
        <v/>
      </c>
      <c r="AF49" s="353" t="str">
        <f>IF(OR(ISBLANK('2. Collected Data'!AJ149),ISBLANK('2. Collected Data'!AJ249)),"",-1*('2. Collected Data'!AJ249-'2. Collected Data'!AJ149))</f>
        <v/>
      </c>
      <c r="AG49" s="353" t="str">
        <f>IF(OR(ISBLANK('2. Collected Data'!AK149),ISBLANK('2. Collected Data'!AK249)),"",-1*('2. Collected Data'!AK249-'2. Collected Data'!AK149))</f>
        <v/>
      </c>
      <c r="AH49" s="353" t="str">
        <f>IF(OR(ISBLANK('2. Collected Data'!AL149),ISBLANK('2. Collected Data'!AL249)),"",-1*('2. Collected Data'!AL249-'2. Collected Data'!AL149))</f>
        <v/>
      </c>
      <c r="AI49" s="353" t="str">
        <f>IF(OR(ISBLANK('2. Collected Data'!AM149),ISBLANK('2. Collected Data'!AM249)),"",-1*('2. Collected Data'!AM249-'2. Collected Data'!AM149))</f>
        <v/>
      </c>
      <c r="AJ49" s="358"/>
      <c r="AK49" s="353" t="str">
        <f>IF(OR(ISBLANK('2. Collected Data'!AO149),ISBLANK('2. Collected Data'!AO249)),"",-1*('2. Collected Data'!AO249-'2. Collected Data'!AO149))</f>
        <v/>
      </c>
      <c r="AL49" s="353" t="str">
        <f>IF(OR(ISBLANK('2. Collected Data'!AP149),ISBLANK('2. Collected Data'!AP249)),"",-1*('2. Collected Data'!AP249-'2. Collected Data'!AP149))</f>
        <v/>
      </c>
      <c r="AM49" s="353" t="str">
        <f>IF(OR(ISBLANK('2. Collected Data'!AQ149),ISBLANK('2. Collected Data'!AQ249)),"",-1*('2. Collected Data'!AQ249-'2. Collected Data'!AQ149))</f>
        <v/>
      </c>
      <c r="AN49" s="353" t="str">
        <f>IF(OR(ISBLANK('2. Collected Data'!AR149),ISBLANK('2. Collected Data'!AR249)),"",-1*('2. Collected Data'!AR249-'2. Collected Data'!AR149))</f>
        <v/>
      </c>
      <c r="AO49" s="353" t="str">
        <f>IF(OR(ISBLANK('2. Collected Data'!AS149),ISBLANK('2. Collected Data'!AS249)),"",-1*('2. Collected Data'!AS249-'2. Collected Data'!AS149))</f>
        <v/>
      </c>
      <c r="AP49" s="353" t="str">
        <f>IF(OR(ISBLANK('2. Collected Data'!AT149),ISBLANK('2. Collected Data'!AT249)),"",-1*('2. Collected Data'!AT249-'2. Collected Data'!AT149))</f>
        <v/>
      </c>
      <c r="AQ49" s="355" t="str">
        <f>IF(OR(ISBLANK('2. Collected Data'!AU149),ISBLANK('2. Collected Data'!AU249)),"",-1*('2. Collected Data'!AU249-'2. Collected Data'!AU149))</f>
        <v/>
      </c>
      <c r="AR49" s="356"/>
      <c r="AS49" s="354" t="str">
        <f>IF(OR(ISBLANK('2. Collected Data'!AW149),ISBLANK('2. Collected Data'!AW249)),"",-1*('2. Collected Data'!AW249-'2. Collected Data'!AW149))</f>
        <v/>
      </c>
      <c r="AT49" s="354" t="str">
        <f>IF(OR(ISBLANK('2. Collected Data'!AX149),ISBLANK('2. Collected Data'!AX249)),"",-1*('2. Collected Data'!AX249-'2. Collected Data'!AX149))</f>
        <v/>
      </c>
      <c r="AU49" s="359"/>
      <c r="AV49" s="360"/>
      <c r="AW49" s="356"/>
      <c r="AX49" s="361" t="str">
        <f>IF(OR(ISBLANK('2. Collected Data'!BB149),ISBLANK('2. Collected Data'!BB249)),"",-1*('2. Collected Data'!BB249-'2. Collected Data'!BB149))</f>
        <v/>
      </c>
      <c r="AY49" s="362" t="str">
        <f>IF(OR(ISBLANK('2. Collected Data'!BC149),ISBLANK('2. Collected Data'!BC249)),"",-1*('2. Collected Data'!BC249-'2. Collected Data'!BC149))</f>
        <v/>
      </c>
      <c r="AZ49" s="362" t="str">
        <f>IF(OR(ISBLANK('2. Collected Data'!BD149),ISBLANK('2. Collected Data'!BD249)),"",-1*('2. Collected Data'!BD249-'2. Collected Data'!BD149))</f>
        <v/>
      </c>
      <c r="BA49" s="362" t="str">
        <f>IF(OR(ISBLANK('2. Collected Data'!BE149),ISBLANK('2. Collected Data'!BE249)),"",-1*('2. Collected Data'!BE249-'2. Collected Data'!BE149))</f>
        <v/>
      </c>
      <c r="BB49" s="362" t="str">
        <f>IF(OR(ISBLANK('2. Collected Data'!BF149),ISBLANK('2. Collected Data'!BF249)),"",-1*('2. Collected Data'!BF249-'2. Collected Data'!BF149))</f>
        <v/>
      </c>
      <c r="BC49" s="359"/>
      <c r="BD49" s="361" t="str">
        <f>IF(OR(ISBLANK('2. Collected Data'!BH149),ISBLANK('2. Collected Data'!BH249)),"",-1*('2. Collected Data'!BH249-'2. Collected Data'!BH149))</f>
        <v/>
      </c>
      <c r="BE49" s="130"/>
      <c r="BF49" s="210"/>
    </row>
    <row r="50" spans="1:58" s="51" customFormat="1" ht="11.25" customHeight="1" x14ac:dyDescent="0.15">
      <c r="A50" s="89" t="s">
        <v>144</v>
      </c>
      <c r="B50" s="172"/>
      <c r="C50" s="364">
        <f>IF(OR(ISBLANK('2. Collected Data'!G50),ISBLANK('2. Collected Data'!G150)),"",-1*('2. Collected Data'!G150-'2. Collected Data'!G50))</f>
        <v>0</v>
      </c>
      <c r="D50" s="353">
        <f>IF(OR(ISBLANK('2. Collected Data'!H50),ISBLANK('2. Collected Data'!H150)),"",-1*('2. Collected Data'!H150-'2. Collected Data'!H50))</f>
        <v>0</v>
      </c>
      <c r="E50" s="353">
        <f>IF(OR(ISBLANK('2. Collected Data'!I50),ISBLANK('2. Collected Data'!I150)),"",-1*('2. Collected Data'!I150-'2. Collected Data'!I50))</f>
        <v>70</v>
      </c>
      <c r="F50" s="353">
        <f>IF(OR(ISBLANK('2. Collected Data'!J50),ISBLANK('2. Collected Data'!J150)),"",-1*('2. Collected Data'!J150-'2. Collected Data'!J50))</f>
        <v>7</v>
      </c>
      <c r="G50" s="353">
        <f>IF(OR(ISBLANK('2. Collected Data'!K50),ISBLANK('2. Collected Data'!K150)),"",-1*('2. Collected Data'!K150-'2. Collected Data'!K50))</f>
        <v>-1</v>
      </c>
      <c r="H50" s="353">
        <f>IF(OR(ISBLANK('2. Collected Data'!L50),ISBLANK('2. Collected Data'!L150)),"",-1*('2. Collected Data'!L150-'2. Collected Data'!L50))</f>
        <v>0</v>
      </c>
      <c r="I50" s="353">
        <f>IF(OR(ISBLANK('2. Collected Data'!M50),ISBLANK('2. Collected Data'!M150)),"",-1*('2. Collected Data'!M150-'2. Collected Data'!M50))</f>
        <v>44</v>
      </c>
      <c r="J50" s="353">
        <f>IF(OR(ISBLANK('2. Collected Data'!N50),ISBLANK('2. Collected Data'!N150)),"",-1*('2. Collected Data'!N150-'2. Collected Data'!N50))</f>
        <v>16</v>
      </c>
      <c r="K50" s="353">
        <f>IF(OR(ISBLANK('2. Collected Data'!O50),ISBLANK('2. Collected Data'!O150)),"",-1*('2. Collected Data'!O150-'2. Collected Data'!O50))</f>
        <v>-78</v>
      </c>
      <c r="L50" s="353">
        <f>IF(OR(ISBLANK('2. Collected Data'!P50),ISBLANK('2. Collected Data'!P150)),"",-1*('2. Collected Data'!P150-'2. Collected Data'!P50))</f>
        <v>0</v>
      </c>
      <c r="M50" s="353">
        <f>IF(OR(ISBLANK('2. Collected Data'!Q50),ISBLANK('2. Collected Data'!Q150)),"",-1*('2. Collected Data'!Q150-'2. Collected Data'!Q50))</f>
        <v>0</v>
      </c>
      <c r="N50" s="353">
        <f>IF(OR(ISBLANK('2. Collected Data'!R50),ISBLANK('2. Collected Data'!R150)),"",-1*('2. Collected Data'!R150-'2. Collected Data'!R50))</f>
        <v>0</v>
      </c>
      <c r="O50" s="353">
        <f>IF(OR(ISBLANK('2. Collected Data'!S50),ISBLANK('2. Collected Data'!S150)),"",-1*('2. Collected Data'!S150-'2. Collected Data'!S50))</f>
        <v>0</v>
      </c>
      <c r="P50" s="353">
        <f>IF(OR(ISBLANK('2. Collected Data'!T50),ISBLANK('2. Collected Data'!T150)),"",-1*('2. Collected Data'!T150-'2. Collected Data'!T50))</f>
        <v>0</v>
      </c>
      <c r="Q50" s="353">
        <f>IF(OR(ISBLANK('2. Collected Data'!U50),ISBLANK('2. Collected Data'!U150)),"",-1*('2. Collected Data'!U150-'2. Collected Data'!U50))</f>
        <v>0</v>
      </c>
      <c r="R50" s="353">
        <f>IF(OR(ISBLANK('2. Collected Data'!V50),ISBLANK('2. Collected Data'!V150)),"",-1*('2. Collected Data'!V150-'2. Collected Data'!V50))</f>
        <v>0</v>
      </c>
      <c r="S50" s="353">
        <f>IF(OR(ISBLANK('2. Collected Data'!W50),ISBLANK('2. Collected Data'!W150)),"",-1*('2. Collected Data'!W150-'2. Collected Data'!W50))</f>
        <v>0</v>
      </c>
      <c r="T50" s="353">
        <f>IF(OR(ISBLANK('2. Collected Data'!X50),ISBLANK('2. Collected Data'!X150)),"",-1*('2. Collected Data'!X150-'2. Collected Data'!X50))</f>
        <v>0</v>
      </c>
      <c r="U50" s="353">
        <f>IF(OR(ISBLANK('2. Collected Data'!Y50),ISBLANK('2. Collected Data'!Y150)),"",-1*('2. Collected Data'!Y150-'2. Collected Data'!Y50))</f>
        <v>0</v>
      </c>
      <c r="V50" s="353">
        <f>IF(OR(ISBLANK('2. Collected Data'!Z50),ISBLANK('2. Collected Data'!Z150)),"",-1*('2. Collected Data'!Z150-'2. Collected Data'!Z50))</f>
        <v>0</v>
      </c>
      <c r="W50" s="354">
        <f>IF(OR(ISBLANK('2. Collected Data'!AA50),ISBLANK('2. Collected Data'!AA150)),"",-1*('2. Collected Data'!AA150-'2. Collected Data'!AA50))</f>
        <v>0</v>
      </c>
      <c r="X50" s="354">
        <f>IF(OR(ISBLANK('2. Collected Data'!AB50),ISBLANK('2. Collected Data'!AB150)),"",-1*('2. Collected Data'!AB150-'2. Collected Data'!AB50))</f>
        <v>0</v>
      </c>
      <c r="Y50" s="354">
        <f>IF(OR(ISBLANK('2. Collected Data'!AC50),ISBLANK('2. Collected Data'!AC150)),"",-1*('2. Collected Data'!AC150-'2. Collected Data'!AC50))</f>
        <v>0</v>
      </c>
      <c r="Z50" s="353">
        <f>IF(OR(ISBLANK('2. Collected Data'!AD50),ISBLANK('2. Collected Data'!AD150)),"",-1*('2. Collected Data'!AD150-'2. Collected Data'!AD50))</f>
        <v>2</v>
      </c>
      <c r="AA50" s="353">
        <f>IF(OR(ISBLANK('2. Collected Data'!AE50),ISBLANK('2. Collected Data'!AE150)),"",-1*('2. Collected Data'!AE150-'2. Collected Data'!AE50))</f>
        <v>1750</v>
      </c>
      <c r="AB50" s="353">
        <f>IF(OR(ISBLANK('2. Collected Data'!AF50),ISBLANK('2. Collected Data'!AF150)),"",-1*('2. Collected Data'!AF150-'2. Collected Data'!AF50))</f>
        <v>0</v>
      </c>
      <c r="AC50" s="355">
        <f>IF(OR(ISBLANK('2. Collected Data'!AG50),ISBLANK('2. Collected Data'!AG150)),"",-1*('2. Collected Data'!AG150-'2. Collected Data'!AG50))</f>
        <v>0</v>
      </c>
      <c r="AD50" s="356"/>
      <c r="AE50" s="357">
        <f>IF(OR(ISBLANK('2. Collected Data'!AI150),ISBLANK('2. Collected Data'!AI250)),"",-1*('2. Collected Data'!AI250-'2. Collected Data'!AI150))</f>
        <v>942</v>
      </c>
      <c r="AF50" s="353">
        <f>IF(OR(ISBLANK('2. Collected Data'!AJ150),ISBLANK('2. Collected Data'!AJ250)),"",-1*('2. Collected Data'!AJ250-'2. Collected Data'!AJ150))</f>
        <v>0</v>
      </c>
      <c r="AG50" s="353">
        <f>IF(OR(ISBLANK('2. Collected Data'!AK150),ISBLANK('2. Collected Data'!AK250)),"",-1*('2. Collected Data'!AK250-'2. Collected Data'!AK150))</f>
        <v>0</v>
      </c>
      <c r="AH50" s="353">
        <f>IF(OR(ISBLANK('2. Collected Data'!AL150),ISBLANK('2. Collected Data'!AL250)),"",-1*('2. Collected Data'!AL250-'2. Collected Data'!AL150))</f>
        <v>430000</v>
      </c>
      <c r="AI50" s="353">
        <f>IF(OR(ISBLANK('2. Collected Data'!AM150),ISBLANK('2. Collected Data'!AM250)),"",-1*('2. Collected Data'!AM250-'2. Collected Data'!AM150))</f>
        <v>0</v>
      </c>
      <c r="AJ50" s="358"/>
      <c r="AK50" s="353">
        <f>IF(OR(ISBLANK('2. Collected Data'!AO150),ISBLANK('2. Collected Data'!AO250)),"",-1*('2. Collected Data'!AO250-'2. Collected Data'!AO150))</f>
        <v>0</v>
      </c>
      <c r="AL50" s="353">
        <f>IF(OR(ISBLANK('2. Collected Data'!AP150),ISBLANK('2. Collected Data'!AP250)),"",-1*('2. Collected Data'!AP250-'2. Collected Data'!AP150))</f>
        <v>0</v>
      </c>
      <c r="AM50" s="353">
        <f>IF(OR(ISBLANK('2. Collected Data'!AQ150),ISBLANK('2. Collected Data'!AQ250)),"",-1*('2. Collected Data'!AQ250-'2. Collected Data'!AQ150))</f>
        <v>-3100000</v>
      </c>
      <c r="AN50" s="353">
        <f>IF(OR(ISBLANK('2. Collected Data'!AR150),ISBLANK('2. Collected Data'!AR250)),"",-1*('2. Collected Data'!AR250-'2. Collected Data'!AR150))</f>
        <v>0</v>
      </c>
      <c r="AO50" s="353">
        <f>IF(OR(ISBLANK('2. Collected Data'!AS150),ISBLANK('2. Collected Data'!AS250)),"",-1*('2. Collected Data'!AS250-'2. Collected Data'!AS150))</f>
        <v>0</v>
      </c>
      <c r="AP50" s="353">
        <f>IF(OR(ISBLANK('2. Collected Data'!AT150),ISBLANK('2. Collected Data'!AT250)),"",-1*('2. Collected Data'!AT250-'2. Collected Data'!AT150))</f>
        <v>0</v>
      </c>
      <c r="AQ50" s="355">
        <f>IF(OR(ISBLANK('2. Collected Data'!AU150),ISBLANK('2. Collected Data'!AU250)),"",-1*('2. Collected Data'!AU250-'2. Collected Data'!AU150))</f>
        <v>0</v>
      </c>
      <c r="AR50" s="356"/>
      <c r="AS50" s="354">
        <f>IF(OR(ISBLANK('2. Collected Data'!AW150),ISBLANK('2. Collected Data'!AW250)),"",-1*('2. Collected Data'!AW250-'2. Collected Data'!AW150))</f>
        <v>0</v>
      </c>
      <c r="AT50" s="354">
        <f>IF(OR(ISBLANK('2. Collected Data'!AX150),ISBLANK('2. Collected Data'!AX250)),"",-1*('2. Collected Data'!AX250-'2. Collected Data'!AX150))</f>
        <v>0</v>
      </c>
      <c r="AU50" s="359"/>
      <c r="AV50" s="360"/>
      <c r="AW50" s="356"/>
      <c r="AX50" s="361">
        <f>IF(OR(ISBLANK('2. Collected Data'!BB150),ISBLANK('2. Collected Data'!BB250)),"",-1*('2. Collected Data'!BB250-'2. Collected Data'!BB150))</f>
        <v>22.519999999999996</v>
      </c>
      <c r="AY50" s="362">
        <f>IF(OR(ISBLANK('2. Collected Data'!BC150),ISBLANK('2. Collected Data'!BC250)),"",-1*('2. Collected Data'!BC250-'2. Collected Data'!BC150))</f>
        <v>2644958</v>
      </c>
      <c r="AZ50" s="362">
        <f>IF(OR(ISBLANK('2. Collected Data'!BD150),ISBLANK('2. Collected Data'!BD250)),"",-1*('2. Collected Data'!BD250-'2. Collected Data'!BD150))</f>
        <v>10123123</v>
      </c>
      <c r="BA50" s="362">
        <f>IF(OR(ISBLANK('2. Collected Data'!BE150),ISBLANK('2. Collected Data'!BE250)),"",-1*('2. Collected Data'!BE250-'2. Collected Data'!BE150))</f>
        <v>3244536</v>
      </c>
      <c r="BB50" s="362">
        <f>IF(OR(ISBLANK('2. Collected Data'!BF150),ISBLANK('2. Collected Data'!BF250)),"",-1*('2. Collected Data'!BF250-'2. Collected Data'!BF150))</f>
        <v>16012618</v>
      </c>
      <c r="BC50" s="359"/>
      <c r="BD50" s="361">
        <f>IF(OR(ISBLANK('2. Collected Data'!BH150),ISBLANK('2. Collected Data'!BH250)),"",-1*('2. Collected Data'!BH250-'2. Collected Data'!BH150))</f>
        <v>22.519999999999996</v>
      </c>
      <c r="BE50" s="130"/>
      <c r="BF50" s="210"/>
    </row>
    <row r="51" spans="1:58" s="176" customFormat="1" ht="11.25" customHeight="1" x14ac:dyDescent="0.15">
      <c r="A51" s="89" t="s">
        <v>145</v>
      </c>
      <c r="B51" s="172"/>
      <c r="C51" s="364">
        <f>IF(OR(ISBLANK('2. Collected Data'!G51),ISBLANK('2. Collected Data'!G151)),"",-1*('2. Collected Data'!G151-'2. Collected Data'!G51))</f>
        <v>0</v>
      </c>
      <c r="D51" s="353">
        <f>IF(OR(ISBLANK('2. Collected Data'!H51),ISBLANK('2. Collected Data'!H151)),"",-1*('2. Collected Data'!H151-'2. Collected Data'!H51))</f>
        <v>0</v>
      </c>
      <c r="E51" s="353">
        <f>IF(OR(ISBLANK('2. Collected Data'!I51),ISBLANK('2. Collected Data'!I151)),"",-1*('2. Collected Data'!I151-'2. Collected Data'!I51))</f>
        <v>0</v>
      </c>
      <c r="F51" s="353">
        <f>IF(OR(ISBLANK('2. Collected Data'!J51),ISBLANK('2. Collected Data'!J151)),"",-1*('2. Collected Data'!J151-'2. Collected Data'!J51))</f>
        <v>0</v>
      </c>
      <c r="G51" s="353">
        <f>IF(OR(ISBLANK('2. Collected Data'!K51),ISBLANK('2. Collected Data'!K151)),"",-1*('2. Collected Data'!K151-'2. Collected Data'!K51))</f>
        <v>0</v>
      </c>
      <c r="H51" s="353">
        <f>IF(OR(ISBLANK('2. Collected Data'!L51),ISBLANK('2. Collected Data'!L151)),"",-1*('2. Collected Data'!L151-'2. Collected Data'!L51))</f>
        <v>0</v>
      </c>
      <c r="I51" s="353">
        <f>IF(OR(ISBLANK('2. Collected Data'!M51),ISBLANK('2. Collected Data'!M151)),"",-1*('2. Collected Data'!M151-'2. Collected Data'!M51))</f>
        <v>0</v>
      </c>
      <c r="J51" s="353">
        <f>IF(OR(ISBLANK('2. Collected Data'!N51),ISBLANK('2. Collected Data'!N151)),"",-1*('2. Collected Data'!N151-'2. Collected Data'!N51))</f>
        <v>0</v>
      </c>
      <c r="K51" s="353">
        <f>IF(OR(ISBLANK('2. Collected Data'!O51),ISBLANK('2. Collected Data'!O151)),"",-1*('2. Collected Data'!O151-'2. Collected Data'!O51))</f>
        <v>0</v>
      </c>
      <c r="L51" s="353">
        <f>IF(OR(ISBLANK('2. Collected Data'!P51),ISBLANK('2. Collected Data'!P151)),"",-1*('2. Collected Data'!P151-'2. Collected Data'!P51))</f>
        <v>0</v>
      </c>
      <c r="M51" s="353">
        <f>IF(OR(ISBLANK('2. Collected Data'!Q51),ISBLANK('2. Collected Data'!Q151)),"",-1*('2. Collected Data'!Q151-'2. Collected Data'!Q51))</f>
        <v>1</v>
      </c>
      <c r="N51" s="353">
        <f>IF(OR(ISBLANK('2. Collected Data'!R51),ISBLANK('2. Collected Data'!R151)),"",-1*('2. Collected Data'!R151-'2. Collected Data'!R51))</f>
        <v>0</v>
      </c>
      <c r="O51" s="353">
        <f>IF(OR(ISBLANK('2. Collected Data'!S51),ISBLANK('2. Collected Data'!S151)),"",-1*('2. Collected Data'!S151-'2. Collected Data'!S51))</f>
        <v>0</v>
      </c>
      <c r="P51" s="353">
        <f>IF(OR(ISBLANK('2. Collected Data'!T51),ISBLANK('2. Collected Data'!T151)),"",-1*('2. Collected Data'!T151-'2. Collected Data'!T51))</f>
        <v>0</v>
      </c>
      <c r="Q51" s="353">
        <f>IF(OR(ISBLANK('2. Collected Data'!U51),ISBLANK('2. Collected Data'!U151)),"",-1*('2. Collected Data'!U151-'2. Collected Data'!U51))</f>
        <v>0</v>
      </c>
      <c r="R51" s="353">
        <f>IF(OR(ISBLANK('2. Collected Data'!V51),ISBLANK('2. Collected Data'!V151)),"",-1*('2. Collected Data'!V151-'2. Collected Data'!V51))</f>
        <v>0</v>
      </c>
      <c r="S51" s="353">
        <f>IF(OR(ISBLANK('2. Collected Data'!W51),ISBLANK('2. Collected Data'!W151)),"",-1*('2. Collected Data'!W151-'2. Collected Data'!W51))</f>
        <v>0</v>
      </c>
      <c r="T51" s="353">
        <f>IF(OR(ISBLANK('2. Collected Data'!X51),ISBLANK('2. Collected Data'!X151)),"",-1*('2. Collected Data'!X151-'2. Collected Data'!X51))</f>
        <v>0</v>
      </c>
      <c r="U51" s="353">
        <f>IF(OR(ISBLANK('2. Collected Data'!Y51),ISBLANK('2. Collected Data'!Y151)),"",-1*('2. Collected Data'!Y151-'2. Collected Data'!Y51))</f>
        <v>-41</v>
      </c>
      <c r="V51" s="353">
        <f>IF(OR(ISBLANK('2. Collected Data'!Z51),ISBLANK('2. Collected Data'!Z151)),"",-1*('2. Collected Data'!Z151-'2. Collected Data'!Z51))</f>
        <v>291</v>
      </c>
      <c r="W51" s="354">
        <f>IF(OR(ISBLANK('2. Collected Data'!AA51),ISBLANK('2. Collected Data'!AA151)),"",-1*('2. Collected Data'!AA151-'2. Collected Data'!AA51))</f>
        <v>0</v>
      </c>
      <c r="X51" s="354">
        <f>IF(OR(ISBLANK('2. Collected Data'!AB51),ISBLANK('2. Collected Data'!AB151)),"",-1*('2. Collected Data'!AB151-'2. Collected Data'!AB51))</f>
        <v>0</v>
      </c>
      <c r="Y51" s="354">
        <f>IF(OR(ISBLANK('2. Collected Data'!AC51),ISBLANK('2. Collected Data'!AC151)),"",-1*('2. Collected Data'!AC151-'2. Collected Data'!AC51))</f>
        <v>0</v>
      </c>
      <c r="Z51" s="353">
        <f>IF(OR(ISBLANK('2. Collected Data'!AD51),ISBLANK('2. Collected Data'!AD151)),"",-1*('2. Collected Data'!AD151-'2. Collected Data'!AD51))</f>
        <v>0</v>
      </c>
      <c r="AA51" s="353">
        <f>IF(OR(ISBLANK('2. Collected Data'!AE51),ISBLANK('2. Collected Data'!AE151)),"",-1*('2. Collected Data'!AE151-'2. Collected Data'!AE51))</f>
        <v>0</v>
      </c>
      <c r="AB51" s="353">
        <f>IF(OR(ISBLANK('2. Collected Data'!AF51),ISBLANK('2. Collected Data'!AF151)),"",-1*('2. Collected Data'!AF151-'2. Collected Data'!AF51))</f>
        <v>0</v>
      </c>
      <c r="AC51" s="355">
        <f>IF(OR(ISBLANK('2. Collected Data'!AG51),ISBLANK('2. Collected Data'!AG151)),"",-1*('2. Collected Data'!AG151-'2. Collected Data'!AG51))</f>
        <v>0</v>
      </c>
      <c r="AD51" s="356"/>
      <c r="AE51" s="357">
        <f>IF(OR(ISBLANK('2. Collected Data'!AI151),ISBLANK('2. Collected Data'!AI251)),"",-1*('2. Collected Data'!AI251-'2. Collected Data'!AI151))</f>
        <v>-78000</v>
      </c>
      <c r="AF51" s="353">
        <f>IF(OR(ISBLANK('2. Collected Data'!AJ151),ISBLANK('2. Collected Data'!AJ251)),"",-1*('2. Collected Data'!AJ251-'2. Collected Data'!AJ151))</f>
        <v>0</v>
      </c>
      <c r="AG51" s="353">
        <f>IF(OR(ISBLANK('2. Collected Data'!AK151),ISBLANK('2. Collected Data'!AK251)),"",-1*('2. Collected Data'!AK251-'2. Collected Data'!AK151))</f>
        <v>0</v>
      </c>
      <c r="AH51" s="353">
        <f>IF(OR(ISBLANK('2. Collected Data'!AL151),ISBLANK('2. Collected Data'!AL251)),"",-1*('2. Collected Data'!AL251-'2. Collected Data'!AL151))</f>
        <v>-29000</v>
      </c>
      <c r="AI51" s="353">
        <f>IF(OR(ISBLANK('2. Collected Data'!AM151),ISBLANK('2. Collected Data'!AM251)),"",-1*('2. Collected Data'!AM251-'2. Collected Data'!AM151))</f>
        <v>0</v>
      </c>
      <c r="AJ51" s="358"/>
      <c r="AK51" s="353">
        <f>IF(OR(ISBLANK('2. Collected Data'!AO151),ISBLANK('2. Collected Data'!AO251)),"",-1*('2. Collected Data'!AO251-'2. Collected Data'!AO151))</f>
        <v>-200000</v>
      </c>
      <c r="AL51" s="353">
        <f>IF(OR(ISBLANK('2. Collected Data'!AP151),ISBLANK('2. Collected Data'!AP251)),"",-1*('2. Collected Data'!AP251-'2. Collected Data'!AP151))</f>
        <v>0</v>
      </c>
      <c r="AM51" s="353">
        <f>IF(OR(ISBLANK('2. Collected Data'!AQ151),ISBLANK('2. Collected Data'!AQ251)),"",-1*('2. Collected Data'!AQ251-'2. Collected Data'!AQ151))</f>
        <v>0</v>
      </c>
      <c r="AN51" s="353">
        <f>IF(OR(ISBLANK('2. Collected Data'!AR151),ISBLANK('2. Collected Data'!AR251)),"",-1*('2. Collected Data'!AR251-'2. Collected Data'!AR151))</f>
        <v>0</v>
      </c>
      <c r="AO51" s="353">
        <f>IF(OR(ISBLANK('2. Collected Data'!AS151),ISBLANK('2. Collected Data'!AS251)),"",-1*('2. Collected Data'!AS251-'2. Collected Data'!AS151))</f>
        <v>0</v>
      </c>
      <c r="AP51" s="353">
        <f>IF(OR(ISBLANK('2. Collected Data'!AT151),ISBLANK('2. Collected Data'!AT251)),"",-1*('2. Collected Data'!AT251-'2. Collected Data'!AT151))</f>
        <v>0</v>
      </c>
      <c r="AQ51" s="355">
        <f>IF(OR(ISBLANK('2. Collected Data'!AU151),ISBLANK('2. Collected Data'!AU251)),"",-1*('2. Collected Data'!AU251-'2. Collected Data'!AU151))</f>
        <v>0</v>
      </c>
      <c r="AR51" s="356"/>
      <c r="AS51" s="354">
        <f>IF(OR(ISBLANK('2. Collected Data'!AW151),ISBLANK('2. Collected Data'!AW251)),"",-1*('2. Collected Data'!AW251-'2. Collected Data'!AW151))</f>
        <v>0</v>
      </c>
      <c r="AT51" s="354">
        <f>IF(OR(ISBLANK('2. Collected Data'!AX151),ISBLANK('2. Collected Data'!AX251)),"",-1*('2. Collected Data'!AX251-'2. Collected Data'!AX151))</f>
        <v>0</v>
      </c>
      <c r="AU51" s="359"/>
      <c r="AV51" s="360"/>
      <c r="AW51" s="356"/>
      <c r="AX51" s="361">
        <f>IF(OR(ISBLANK('2. Collected Data'!BB151),ISBLANK('2. Collected Data'!BB251)),"",-1*('2. Collected Data'!BB251-'2. Collected Data'!BB151))</f>
        <v>4.730000000000004</v>
      </c>
      <c r="AY51" s="362">
        <f>IF(OR(ISBLANK('2. Collected Data'!BC151),ISBLANK('2. Collected Data'!BC251)),"",-1*('2. Collected Data'!BC251-'2. Collected Data'!BC151))</f>
        <v>-3000000</v>
      </c>
      <c r="AZ51" s="362">
        <f>IF(OR(ISBLANK('2. Collected Data'!BD151),ISBLANK('2. Collected Data'!BD251)),"",-1*('2. Collected Data'!BD251-'2. Collected Data'!BD151))</f>
        <v>-1000000</v>
      </c>
      <c r="BA51" s="362">
        <f>IF(OR(ISBLANK('2. Collected Data'!BE151),ISBLANK('2. Collected Data'!BE251)),"",-1*('2. Collected Data'!BE251-'2. Collected Data'!BE151))</f>
        <v>-4000000</v>
      </c>
      <c r="BB51" s="362">
        <f>IF(OR(ISBLANK('2. Collected Data'!BF151),ISBLANK('2. Collected Data'!BF251)),"",-1*('2. Collected Data'!BF251-'2. Collected Data'!BF151))</f>
        <v>-5000000</v>
      </c>
      <c r="BC51" s="359"/>
      <c r="BD51" s="361" t="str">
        <f>IF(OR(ISBLANK('2. Collected Data'!BH151),ISBLANK('2. Collected Data'!BH251)),"",-1*('2. Collected Data'!BH251-'2. Collected Data'!BH151))</f>
        <v/>
      </c>
      <c r="BE51" s="130"/>
      <c r="BF51" s="210"/>
    </row>
    <row r="52" spans="1:58" s="176" customFormat="1" ht="11.25" customHeight="1" x14ac:dyDescent="0.15">
      <c r="A52" s="89" t="s">
        <v>322</v>
      </c>
      <c r="B52" s="172"/>
      <c r="C52" s="364">
        <f>IF(OR(ISBLANK('2. Collected Data'!G52),ISBLANK('2. Collected Data'!G152)),"",-1*('2. Collected Data'!G152-'2. Collected Data'!G52))</f>
        <v>0</v>
      </c>
      <c r="D52" s="353">
        <f>IF(OR(ISBLANK('2. Collected Data'!H52),ISBLANK('2. Collected Data'!H152)),"",-1*('2. Collected Data'!H152-'2. Collected Data'!H52))</f>
        <v>0</v>
      </c>
      <c r="E52" s="353">
        <f>IF(OR(ISBLANK('2. Collected Data'!I52),ISBLANK('2. Collected Data'!I152)),"",-1*('2. Collected Data'!I152-'2. Collected Data'!I52))</f>
        <v>23</v>
      </c>
      <c r="F52" s="353">
        <f>IF(OR(ISBLANK('2. Collected Data'!J52),ISBLANK('2. Collected Data'!J152)),"",-1*('2. Collected Data'!J152-'2. Collected Data'!J52))</f>
        <v>0</v>
      </c>
      <c r="G52" s="353">
        <f>IF(OR(ISBLANK('2. Collected Data'!K52),ISBLANK('2. Collected Data'!K152)),"",-1*('2. Collected Data'!K152-'2. Collected Data'!K52))</f>
        <v>0</v>
      </c>
      <c r="H52" s="353">
        <f>IF(OR(ISBLANK('2. Collected Data'!L52),ISBLANK('2. Collected Data'!L152)),"",-1*('2. Collected Data'!L152-'2. Collected Data'!L52))</f>
        <v>0</v>
      </c>
      <c r="I52" s="353">
        <f>IF(OR(ISBLANK('2. Collected Data'!M52),ISBLANK('2. Collected Data'!M152)),"",-1*('2. Collected Data'!M152-'2. Collected Data'!M52))</f>
        <v>13</v>
      </c>
      <c r="J52" s="353">
        <f>IF(OR(ISBLANK('2. Collected Data'!N52),ISBLANK('2. Collected Data'!N152)),"",-1*('2. Collected Data'!N152-'2. Collected Data'!N52))</f>
        <v>0</v>
      </c>
      <c r="K52" s="353">
        <f>IF(OR(ISBLANK('2. Collected Data'!O52),ISBLANK('2. Collected Data'!O152)),"",-1*('2. Collected Data'!O152-'2. Collected Data'!O52))</f>
        <v>16</v>
      </c>
      <c r="L52" s="353">
        <f>IF(OR(ISBLANK('2. Collected Data'!P52),ISBLANK('2. Collected Data'!P152)),"",-1*('2. Collected Data'!P152-'2. Collected Data'!P52))</f>
        <v>0</v>
      </c>
      <c r="M52" s="353">
        <f>IF(OR(ISBLANK('2. Collected Data'!Q52),ISBLANK('2. Collected Data'!Q152)),"",-1*('2. Collected Data'!Q152-'2. Collected Data'!Q52))</f>
        <v>0</v>
      </c>
      <c r="N52" s="353">
        <f>IF(OR(ISBLANK('2. Collected Data'!R52),ISBLANK('2. Collected Data'!R152)),"",-1*('2. Collected Data'!R152-'2. Collected Data'!R52))</f>
        <v>0</v>
      </c>
      <c r="O52" s="353">
        <f>IF(OR(ISBLANK('2. Collected Data'!S52),ISBLANK('2. Collected Data'!S152)),"",-1*('2. Collected Data'!S152-'2. Collected Data'!S52))</f>
        <v>0</v>
      </c>
      <c r="P52" s="353">
        <f>IF(OR(ISBLANK('2. Collected Data'!T52),ISBLANK('2. Collected Data'!T152)),"",-1*('2. Collected Data'!T152-'2. Collected Data'!T52))</f>
        <v>0</v>
      </c>
      <c r="Q52" s="353">
        <f>IF(OR(ISBLANK('2. Collected Data'!U52),ISBLANK('2. Collected Data'!U152)),"",-1*('2. Collected Data'!U152-'2. Collected Data'!U52))</f>
        <v>3</v>
      </c>
      <c r="R52" s="353">
        <f>IF(OR(ISBLANK('2. Collected Data'!V52),ISBLANK('2. Collected Data'!V152)),"",-1*('2. Collected Data'!V152-'2. Collected Data'!V52))</f>
        <v>0</v>
      </c>
      <c r="S52" s="353">
        <f>IF(OR(ISBLANK('2. Collected Data'!W52),ISBLANK('2. Collected Data'!W152)),"",-1*('2. Collected Data'!W152-'2. Collected Data'!W52))</f>
        <v>2</v>
      </c>
      <c r="T52" s="353">
        <f>IF(OR(ISBLANK('2. Collected Data'!X52),ISBLANK('2. Collected Data'!X152)),"",-1*('2. Collected Data'!X152-'2. Collected Data'!X52))</f>
        <v>0</v>
      </c>
      <c r="U52" s="353">
        <f>IF(OR(ISBLANK('2. Collected Data'!Y52),ISBLANK('2. Collected Data'!Y152)),"",-1*('2. Collected Data'!Y152-'2. Collected Data'!Y52))</f>
        <v>5</v>
      </c>
      <c r="V52" s="353">
        <f>IF(OR(ISBLANK('2. Collected Data'!Z52),ISBLANK('2. Collected Data'!Z152)),"",-1*('2. Collected Data'!Z152-'2. Collected Data'!Z52))</f>
        <v>0</v>
      </c>
      <c r="W52" s="354">
        <f>IF(OR(ISBLANK('2. Collected Data'!AA52),ISBLANK('2. Collected Data'!AA152)),"",-1*('2. Collected Data'!AA152-'2. Collected Data'!AA52))</f>
        <v>0</v>
      </c>
      <c r="X52" s="354">
        <f>IF(OR(ISBLANK('2. Collected Data'!AB52),ISBLANK('2. Collected Data'!AB152)),"",-1*('2. Collected Data'!AB152-'2. Collected Data'!AB52))</f>
        <v>0</v>
      </c>
      <c r="Y52" s="354">
        <f>IF(OR(ISBLANK('2. Collected Data'!AC52),ISBLANK('2. Collected Data'!AC152)),"",-1*('2. Collected Data'!AC152-'2. Collected Data'!AC52))</f>
        <v>0</v>
      </c>
      <c r="Z52" s="353">
        <f>IF(OR(ISBLANK('2. Collected Data'!AD52),ISBLANK('2. Collected Data'!AD152)),"",-1*('2. Collected Data'!AD152-'2. Collected Data'!AD52))</f>
        <v>0</v>
      </c>
      <c r="AA52" s="353">
        <f>IF(OR(ISBLANK('2. Collected Data'!AE52),ISBLANK('2. Collected Data'!AE152)),"",-1*('2. Collected Data'!AE152-'2. Collected Data'!AE52))</f>
        <v>0</v>
      </c>
      <c r="AB52" s="353">
        <f>IF(OR(ISBLANK('2. Collected Data'!AF52),ISBLANK('2. Collected Data'!AF152)),"",-1*('2. Collected Data'!AF152-'2. Collected Data'!AF52))</f>
        <v>0</v>
      </c>
      <c r="AC52" s="355">
        <f>IF(OR(ISBLANK('2. Collected Data'!AG52),ISBLANK('2. Collected Data'!AG152)),"",-1*('2. Collected Data'!AG152-'2. Collected Data'!AG52))</f>
        <v>0</v>
      </c>
      <c r="AD52" s="356"/>
      <c r="AE52" s="357">
        <f>IF(OR(ISBLANK('2. Collected Data'!AI152),ISBLANK('2. Collected Data'!AI252)),"",-1*('2. Collected Data'!AI252-'2. Collected Data'!AI152))</f>
        <v>-38500</v>
      </c>
      <c r="AF52" s="353">
        <f>IF(OR(ISBLANK('2. Collected Data'!AJ152),ISBLANK('2. Collected Data'!AJ252)),"",-1*('2. Collected Data'!AJ252-'2. Collected Data'!AJ152))</f>
        <v>0</v>
      </c>
      <c r="AG52" s="353">
        <f>IF(OR(ISBLANK('2. Collected Data'!AK152),ISBLANK('2. Collected Data'!AK252)),"",-1*('2. Collected Data'!AK252-'2. Collected Data'!AK152))</f>
        <v>0</v>
      </c>
      <c r="AH52" s="353">
        <f>IF(OR(ISBLANK('2. Collected Data'!AL152),ISBLANK('2. Collected Data'!AL252)),"",-1*('2. Collected Data'!AL252-'2. Collected Data'!AL152))</f>
        <v>-4200</v>
      </c>
      <c r="AI52" s="353">
        <f>IF(OR(ISBLANK('2. Collected Data'!AM152),ISBLANK('2. Collected Data'!AM252)),"",-1*('2. Collected Data'!AM252-'2. Collected Data'!AM152))</f>
        <v>0</v>
      </c>
      <c r="AJ52" s="358"/>
      <c r="AK52" s="353">
        <f>IF(OR(ISBLANK('2. Collected Data'!AO152),ISBLANK('2. Collected Data'!AO252)),"",-1*('2. Collected Data'!AO252-'2. Collected Data'!AO152))</f>
        <v>1000</v>
      </c>
      <c r="AL52" s="353">
        <f>IF(OR(ISBLANK('2. Collected Data'!AP152),ISBLANK('2. Collected Data'!AP252)),"",-1*('2. Collected Data'!AP252-'2. Collected Data'!AP152))</f>
        <v>20000</v>
      </c>
      <c r="AM52" s="353">
        <f>IF(OR(ISBLANK('2. Collected Data'!AQ152),ISBLANK('2. Collected Data'!AQ252)),"",-1*('2. Collected Data'!AQ252-'2. Collected Data'!AQ152))</f>
        <v>5700</v>
      </c>
      <c r="AN52" s="353">
        <f>IF(OR(ISBLANK('2. Collected Data'!AR152),ISBLANK('2. Collected Data'!AR252)),"",-1*('2. Collected Data'!AR252-'2. Collected Data'!AR152))</f>
        <v>0</v>
      </c>
      <c r="AO52" s="353">
        <f>IF(OR(ISBLANK('2. Collected Data'!AS152),ISBLANK('2. Collected Data'!AS252)),"",-1*('2. Collected Data'!AS252-'2. Collected Data'!AS152))</f>
        <v>0</v>
      </c>
      <c r="AP52" s="353">
        <f>IF(OR(ISBLANK('2. Collected Data'!AT152),ISBLANK('2. Collected Data'!AT252)),"",-1*('2. Collected Data'!AT252-'2. Collected Data'!AT152))</f>
        <v>0</v>
      </c>
      <c r="AQ52" s="355">
        <f>IF(OR(ISBLANK('2. Collected Data'!AU152),ISBLANK('2. Collected Data'!AU252)),"",-1*('2. Collected Data'!AU252-'2. Collected Data'!AU152))</f>
        <v>0</v>
      </c>
      <c r="AR52" s="356"/>
      <c r="AS52" s="354">
        <f>IF(OR(ISBLANK('2. Collected Data'!AW152),ISBLANK('2. Collected Data'!AW252)),"",-1*('2. Collected Data'!AW252-'2. Collected Data'!AW152))</f>
        <v>-0.54999999999999993</v>
      </c>
      <c r="AT52" s="354">
        <f>IF(OR(ISBLANK('2. Collected Data'!AX152),ISBLANK('2. Collected Data'!AX252)),"",-1*('2. Collected Data'!AX252-'2. Collected Data'!AX152))</f>
        <v>0.54999999999999993</v>
      </c>
      <c r="AU52" s="359"/>
      <c r="AV52" s="360"/>
      <c r="AW52" s="356"/>
      <c r="AX52" s="361">
        <f>IF(OR(ISBLANK('2. Collected Data'!BB152),ISBLANK('2. Collected Data'!BB252)),"",-1*('2. Collected Data'!BB252-'2. Collected Data'!BB152))</f>
        <v>-0.75</v>
      </c>
      <c r="AY52" s="362">
        <f>IF(OR(ISBLANK('2. Collected Data'!BC152),ISBLANK('2. Collected Data'!BC252)),"",-1*('2. Collected Data'!BC252-'2. Collected Data'!BC152))</f>
        <v>-570000</v>
      </c>
      <c r="AZ52" s="362">
        <f>IF(OR(ISBLANK('2. Collected Data'!BD152),ISBLANK('2. Collected Data'!BD252)),"",-1*('2. Collected Data'!BD252-'2. Collected Data'!BD152))</f>
        <v>-2000000</v>
      </c>
      <c r="BA52" s="362">
        <f>IF(OR(ISBLANK('2. Collected Data'!BE152),ISBLANK('2. Collected Data'!BE252)),"",-1*('2. Collected Data'!BE252-'2. Collected Data'!BE152))</f>
        <v>-3400000</v>
      </c>
      <c r="BB52" s="362">
        <f>IF(OR(ISBLANK('2. Collected Data'!BF152),ISBLANK('2. Collected Data'!BF252)),"",-1*('2. Collected Data'!BF252-'2. Collected Data'!BF152))</f>
        <v>-5900000</v>
      </c>
      <c r="BC52" s="359"/>
      <c r="BD52" s="361">
        <f>IF(OR(ISBLANK('2. Collected Data'!BH152),ISBLANK('2. Collected Data'!BH252)),"",-1*('2. Collected Data'!BH252-'2. Collected Data'!BH152))</f>
        <v>0.5</v>
      </c>
      <c r="BE52" s="130"/>
      <c r="BF52" s="210"/>
    </row>
    <row r="53" spans="1:58" s="51" customFormat="1" ht="11.25" customHeight="1" x14ac:dyDescent="0.15">
      <c r="A53" s="89" t="s">
        <v>70</v>
      </c>
      <c r="B53" s="172"/>
      <c r="C53" s="364" t="str">
        <f>IF(OR(ISBLANK('2. Collected Data'!G53),ISBLANK('2. Collected Data'!G153)),"",-1*('2. Collected Data'!G153-'2. Collected Data'!G53))</f>
        <v/>
      </c>
      <c r="D53" s="353" t="str">
        <f>IF(OR(ISBLANK('2. Collected Data'!H53),ISBLANK('2. Collected Data'!H153)),"",-1*('2. Collected Data'!H153-'2. Collected Data'!H53))</f>
        <v/>
      </c>
      <c r="E53" s="353" t="str">
        <f>IF(OR(ISBLANK('2. Collected Data'!I53),ISBLANK('2. Collected Data'!I153)),"",-1*('2. Collected Data'!I153-'2. Collected Data'!I53))</f>
        <v/>
      </c>
      <c r="F53" s="353" t="str">
        <f>IF(OR(ISBLANK('2. Collected Data'!J53),ISBLANK('2. Collected Data'!J153)),"",-1*('2. Collected Data'!J153-'2. Collected Data'!J53))</f>
        <v/>
      </c>
      <c r="G53" s="353" t="str">
        <f>IF(OR(ISBLANK('2. Collected Data'!K53),ISBLANK('2. Collected Data'!K153)),"",-1*('2. Collected Data'!K153-'2. Collected Data'!K53))</f>
        <v/>
      </c>
      <c r="H53" s="353" t="str">
        <f>IF(OR(ISBLANK('2. Collected Data'!L53),ISBLANK('2. Collected Data'!L153)),"",-1*('2. Collected Data'!L153-'2. Collected Data'!L53))</f>
        <v/>
      </c>
      <c r="I53" s="353" t="str">
        <f>IF(OR(ISBLANK('2. Collected Data'!M53),ISBLANK('2. Collected Data'!M153)),"",-1*('2. Collected Data'!M153-'2. Collected Data'!M53))</f>
        <v/>
      </c>
      <c r="J53" s="353" t="str">
        <f>IF(OR(ISBLANK('2. Collected Data'!N53),ISBLANK('2. Collected Data'!N153)),"",-1*('2. Collected Data'!N153-'2. Collected Data'!N53))</f>
        <v/>
      </c>
      <c r="K53" s="353" t="str">
        <f>IF(OR(ISBLANK('2. Collected Data'!O53),ISBLANK('2. Collected Data'!O153)),"",-1*('2. Collected Data'!O153-'2. Collected Data'!O53))</f>
        <v/>
      </c>
      <c r="L53" s="353" t="str">
        <f>IF(OR(ISBLANK('2. Collected Data'!P53),ISBLANK('2. Collected Data'!P153)),"",-1*('2. Collected Data'!P153-'2. Collected Data'!P53))</f>
        <v/>
      </c>
      <c r="M53" s="353" t="str">
        <f>IF(OR(ISBLANK('2. Collected Data'!Q53),ISBLANK('2. Collected Data'!Q153)),"",-1*('2. Collected Data'!Q153-'2. Collected Data'!Q53))</f>
        <v/>
      </c>
      <c r="N53" s="353" t="str">
        <f>IF(OR(ISBLANK('2. Collected Data'!R53),ISBLANK('2. Collected Data'!R153)),"",-1*('2. Collected Data'!R153-'2. Collected Data'!R53))</f>
        <v/>
      </c>
      <c r="O53" s="353" t="str">
        <f>IF(OR(ISBLANK('2. Collected Data'!S53),ISBLANK('2. Collected Data'!S153)),"",-1*('2. Collected Data'!S153-'2. Collected Data'!S53))</f>
        <v/>
      </c>
      <c r="P53" s="353" t="str">
        <f>IF(OR(ISBLANK('2. Collected Data'!T53),ISBLANK('2. Collected Data'!T153)),"",-1*('2. Collected Data'!T153-'2. Collected Data'!T53))</f>
        <v/>
      </c>
      <c r="Q53" s="353" t="str">
        <f>IF(OR(ISBLANK('2. Collected Data'!U53),ISBLANK('2. Collected Data'!U153)),"",-1*('2. Collected Data'!U153-'2. Collected Data'!U53))</f>
        <v/>
      </c>
      <c r="R53" s="353" t="str">
        <f>IF(OR(ISBLANK('2. Collected Data'!V53),ISBLANK('2. Collected Data'!V153)),"",-1*('2. Collected Data'!V153-'2. Collected Data'!V53))</f>
        <v/>
      </c>
      <c r="S53" s="353" t="str">
        <f>IF(OR(ISBLANK('2. Collected Data'!W53),ISBLANK('2. Collected Data'!W153)),"",-1*('2. Collected Data'!W153-'2. Collected Data'!W53))</f>
        <v/>
      </c>
      <c r="T53" s="353" t="str">
        <f>IF(OR(ISBLANK('2. Collected Data'!X53),ISBLANK('2. Collected Data'!X153)),"",-1*('2. Collected Data'!X153-'2. Collected Data'!X53))</f>
        <v/>
      </c>
      <c r="U53" s="353" t="str">
        <f>IF(OR(ISBLANK('2. Collected Data'!Y53),ISBLANK('2. Collected Data'!Y153)),"",-1*('2. Collected Data'!Y153-'2. Collected Data'!Y53))</f>
        <v/>
      </c>
      <c r="V53" s="353" t="str">
        <f>IF(OR(ISBLANK('2. Collected Data'!Z53),ISBLANK('2. Collected Data'!Z153)),"",-1*('2. Collected Data'!Z153-'2. Collected Data'!Z53))</f>
        <v/>
      </c>
      <c r="W53" s="354" t="str">
        <f>IF(OR(ISBLANK('2. Collected Data'!AA53),ISBLANK('2. Collected Data'!AA153)),"",-1*('2. Collected Data'!AA153-'2. Collected Data'!AA53))</f>
        <v/>
      </c>
      <c r="X53" s="354" t="str">
        <f>IF(OR(ISBLANK('2. Collected Data'!AB53),ISBLANK('2. Collected Data'!AB153)),"",-1*('2. Collected Data'!AB153-'2. Collected Data'!AB53))</f>
        <v/>
      </c>
      <c r="Y53" s="354" t="str">
        <f>IF(OR(ISBLANK('2. Collected Data'!AC53),ISBLANK('2. Collected Data'!AC153)),"",-1*('2. Collected Data'!AC153-'2. Collected Data'!AC53))</f>
        <v/>
      </c>
      <c r="Z53" s="353" t="str">
        <f>IF(OR(ISBLANK('2. Collected Data'!AD53),ISBLANK('2. Collected Data'!AD153)),"",-1*('2. Collected Data'!AD153-'2. Collected Data'!AD53))</f>
        <v/>
      </c>
      <c r="AA53" s="353" t="str">
        <f>IF(OR(ISBLANK('2. Collected Data'!AE53),ISBLANK('2. Collected Data'!AE153)),"",-1*('2. Collected Data'!AE153-'2. Collected Data'!AE53))</f>
        <v/>
      </c>
      <c r="AB53" s="353" t="str">
        <f>IF(OR(ISBLANK('2. Collected Data'!AF53),ISBLANK('2. Collected Data'!AF153)),"",-1*('2. Collected Data'!AF153-'2. Collected Data'!AF53))</f>
        <v/>
      </c>
      <c r="AC53" s="355" t="str">
        <f>IF(OR(ISBLANK('2. Collected Data'!AG53),ISBLANK('2. Collected Data'!AG153)),"",-1*('2. Collected Data'!AG153-'2. Collected Data'!AG53))</f>
        <v/>
      </c>
      <c r="AD53" s="356"/>
      <c r="AE53" s="357" t="str">
        <f>IF(OR(ISBLANK('2. Collected Data'!AI153),ISBLANK('2. Collected Data'!AI253)),"",-1*('2. Collected Data'!AI253-'2. Collected Data'!AI153))</f>
        <v/>
      </c>
      <c r="AF53" s="353" t="str">
        <f>IF(OR(ISBLANK('2. Collected Data'!AJ153),ISBLANK('2. Collected Data'!AJ253)),"",-1*('2. Collected Data'!AJ253-'2. Collected Data'!AJ153))</f>
        <v/>
      </c>
      <c r="AG53" s="353" t="str">
        <f>IF(OR(ISBLANK('2. Collected Data'!AK153),ISBLANK('2. Collected Data'!AK253)),"",-1*('2. Collected Data'!AK253-'2. Collected Data'!AK153))</f>
        <v/>
      </c>
      <c r="AH53" s="353" t="str">
        <f>IF(OR(ISBLANK('2. Collected Data'!AL153),ISBLANK('2. Collected Data'!AL253)),"",-1*('2. Collected Data'!AL253-'2. Collected Data'!AL153))</f>
        <v/>
      </c>
      <c r="AI53" s="353" t="str">
        <f>IF(OR(ISBLANK('2. Collected Data'!AM153),ISBLANK('2. Collected Data'!AM253)),"",-1*('2. Collected Data'!AM253-'2. Collected Data'!AM153))</f>
        <v/>
      </c>
      <c r="AJ53" s="358"/>
      <c r="AK53" s="353" t="str">
        <f>IF(OR(ISBLANK('2. Collected Data'!AO153),ISBLANK('2. Collected Data'!AO253)),"",-1*('2. Collected Data'!AO253-'2. Collected Data'!AO153))</f>
        <v/>
      </c>
      <c r="AL53" s="353" t="str">
        <f>IF(OR(ISBLANK('2. Collected Data'!AP153),ISBLANK('2. Collected Data'!AP253)),"",-1*('2. Collected Data'!AP253-'2. Collected Data'!AP153))</f>
        <v/>
      </c>
      <c r="AM53" s="353" t="str">
        <f>IF(OR(ISBLANK('2. Collected Data'!AQ153),ISBLANK('2. Collected Data'!AQ253)),"",-1*('2. Collected Data'!AQ253-'2. Collected Data'!AQ153))</f>
        <v/>
      </c>
      <c r="AN53" s="353" t="str">
        <f>IF(OR(ISBLANK('2. Collected Data'!AR153),ISBLANK('2. Collected Data'!AR253)),"",-1*('2. Collected Data'!AR253-'2. Collected Data'!AR153))</f>
        <v/>
      </c>
      <c r="AO53" s="353" t="str">
        <f>IF(OR(ISBLANK('2. Collected Data'!AS153),ISBLANK('2. Collected Data'!AS253)),"",-1*('2. Collected Data'!AS253-'2. Collected Data'!AS153))</f>
        <v/>
      </c>
      <c r="AP53" s="353" t="str">
        <f>IF(OR(ISBLANK('2. Collected Data'!AT153),ISBLANK('2. Collected Data'!AT253)),"",-1*('2. Collected Data'!AT253-'2. Collected Data'!AT153))</f>
        <v/>
      </c>
      <c r="AQ53" s="355" t="str">
        <f>IF(OR(ISBLANK('2. Collected Data'!AU153),ISBLANK('2. Collected Data'!AU253)),"",-1*('2. Collected Data'!AU253-'2. Collected Data'!AU153))</f>
        <v/>
      </c>
      <c r="AR53" s="356"/>
      <c r="AS53" s="354" t="str">
        <f>IF(OR(ISBLANK('2. Collected Data'!AW153),ISBLANK('2. Collected Data'!AW253)),"",-1*('2. Collected Data'!AW253-'2. Collected Data'!AW153))</f>
        <v/>
      </c>
      <c r="AT53" s="354" t="str">
        <f>IF(OR(ISBLANK('2. Collected Data'!AX153),ISBLANK('2. Collected Data'!AX253)),"",-1*('2. Collected Data'!AX253-'2. Collected Data'!AX153))</f>
        <v/>
      </c>
      <c r="AU53" s="359"/>
      <c r="AV53" s="360"/>
      <c r="AW53" s="356"/>
      <c r="AX53" s="361" t="str">
        <f>IF(OR(ISBLANK('2. Collected Data'!BB153),ISBLANK('2. Collected Data'!BB253)),"",-1*('2. Collected Data'!BB253-'2. Collected Data'!BB153))</f>
        <v/>
      </c>
      <c r="AY53" s="362" t="str">
        <f>IF(OR(ISBLANK('2. Collected Data'!BC153),ISBLANK('2. Collected Data'!BC253)),"",-1*('2. Collected Data'!BC253-'2. Collected Data'!BC153))</f>
        <v/>
      </c>
      <c r="AZ53" s="362" t="str">
        <f>IF(OR(ISBLANK('2. Collected Data'!BD153),ISBLANK('2. Collected Data'!BD253)),"",-1*('2. Collected Data'!BD253-'2. Collected Data'!BD153))</f>
        <v/>
      </c>
      <c r="BA53" s="362" t="str">
        <f>IF(OR(ISBLANK('2. Collected Data'!BE153),ISBLANK('2. Collected Data'!BE253)),"",-1*('2. Collected Data'!BE253-'2. Collected Data'!BE153))</f>
        <v/>
      </c>
      <c r="BB53" s="362" t="str">
        <f>IF(OR(ISBLANK('2. Collected Data'!BF153),ISBLANK('2. Collected Data'!BF253)),"",-1*('2. Collected Data'!BF253-'2. Collected Data'!BF153))</f>
        <v/>
      </c>
      <c r="BC53" s="359"/>
      <c r="BD53" s="361" t="str">
        <f>IF(OR(ISBLANK('2. Collected Data'!BH153),ISBLANK('2. Collected Data'!BH253)),"",-1*('2. Collected Data'!BH253-'2. Collected Data'!BH153))</f>
        <v/>
      </c>
      <c r="BE53" s="130"/>
      <c r="BF53" s="210"/>
    </row>
    <row r="54" spans="1:58" s="176" customFormat="1" ht="11.25" customHeight="1" x14ac:dyDescent="0.15">
      <c r="A54" s="89" t="s">
        <v>146</v>
      </c>
      <c r="B54" s="172"/>
      <c r="C54" s="364">
        <f>IF(OR(ISBLANK('2. Collected Data'!G54),ISBLANK('2. Collected Data'!G154)),"",-1*('2. Collected Data'!G154-'2. Collected Data'!G54))</f>
        <v>0</v>
      </c>
      <c r="D54" s="353">
        <f>IF(OR(ISBLANK('2. Collected Data'!H54),ISBLANK('2. Collected Data'!H154)),"",-1*('2. Collected Data'!H154-'2. Collected Data'!H54))</f>
        <v>0</v>
      </c>
      <c r="E54" s="353">
        <f>IF(OR(ISBLANK('2. Collected Data'!I54),ISBLANK('2. Collected Data'!I154)),"",-1*('2. Collected Data'!I154-'2. Collected Data'!I54))</f>
        <v>-7</v>
      </c>
      <c r="F54" s="353">
        <f>IF(OR(ISBLANK('2. Collected Data'!J54),ISBLANK('2. Collected Data'!J154)),"",-1*('2. Collected Data'!J154-'2. Collected Data'!J54))</f>
        <v>-4</v>
      </c>
      <c r="G54" s="353">
        <f>IF(OR(ISBLANK('2. Collected Data'!K54),ISBLANK('2. Collected Data'!K154)),"",-1*('2. Collected Data'!K154-'2. Collected Data'!K54))</f>
        <v>7</v>
      </c>
      <c r="H54" s="353">
        <f>IF(OR(ISBLANK('2. Collected Data'!L54),ISBLANK('2. Collected Data'!L154)),"",-1*('2. Collected Data'!L154-'2. Collected Data'!L54))</f>
        <v>4</v>
      </c>
      <c r="I54" s="353">
        <f>IF(OR(ISBLANK('2. Collected Data'!M54),ISBLANK('2. Collected Data'!M154)),"",-1*('2. Collected Data'!M154-'2. Collected Data'!M54))</f>
        <v>-36</v>
      </c>
      <c r="J54" s="353">
        <f>IF(OR(ISBLANK('2. Collected Data'!N54),ISBLANK('2. Collected Data'!N154)),"",-1*('2. Collected Data'!N154-'2. Collected Data'!N54))</f>
        <v>-10</v>
      </c>
      <c r="K54" s="353">
        <f>IF(OR(ISBLANK('2. Collected Data'!O54),ISBLANK('2. Collected Data'!O154)),"",-1*('2. Collected Data'!O154-'2. Collected Data'!O54))</f>
        <v>-20</v>
      </c>
      <c r="L54" s="353">
        <f>IF(OR(ISBLANK('2. Collected Data'!P54),ISBLANK('2. Collected Data'!P154)),"",-1*('2. Collected Data'!P154-'2. Collected Data'!P54))</f>
        <v>1</v>
      </c>
      <c r="M54" s="353" t="str">
        <f>IF(OR(ISBLANK('2. Collected Data'!Q54),ISBLANK('2. Collected Data'!Q154)),"",-1*('2. Collected Data'!Q154-'2. Collected Data'!Q54))</f>
        <v/>
      </c>
      <c r="N54" s="353" t="str">
        <f>IF(OR(ISBLANK('2. Collected Data'!R54),ISBLANK('2. Collected Data'!R154)),"",-1*('2. Collected Data'!R154-'2. Collected Data'!R54))</f>
        <v/>
      </c>
      <c r="O54" s="353" t="str">
        <f>IF(OR(ISBLANK('2. Collected Data'!S54),ISBLANK('2. Collected Data'!S154)),"",-1*('2. Collected Data'!S154-'2. Collected Data'!S54))</f>
        <v/>
      </c>
      <c r="P54" s="353" t="str">
        <f>IF(OR(ISBLANK('2. Collected Data'!T54),ISBLANK('2. Collected Data'!T154)),"",-1*('2. Collected Data'!T154-'2. Collected Data'!T54))</f>
        <v/>
      </c>
      <c r="Q54" s="353" t="str">
        <f>IF(OR(ISBLANK('2. Collected Data'!U54),ISBLANK('2. Collected Data'!U154)),"",-1*('2. Collected Data'!U154-'2. Collected Data'!U54))</f>
        <v/>
      </c>
      <c r="R54" s="353" t="str">
        <f>IF(OR(ISBLANK('2. Collected Data'!V54),ISBLANK('2. Collected Data'!V154)),"",-1*('2. Collected Data'!V154-'2. Collected Data'!V54))</f>
        <v/>
      </c>
      <c r="S54" s="353" t="str">
        <f>IF(OR(ISBLANK('2. Collected Data'!W54),ISBLANK('2. Collected Data'!W154)),"",-1*('2. Collected Data'!W154-'2. Collected Data'!W54))</f>
        <v/>
      </c>
      <c r="T54" s="353" t="str">
        <f>IF(OR(ISBLANK('2. Collected Data'!X54),ISBLANK('2. Collected Data'!X154)),"",-1*('2. Collected Data'!X154-'2. Collected Data'!X54))</f>
        <v/>
      </c>
      <c r="U54" s="353">
        <f>IF(OR(ISBLANK('2. Collected Data'!Y54),ISBLANK('2. Collected Data'!Y154)),"",-1*('2. Collected Data'!Y154-'2. Collected Data'!Y54))</f>
        <v>-29</v>
      </c>
      <c r="V54" s="353">
        <f>IF(OR(ISBLANK('2. Collected Data'!Z54),ISBLANK('2. Collected Data'!Z154)),"",-1*('2. Collected Data'!Z154-'2. Collected Data'!Z54))</f>
        <v>41</v>
      </c>
      <c r="W54" s="354">
        <f>IF(OR(ISBLANK('2. Collected Data'!AA54),ISBLANK('2. Collected Data'!AA154)),"",-1*('2. Collected Data'!AA154-'2. Collected Data'!AA54))</f>
        <v>0</v>
      </c>
      <c r="X54" s="354">
        <f>IF(OR(ISBLANK('2. Collected Data'!AB54),ISBLANK('2. Collected Data'!AB154)),"",-1*('2. Collected Data'!AB154-'2. Collected Data'!AB54))</f>
        <v>0.03</v>
      </c>
      <c r="Y54" s="354">
        <f>IF(OR(ISBLANK('2. Collected Data'!AC54),ISBLANK('2. Collected Data'!AC154)),"",-1*('2. Collected Data'!AC154-'2. Collected Data'!AC54))</f>
        <v>-0.03</v>
      </c>
      <c r="Z54" s="353">
        <f>IF(OR(ISBLANK('2. Collected Data'!AD54),ISBLANK('2. Collected Data'!AD154)),"",-1*('2. Collected Data'!AD154-'2. Collected Data'!AD54))</f>
        <v>1</v>
      </c>
      <c r="AA54" s="353">
        <f>IF(OR(ISBLANK('2. Collected Data'!AE54),ISBLANK('2. Collected Data'!AE154)),"",-1*('2. Collected Data'!AE154-'2. Collected Data'!AE54))</f>
        <v>0</v>
      </c>
      <c r="AB54" s="353">
        <f>IF(OR(ISBLANK('2. Collected Data'!AF54),ISBLANK('2. Collected Data'!AF154)),"",-1*('2. Collected Data'!AF154-'2. Collected Data'!AF54))</f>
        <v>1</v>
      </c>
      <c r="AC54" s="355">
        <f>IF(OR(ISBLANK('2. Collected Data'!AG54),ISBLANK('2. Collected Data'!AG154)),"",-1*('2. Collected Data'!AG154-'2. Collected Data'!AG54))</f>
        <v>0</v>
      </c>
      <c r="AD54" s="356"/>
      <c r="AE54" s="357">
        <f>IF(OR(ISBLANK('2. Collected Data'!AI154),ISBLANK('2. Collected Data'!AI254)),"",-1*('2. Collected Data'!AI254-'2. Collected Data'!AI154))</f>
        <v>-7085</v>
      </c>
      <c r="AF54" s="353" t="str">
        <f>IF(OR(ISBLANK('2. Collected Data'!AJ154),ISBLANK('2. Collected Data'!AJ254)),"",-1*('2. Collected Data'!AJ254-'2. Collected Data'!AJ154))</f>
        <v/>
      </c>
      <c r="AG54" s="353" t="str">
        <f>IF(OR(ISBLANK('2. Collected Data'!AK154),ISBLANK('2. Collected Data'!AK254)),"",-1*('2. Collected Data'!AK254-'2. Collected Data'!AK154))</f>
        <v/>
      </c>
      <c r="AH54" s="353">
        <f>IF(OR(ISBLANK('2. Collected Data'!AL154),ISBLANK('2. Collected Data'!AL254)),"",-1*('2. Collected Data'!AL254-'2. Collected Data'!AL154))</f>
        <v>1434</v>
      </c>
      <c r="AI54" s="353" t="str">
        <f>IF(OR(ISBLANK('2. Collected Data'!AM154),ISBLANK('2. Collected Data'!AM254)),"",-1*('2. Collected Data'!AM254-'2. Collected Data'!AM154))</f>
        <v/>
      </c>
      <c r="AJ54" s="358"/>
      <c r="AK54" s="353">
        <f>IF(OR(ISBLANK('2. Collected Data'!AO154),ISBLANK('2. Collected Data'!AO254)),"",-1*('2. Collected Data'!AO254-'2. Collected Data'!AO154))</f>
        <v>-80941</v>
      </c>
      <c r="AL54" s="353" t="str">
        <f>IF(OR(ISBLANK('2. Collected Data'!AP154),ISBLANK('2. Collected Data'!AP254)),"",-1*('2. Collected Data'!AP254-'2. Collected Data'!AP154))</f>
        <v/>
      </c>
      <c r="AM54" s="353">
        <f>IF(OR(ISBLANK('2. Collected Data'!AQ154),ISBLANK('2. Collected Data'!AQ254)),"",-1*('2. Collected Data'!AQ254-'2. Collected Data'!AQ154))</f>
        <v>-21440</v>
      </c>
      <c r="AN54" s="353" t="str">
        <f>IF(OR(ISBLANK('2. Collected Data'!AR154),ISBLANK('2. Collected Data'!AR254)),"",-1*('2. Collected Data'!AR254-'2. Collected Data'!AR154))</f>
        <v/>
      </c>
      <c r="AO54" s="353" t="str">
        <f>IF(OR(ISBLANK('2. Collected Data'!AS154),ISBLANK('2. Collected Data'!AS254)),"",-1*('2. Collected Data'!AS254-'2. Collected Data'!AS154))</f>
        <v/>
      </c>
      <c r="AP54" s="353" t="str">
        <f>IF(OR(ISBLANK('2. Collected Data'!AT154),ISBLANK('2. Collected Data'!AT254)),"",-1*('2. Collected Data'!AT254-'2. Collected Data'!AT154))</f>
        <v/>
      </c>
      <c r="AQ54" s="355" t="str">
        <f>IF(OR(ISBLANK('2. Collected Data'!AU154),ISBLANK('2. Collected Data'!AU254)),"",-1*('2. Collected Data'!AU254-'2. Collected Data'!AU154))</f>
        <v/>
      </c>
      <c r="AR54" s="356"/>
      <c r="AS54" s="354">
        <f>IF(OR(ISBLANK('2. Collected Data'!AW154),ISBLANK('2. Collected Data'!AW254)),"",-1*('2. Collected Data'!AW254-'2. Collected Data'!AW154))</f>
        <v>-0.45999999999999996</v>
      </c>
      <c r="AT54" s="354">
        <f>IF(OR(ISBLANK('2. Collected Data'!AX154),ISBLANK('2. Collected Data'!AX254)),"",-1*('2. Collected Data'!AX254-'2. Collected Data'!AX154))</f>
        <v>0.46</v>
      </c>
      <c r="AU54" s="359"/>
      <c r="AV54" s="360"/>
      <c r="AW54" s="356"/>
      <c r="AX54" s="361">
        <f>IF(OR(ISBLANK('2. Collected Data'!BB154),ISBLANK('2. Collected Data'!BB254)),"",-1*('2. Collected Data'!BB254-'2. Collected Data'!BB154))</f>
        <v>2.9899999999999949</v>
      </c>
      <c r="AY54" s="362">
        <f>IF(OR(ISBLANK('2. Collected Data'!BC154),ISBLANK('2. Collected Data'!BC254)),"",-1*('2. Collected Data'!BC254-'2. Collected Data'!BC154))</f>
        <v>2018133.63</v>
      </c>
      <c r="AZ54" s="362">
        <f>IF(OR(ISBLANK('2. Collected Data'!BD154),ISBLANK('2. Collected Data'!BD254)),"",-1*('2. Collected Data'!BD254-'2. Collected Data'!BD154))</f>
        <v>3873795.2699999996</v>
      </c>
      <c r="BA54" s="362">
        <f>IF(OR(ISBLANK('2. Collected Data'!BE154),ISBLANK('2. Collected Data'!BE254)),"",-1*('2. Collected Data'!BE254-'2. Collected Data'!BE154))</f>
        <v>-1556485.3099999996</v>
      </c>
      <c r="BB54" s="362">
        <f>IF(OR(ISBLANK('2. Collected Data'!BF154),ISBLANK('2. Collected Data'!BF254)),"",-1*('2. Collected Data'!BF254-'2. Collected Data'!BF154))</f>
        <v>4804783.9699999988</v>
      </c>
      <c r="BC54" s="359"/>
      <c r="BD54" s="361">
        <f>IF(OR(ISBLANK('2. Collected Data'!BH154),ISBLANK('2. Collected Data'!BH254)),"",-1*('2. Collected Data'!BH254-'2. Collected Data'!BH154))</f>
        <v>11.540000000000006</v>
      </c>
      <c r="BE54" s="130"/>
      <c r="BF54" s="210"/>
    </row>
    <row r="55" spans="1:58" s="176" customFormat="1" ht="11.25" customHeight="1" x14ac:dyDescent="0.15">
      <c r="A55" s="89" t="s">
        <v>158</v>
      </c>
      <c r="B55" s="172"/>
      <c r="C55" s="364" t="str">
        <f>IF(OR(ISBLANK('2. Collected Data'!G55),ISBLANK('2. Collected Data'!G155)),"",-1*('2. Collected Data'!G155-'2. Collected Data'!G55))</f>
        <v/>
      </c>
      <c r="D55" s="353" t="str">
        <f>IF(OR(ISBLANK('2. Collected Data'!H55),ISBLANK('2. Collected Data'!H155)),"",-1*('2. Collected Data'!H155-'2. Collected Data'!H55))</f>
        <v/>
      </c>
      <c r="E55" s="353" t="str">
        <f>IF(OR(ISBLANK('2. Collected Data'!I55),ISBLANK('2. Collected Data'!I155)),"",-1*('2. Collected Data'!I155-'2. Collected Data'!I55))</f>
        <v/>
      </c>
      <c r="F55" s="353" t="str">
        <f>IF(OR(ISBLANK('2. Collected Data'!J55),ISBLANK('2. Collected Data'!J155)),"",-1*('2. Collected Data'!J155-'2. Collected Data'!J55))</f>
        <v/>
      </c>
      <c r="G55" s="353" t="str">
        <f>IF(OR(ISBLANK('2. Collected Data'!K55),ISBLANK('2. Collected Data'!K155)),"",-1*('2. Collected Data'!K155-'2. Collected Data'!K55))</f>
        <v/>
      </c>
      <c r="H55" s="353" t="str">
        <f>IF(OR(ISBLANK('2. Collected Data'!L55),ISBLANK('2. Collected Data'!L155)),"",-1*('2. Collected Data'!L155-'2. Collected Data'!L55))</f>
        <v/>
      </c>
      <c r="I55" s="353" t="str">
        <f>IF(OR(ISBLANK('2. Collected Data'!M55),ISBLANK('2. Collected Data'!M155)),"",-1*('2. Collected Data'!M155-'2. Collected Data'!M55))</f>
        <v/>
      </c>
      <c r="J55" s="353" t="str">
        <f>IF(OR(ISBLANK('2. Collected Data'!N55),ISBLANK('2. Collected Data'!N155)),"",-1*('2. Collected Data'!N155-'2. Collected Data'!N55))</f>
        <v/>
      </c>
      <c r="K55" s="353" t="str">
        <f>IF(OR(ISBLANK('2. Collected Data'!O55),ISBLANK('2. Collected Data'!O155)),"",-1*('2. Collected Data'!O155-'2. Collected Data'!O55))</f>
        <v/>
      </c>
      <c r="L55" s="353" t="str">
        <f>IF(OR(ISBLANK('2. Collected Data'!P55),ISBLANK('2. Collected Data'!P155)),"",-1*('2. Collected Data'!P155-'2. Collected Data'!P55))</f>
        <v/>
      </c>
      <c r="M55" s="353" t="str">
        <f>IF(OR(ISBLANK('2. Collected Data'!Q55),ISBLANK('2. Collected Data'!Q155)),"",-1*('2. Collected Data'!Q155-'2. Collected Data'!Q55))</f>
        <v/>
      </c>
      <c r="N55" s="353" t="str">
        <f>IF(OR(ISBLANK('2. Collected Data'!R55),ISBLANK('2. Collected Data'!R155)),"",-1*('2. Collected Data'!R155-'2. Collected Data'!R55))</f>
        <v/>
      </c>
      <c r="O55" s="353" t="str">
        <f>IF(OR(ISBLANK('2. Collected Data'!S55),ISBLANK('2. Collected Data'!S155)),"",-1*('2. Collected Data'!S155-'2. Collected Data'!S55))</f>
        <v/>
      </c>
      <c r="P55" s="353" t="str">
        <f>IF(OR(ISBLANK('2. Collected Data'!T55),ISBLANK('2. Collected Data'!T155)),"",-1*('2. Collected Data'!T155-'2. Collected Data'!T55))</f>
        <v/>
      </c>
      <c r="Q55" s="353" t="str">
        <f>IF(OR(ISBLANK('2. Collected Data'!U55),ISBLANK('2. Collected Data'!U155)),"",-1*('2. Collected Data'!U155-'2. Collected Data'!U55))</f>
        <v/>
      </c>
      <c r="R55" s="353" t="str">
        <f>IF(OR(ISBLANK('2. Collected Data'!V55),ISBLANK('2. Collected Data'!V155)),"",-1*('2. Collected Data'!V155-'2. Collected Data'!V55))</f>
        <v/>
      </c>
      <c r="S55" s="353" t="str">
        <f>IF(OR(ISBLANK('2. Collected Data'!W55),ISBLANK('2. Collected Data'!W155)),"",-1*('2. Collected Data'!W155-'2. Collected Data'!W55))</f>
        <v/>
      </c>
      <c r="T55" s="353" t="str">
        <f>IF(OR(ISBLANK('2. Collected Data'!X55),ISBLANK('2. Collected Data'!X155)),"",-1*('2. Collected Data'!X155-'2. Collected Data'!X55))</f>
        <v/>
      </c>
      <c r="U55" s="353" t="str">
        <f>IF(OR(ISBLANK('2. Collected Data'!Y55),ISBLANK('2. Collected Data'!Y155)),"",-1*('2. Collected Data'!Y155-'2. Collected Data'!Y55))</f>
        <v/>
      </c>
      <c r="V55" s="353" t="str">
        <f>IF(OR(ISBLANK('2. Collected Data'!Z55),ISBLANK('2. Collected Data'!Z155)),"",-1*('2. Collected Data'!Z155-'2. Collected Data'!Z55))</f>
        <v/>
      </c>
      <c r="W55" s="354" t="str">
        <f>IF(OR(ISBLANK('2. Collected Data'!AA55),ISBLANK('2. Collected Data'!AA155)),"",-1*('2. Collected Data'!AA155-'2. Collected Data'!AA55))</f>
        <v/>
      </c>
      <c r="X55" s="354" t="str">
        <f>IF(OR(ISBLANK('2. Collected Data'!AB55),ISBLANK('2. Collected Data'!AB155)),"",-1*('2. Collected Data'!AB155-'2. Collected Data'!AB55))</f>
        <v/>
      </c>
      <c r="Y55" s="354" t="str">
        <f>IF(OR(ISBLANK('2. Collected Data'!AC55),ISBLANK('2. Collected Data'!AC155)),"",-1*('2. Collected Data'!AC155-'2. Collected Data'!AC55))</f>
        <v/>
      </c>
      <c r="Z55" s="353" t="str">
        <f>IF(OR(ISBLANK('2. Collected Data'!AD55),ISBLANK('2. Collected Data'!AD155)),"",-1*('2. Collected Data'!AD155-'2. Collected Data'!AD55))</f>
        <v/>
      </c>
      <c r="AA55" s="353" t="str">
        <f>IF(OR(ISBLANK('2. Collected Data'!AE55),ISBLANK('2. Collected Data'!AE155)),"",-1*('2. Collected Data'!AE155-'2. Collected Data'!AE55))</f>
        <v/>
      </c>
      <c r="AB55" s="353" t="str">
        <f>IF(OR(ISBLANK('2. Collected Data'!AF55),ISBLANK('2. Collected Data'!AF155)),"",-1*('2. Collected Data'!AF155-'2. Collected Data'!AF55))</f>
        <v/>
      </c>
      <c r="AC55" s="355" t="str">
        <f>IF(OR(ISBLANK('2. Collected Data'!AG55),ISBLANK('2. Collected Data'!AG155)),"",-1*('2. Collected Data'!AG155-'2. Collected Data'!AG55))</f>
        <v/>
      </c>
      <c r="AD55" s="356"/>
      <c r="AE55" s="357" t="str">
        <f>IF(OR(ISBLANK('2. Collected Data'!AI155),ISBLANK('2. Collected Data'!AI255)),"",-1*('2. Collected Data'!AI255-'2. Collected Data'!AI155))</f>
        <v/>
      </c>
      <c r="AF55" s="353" t="str">
        <f>IF(OR(ISBLANK('2. Collected Data'!AJ155),ISBLANK('2. Collected Data'!AJ255)),"",-1*('2. Collected Data'!AJ255-'2. Collected Data'!AJ155))</f>
        <v/>
      </c>
      <c r="AG55" s="353" t="str">
        <f>IF(OR(ISBLANK('2. Collected Data'!AK155),ISBLANK('2. Collected Data'!AK255)),"",-1*('2. Collected Data'!AK255-'2. Collected Data'!AK155))</f>
        <v/>
      </c>
      <c r="AH55" s="353" t="str">
        <f>IF(OR(ISBLANK('2. Collected Data'!AL155),ISBLANK('2. Collected Data'!AL255)),"",-1*('2. Collected Data'!AL255-'2. Collected Data'!AL155))</f>
        <v/>
      </c>
      <c r="AI55" s="353" t="str">
        <f>IF(OR(ISBLANK('2. Collected Data'!AM155),ISBLANK('2. Collected Data'!AM255)),"",-1*('2. Collected Data'!AM255-'2. Collected Data'!AM155))</f>
        <v/>
      </c>
      <c r="AJ55" s="358"/>
      <c r="AK55" s="353" t="str">
        <f>IF(OR(ISBLANK('2. Collected Data'!AO155),ISBLANK('2. Collected Data'!AO255)),"",-1*('2. Collected Data'!AO255-'2. Collected Data'!AO155))</f>
        <v/>
      </c>
      <c r="AL55" s="353" t="str">
        <f>IF(OR(ISBLANK('2. Collected Data'!AP155),ISBLANK('2. Collected Data'!AP255)),"",-1*('2. Collected Data'!AP255-'2. Collected Data'!AP155))</f>
        <v/>
      </c>
      <c r="AM55" s="353" t="str">
        <f>IF(OR(ISBLANK('2. Collected Data'!AQ155),ISBLANK('2. Collected Data'!AQ255)),"",-1*('2. Collected Data'!AQ255-'2. Collected Data'!AQ155))</f>
        <v/>
      </c>
      <c r="AN55" s="353" t="str">
        <f>IF(OR(ISBLANK('2. Collected Data'!AR155),ISBLANK('2. Collected Data'!AR255)),"",-1*('2. Collected Data'!AR255-'2. Collected Data'!AR155))</f>
        <v/>
      </c>
      <c r="AO55" s="353" t="str">
        <f>IF(OR(ISBLANK('2. Collected Data'!AS155),ISBLANK('2. Collected Data'!AS255)),"",-1*('2. Collected Data'!AS255-'2. Collected Data'!AS155))</f>
        <v/>
      </c>
      <c r="AP55" s="353" t="str">
        <f>IF(OR(ISBLANK('2. Collected Data'!AT155),ISBLANK('2. Collected Data'!AT255)),"",-1*('2. Collected Data'!AT255-'2. Collected Data'!AT155))</f>
        <v/>
      </c>
      <c r="AQ55" s="355" t="str">
        <f>IF(OR(ISBLANK('2. Collected Data'!AU155),ISBLANK('2. Collected Data'!AU255)),"",-1*('2. Collected Data'!AU255-'2. Collected Data'!AU155))</f>
        <v/>
      </c>
      <c r="AR55" s="356"/>
      <c r="AS55" s="354" t="str">
        <f>IF(OR(ISBLANK('2. Collected Data'!AW155),ISBLANK('2. Collected Data'!AW255)),"",-1*('2. Collected Data'!AW255-'2. Collected Data'!AW155))</f>
        <v/>
      </c>
      <c r="AT55" s="354" t="str">
        <f>IF(OR(ISBLANK('2. Collected Data'!AX155),ISBLANK('2. Collected Data'!AX255)),"",-1*('2. Collected Data'!AX255-'2. Collected Data'!AX155))</f>
        <v/>
      </c>
      <c r="AU55" s="359"/>
      <c r="AV55" s="360"/>
      <c r="AW55" s="356"/>
      <c r="AX55" s="361" t="str">
        <f>IF(OR(ISBLANK('2. Collected Data'!BB155),ISBLANK('2. Collected Data'!BB255)),"",-1*('2. Collected Data'!BB255-'2. Collected Data'!BB155))</f>
        <v/>
      </c>
      <c r="AY55" s="362" t="str">
        <f>IF(OR(ISBLANK('2. Collected Data'!BC155),ISBLANK('2. Collected Data'!BC255)),"",-1*('2. Collected Data'!BC255-'2. Collected Data'!BC155))</f>
        <v/>
      </c>
      <c r="AZ55" s="362" t="str">
        <f>IF(OR(ISBLANK('2. Collected Data'!BD155),ISBLANK('2. Collected Data'!BD255)),"",-1*('2. Collected Data'!BD255-'2. Collected Data'!BD155))</f>
        <v/>
      </c>
      <c r="BA55" s="362" t="str">
        <f>IF(OR(ISBLANK('2. Collected Data'!BE155),ISBLANK('2. Collected Data'!BE255)),"",-1*('2. Collected Data'!BE255-'2. Collected Data'!BE155))</f>
        <v/>
      </c>
      <c r="BB55" s="362" t="str">
        <f>IF(OR(ISBLANK('2. Collected Data'!BF155),ISBLANK('2. Collected Data'!BF255)),"",-1*('2. Collected Data'!BF255-'2. Collected Data'!BF155))</f>
        <v/>
      </c>
      <c r="BC55" s="359"/>
      <c r="BD55" s="361" t="str">
        <f>IF(OR(ISBLANK('2. Collected Data'!BH155),ISBLANK('2. Collected Data'!BH255)),"",-1*('2. Collected Data'!BH255-'2. Collected Data'!BH155))</f>
        <v/>
      </c>
      <c r="BE55" s="130"/>
      <c r="BF55" s="210"/>
    </row>
    <row r="56" spans="1:58" s="51" customFormat="1" ht="11.25" customHeight="1" x14ac:dyDescent="0.15">
      <c r="A56" s="89" t="s">
        <v>358</v>
      </c>
      <c r="B56" s="172"/>
      <c r="C56" s="364">
        <f>IF(OR(ISBLANK('2. Collected Data'!G56),ISBLANK('2. Collected Data'!G156)),"",-1*('2. Collected Data'!G156-'2. Collected Data'!G56))</f>
        <v>-116084</v>
      </c>
      <c r="D56" s="353">
        <f>IF(OR(ISBLANK('2. Collected Data'!H56),ISBLANK('2. Collected Data'!H156)),"",-1*('2. Collected Data'!H156-'2. Collected Data'!H56))</f>
        <v>117103</v>
      </c>
      <c r="E56" s="353">
        <f>IF(OR(ISBLANK('2. Collected Data'!I56),ISBLANK('2. Collected Data'!I156)),"",-1*('2. Collected Data'!I156-'2. Collected Data'!I56))</f>
        <v>14</v>
      </c>
      <c r="F56" s="353">
        <f>IF(OR(ISBLANK('2. Collected Data'!J56),ISBLANK('2. Collected Data'!J156)),"",-1*('2. Collected Data'!J156-'2. Collected Data'!J56))</f>
        <v>5</v>
      </c>
      <c r="G56" s="353">
        <f>IF(OR(ISBLANK('2. Collected Data'!K56),ISBLANK('2. Collected Data'!K156)),"",-1*('2. Collected Data'!K156-'2. Collected Data'!K56))</f>
        <v>-1</v>
      </c>
      <c r="H56" s="353">
        <f>IF(OR(ISBLANK('2. Collected Data'!L56),ISBLANK('2. Collected Data'!L156)),"",-1*('2. Collected Data'!L156-'2. Collected Data'!L56))</f>
        <v>0</v>
      </c>
      <c r="I56" s="353">
        <f>IF(OR(ISBLANK('2. Collected Data'!M56),ISBLANK('2. Collected Data'!M156)),"",-1*('2. Collected Data'!M156-'2. Collected Data'!M56))</f>
        <v>0</v>
      </c>
      <c r="J56" s="353">
        <f>IF(OR(ISBLANK('2. Collected Data'!N56),ISBLANK('2. Collected Data'!N156)),"",-1*('2. Collected Data'!N156-'2. Collected Data'!N56))</f>
        <v>0</v>
      </c>
      <c r="K56" s="353">
        <f>IF(OR(ISBLANK('2. Collected Data'!O56),ISBLANK('2. Collected Data'!O156)),"",-1*('2. Collected Data'!O156-'2. Collected Data'!O56))</f>
        <v>1</v>
      </c>
      <c r="L56" s="353">
        <f>IF(OR(ISBLANK('2. Collected Data'!P56),ISBLANK('2. Collected Data'!P156)),"",-1*('2. Collected Data'!P156-'2. Collected Data'!P56))</f>
        <v>0</v>
      </c>
      <c r="M56" s="353">
        <f>IF(OR(ISBLANK('2. Collected Data'!Q56),ISBLANK('2. Collected Data'!Q156)),"",-1*('2. Collected Data'!Q156-'2. Collected Data'!Q56))</f>
        <v>-20</v>
      </c>
      <c r="N56" s="353">
        <f>IF(OR(ISBLANK('2. Collected Data'!R56),ISBLANK('2. Collected Data'!R156)),"",-1*('2. Collected Data'!R156-'2. Collected Data'!R56))</f>
        <v>-5</v>
      </c>
      <c r="O56" s="353">
        <f>IF(OR(ISBLANK('2. Collected Data'!S56),ISBLANK('2. Collected Data'!S156)),"",-1*('2. Collected Data'!S156-'2. Collected Data'!S56))</f>
        <v>0</v>
      </c>
      <c r="P56" s="353">
        <f>IF(OR(ISBLANK('2. Collected Data'!T56),ISBLANK('2. Collected Data'!T156)),"",-1*('2. Collected Data'!T156-'2. Collected Data'!T56))</f>
        <v>0</v>
      </c>
      <c r="Q56" s="353">
        <f>IF(OR(ISBLANK('2. Collected Data'!U56),ISBLANK('2. Collected Data'!U156)),"",-1*('2. Collected Data'!U156-'2. Collected Data'!U56))</f>
        <v>0</v>
      </c>
      <c r="R56" s="353">
        <f>IF(OR(ISBLANK('2. Collected Data'!V56),ISBLANK('2. Collected Data'!V156)),"",-1*('2. Collected Data'!V156-'2. Collected Data'!V56))</f>
        <v>0</v>
      </c>
      <c r="S56" s="353">
        <f>IF(OR(ISBLANK('2. Collected Data'!W56),ISBLANK('2. Collected Data'!W156)),"",-1*('2. Collected Data'!W156-'2. Collected Data'!W56))</f>
        <v>0</v>
      </c>
      <c r="T56" s="353">
        <f>IF(OR(ISBLANK('2. Collected Data'!X56),ISBLANK('2. Collected Data'!X156)),"",-1*('2. Collected Data'!X156-'2. Collected Data'!X56))</f>
        <v>0</v>
      </c>
      <c r="U56" s="353">
        <f>IF(OR(ISBLANK('2. Collected Data'!Y56),ISBLANK('2. Collected Data'!Y156)),"",-1*('2. Collected Data'!Y156-'2. Collected Data'!Y56))</f>
        <v>527</v>
      </c>
      <c r="V56" s="353">
        <f>IF(OR(ISBLANK('2. Collected Data'!Z56),ISBLANK('2. Collected Data'!Z156)),"",-1*('2. Collected Data'!Z156-'2. Collected Data'!Z56))</f>
        <v>0</v>
      </c>
      <c r="W56" s="354">
        <f>IF(OR(ISBLANK('2. Collected Data'!AA56),ISBLANK('2. Collected Data'!AA156)),"",-1*('2. Collected Data'!AA156-'2. Collected Data'!AA56))</f>
        <v>0</v>
      </c>
      <c r="X56" s="354">
        <f>IF(OR(ISBLANK('2. Collected Data'!AB56),ISBLANK('2. Collected Data'!AB156)),"",-1*('2. Collected Data'!AB156-'2. Collected Data'!AB56))</f>
        <v>0</v>
      </c>
      <c r="Y56" s="354">
        <f>IF(OR(ISBLANK('2. Collected Data'!AC56),ISBLANK('2. Collected Data'!AC156)),"",-1*('2. Collected Data'!AC156-'2. Collected Data'!AC56))</f>
        <v>0</v>
      </c>
      <c r="Z56" s="353">
        <f>IF(OR(ISBLANK('2. Collected Data'!AD56),ISBLANK('2. Collected Data'!AD156)),"",-1*('2. Collected Data'!AD156-'2. Collected Data'!AD56))</f>
        <v>0</v>
      </c>
      <c r="AA56" s="353">
        <f>IF(OR(ISBLANK('2. Collected Data'!AE56),ISBLANK('2. Collected Data'!AE156)),"",-1*('2. Collected Data'!AE156-'2. Collected Data'!AE56))</f>
        <v>0</v>
      </c>
      <c r="AB56" s="353">
        <f>IF(OR(ISBLANK('2. Collected Data'!AF56),ISBLANK('2. Collected Data'!AF156)),"",-1*('2. Collected Data'!AF156-'2. Collected Data'!AF56))</f>
        <v>0</v>
      </c>
      <c r="AC56" s="355">
        <f>IF(OR(ISBLANK('2. Collected Data'!AG56),ISBLANK('2. Collected Data'!AG156)),"",-1*('2. Collected Data'!AG156-'2. Collected Data'!AG56))</f>
        <v>0</v>
      </c>
      <c r="AD56" s="356"/>
      <c r="AE56" s="357">
        <f>IF(OR(ISBLANK('2. Collected Data'!AI156),ISBLANK('2. Collected Data'!AI256)),"",-1*('2. Collected Data'!AI256-'2. Collected Data'!AI156))</f>
        <v>-9641</v>
      </c>
      <c r="AF56" s="353">
        <f>IF(OR(ISBLANK('2. Collected Data'!AJ156),ISBLANK('2. Collected Data'!AJ256)),"",-1*('2. Collected Data'!AJ256-'2. Collected Data'!AJ156))</f>
        <v>-30</v>
      </c>
      <c r="AG56" s="353">
        <f>IF(OR(ISBLANK('2. Collected Data'!AK156),ISBLANK('2. Collected Data'!AK256)),"",-1*('2. Collected Data'!AK256-'2. Collected Data'!AK156))</f>
        <v>130</v>
      </c>
      <c r="AH56" s="353" t="str">
        <f>IF(OR(ISBLANK('2. Collected Data'!AL156),ISBLANK('2. Collected Data'!AL256)),"",-1*('2. Collected Data'!AL256-'2. Collected Data'!AL156))</f>
        <v/>
      </c>
      <c r="AI56" s="353" t="str">
        <f>IF(OR(ISBLANK('2. Collected Data'!AM156),ISBLANK('2. Collected Data'!AM256)),"",-1*('2. Collected Data'!AM256-'2. Collected Data'!AM156))</f>
        <v/>
      </c>
      <c r="AJ56" s="358"/>
      <c r="AK56" s="353">
        <f>IF(OR(ISBLANK('2. Collected Data'!AO156),ISBLANK('2. Collected Data'!AO256)),"",-1*('2. Collected Data'!AO256-'2. Collected Data'!AO156))</f>
        <v>517831</v>
      </c>
      <c r="AL56" s="353">
        <f>IF(OR(ISBLANK('2. Collected Data'!AP156),ISBLANK('2. Collected Data'!AP256)),"",-1*('2. Collected Data'!AP256-'2. Collected Data'!AP156))</f>
        <v>0</v>
      </c>
      <c r="AM56" s="353">
        <f>IF(OR(ISBLANK('2. Collected Data'!AQ156),ISBLANK('2. Collected Data'!AQ256)),"",-1*('2. Collected Data'!AQ256-'2. Collected Data'!AQ156))</f>
        <v>0</v>
      </c>
      <c r="AN56" s="353">
        <f>IF(OR(ISBLANK('2. Collected Data'!AR156),ISBLANK('2. Collected Data'!AR256)),"",-1*('2. Collected Data'!AR256-'2. Collected Data'!AR156))</f>
        <v>0</v>
      </c>
      <c r="AO56" s="353">
        <f>IF(OR(ISBLANK('2. Collected Data'!AS156),ISBLANK('2. Collected Data'!AS256)),"",-1*('2. Collected Data'!AS256-'2. Collected Data'!AS156))</f>
        <v>0</v>
      </c>
      <c r="AP56" s="353">
        <f>IF(OR(ISBLANK('2. Collected Data'!AT156),ISBLANK('2. Collected Data'!AT256)),"",-1*('2. Collected Data'!AT256-'2. Collected Data'!AT156))</f>
        <v>0</v>
      </c>
      <c r="AQ56" s="355" t="str">
        <f>IF(OR(ISBLANK('2. Collected Data'!AU156),ISBLANK('2. Collected Data'!AU256)),"",-1*('2. Collected Data'!AU256-'2. Collected Data'!AU156))</f>
        <v/>
      </c>
      <c r="AR56" s="356"/>
      <c r="AS56" s="354">
        <f>IF(OR(ISBLANK('2. Collected Data'!AW156),ISBLANK('2. Collected Data'!AW256)),"",-1*('2. Collected Data'!AW256-'2. Collected Data'!AW156))</f>
        <v>-4.0000000000000036E-2</v>
      </c>
      <c r="AT56" s="354">
        <f>IF(OR(ISBLANK('2. Collected Data'!AX156),ISBLANK('2. Collected Data'!AX256)),"",-1*('2. Collected Data'!AX256-'2. Collected Data'!AX156))</f>
        <v>3.999999999999998E-2</v>
      </c>
      <c r="AU56" s="359"/>
      <c r="AV56" s="360"/>
      <c r="AW56" s="356"/>
      <c r="AX56" s="361">
        <f>IF(OR(ISBLANK('2. Collected Data'!BB156),ISBLANK('2. Collected Data'!BB256)),"",-1*('2. Collected Data'!BB256-'2. Collected Data'!BB156))</f>
        <v>-0.61999999999999034</v>
      </c>
      <c r="AY56" s="362">
        <f>IF(OR(ISBLANK('2. Collected Data'!BC156),ISBLANK('2. Collected Data'!BC256)),"",-1*('2. Collected Data'!BC256-'2. Collected Data'!BC156))</f>
        <v>-1641087.4800000004</v>
      </c>
      <c r="AZ56" s="362">
        <f>IF(OR(ISBLANK('2. Collected Data'!BD156),ISBLANK('2. Collected Data'!BD256)),"",-1*('2. Collected Data'!BD256-'2. Collected Data'!BD156))</f>
        <v>-240260.83999999985</v>
      </c>
      <c r="BA56" s="362">
        <f>IF(OR(ISBLANK('2. Collected Data'!BE156),ISBLANK('2. Collected Data'!BE256)),"",-1*('2. Collected Data'!BE256-'2. Collected Data'!BE156))</f>
        <v>-2185202.62</v>
      </c>
      <c r="BB56" s="362">
        <f>IF(OR(ISBLANK('2. Collected Data'!BF156),ISBLANK('2. Collected Data'!BF256)),"",-1*('2. Collected Data'!BF256-'2. Collected Data'!BF156))</f>
        <v>-4388206.07</v>
      </c>
      <c r="BC56" s="359"/>
      <c r="BD56" s="361">
        <f>IF(OR(ISBLANK('2. Collected Data'!BH156),ISBLANK('2. Collected Data'!BH256)),"",-1*('2. Collected Data'!BH256-'2. Collected Data'!BH156))</f>
        <v>-3.2800000000000011</v>
      </c>
      <c r="BE56" s="130"/>
      <c r="BF56" s="210"/>
    </row>
    <row r="57" spans="1:58" s="51" customFormat="1" ht="11.25" customHeight="1" x14ac:dyDescent="0.15">
      <c r="A57" s="89" t="s">
        <v>359</v>
      </c>
      <c r="B57" s="172"/>
      <c r="C57" s="364">
        <f>IF(OR(ISBLANK('2. Collected Data'!G57),ISBLANK('2. Collected Data'!G157)),"",-1*('2. Collected Data'!G157-'2. Collected Data'!G57))</f>
        <v>0</v>
      </c>
      <c r="D57" s="353">
        <f>IF(OR(ISBLANK('2. Collected Data'!H57),ISBLANK('2. Collected Data'!H157)),"",-1*('2. Collected Data'!H157-'2. Collected Data'!H57))</f>
        <v>0</v>
      </c>
      <c r="E57" s="353">
        <f>IF(OR(ISBLANK('2. Collected Data'!I57),ISBLANK('2. Collected Data'!I157)),"",-1*('2. Collected Data'!I157-'2. Collected Data'!I57))</f>
        <v>10</v>
      </c>
      <c r="F57" s="353">
        <f>IF(OR(ISBLANK('2. Collected Data'!J57),ISBLANK('2. Collected Data'!J157)),"",-1*('2. Collected Data'!J157-'2. Collected Data'!J57))</f>
        <v>0</v>
      </c>
      <c r="G57" s="353">
        <f>IF(OR(ISBLANK('2. Collected Data'!K57),ISBLANK('2. Collected Data'!K157)),"",-1*('2. Collected Data'!K157-'2. Collected Data'!K57))</f>
        <v>0</v>
      </c>
      <c r="H57" s="353">
        <f>IF(OR(ISBLANK('2. Collected Data'!L57),ISBLANK('2. Collected Data'!L157)),"",-1*('2. Collected Data'!L157-'2. Collected Data'!L57))</f>
        <v>7</v>
      </c>
      <c r="I57" s="353">
        <f>IF(OR(ISBLANK('2. Collected Data'!M57),ISBLANK('2. Collected Data'!M157)),"",-1*('2. Collected Data'!M157-'2. Collected Data'!M57))</f>
        <v>84</v>
      </c>
      <c r="J57" s="353">
        <f>IF(OR(ISBLANK('2. Collected Data'!N57),ISBLANK('2. Collected Data'!N157)),"",-1*('2. Collected Data'!N157-'2. Collected Data'!N57))</f>
        <v>0</v>
      </c>
      <c r="K57" s="353">
        <f>IF(OR(ISBLANK('2. Collected Data'!O57),ISBLANK('2. Collected Data'!O157)),"",-1*('2. Collected Data'!O157-'2. Collected Data'!O57))</f>
        <v>26</v>
      </c>
      <c r="L57" s="353">
        <f>IF(OR(ISBLANK('2. Collected Data'!P57),ISBLANK('2. Collected Data'!P157)),"",-1*('2. Collected Data'!P157-'2. Collected Data'!P57))</f>
        <v>0</v>
      </c>
      <c r="M57" s="353">
        <f>IF(OR(ISBLANK('2. Collected Data'!Q57),ISBLANK('2. Collected Data'!Q157)),"",-1*('2. Collected Data'!Q157-'2. Collected Data'!Q57))</f>
        <v>0</v>
      </c>
      <c r="N57" s="353">
        <f>IF(OR(ISBLANK('2. Collected Data'!R57),ISBLANK('2. Collected Data'!R157)),"",-1*('2. Collected Data'!R157-'2. Collected Data'!R57))</f>
        <v>0</v>
      </c>
      <c r="O57" s="353">
        <f>IF(OR(ISBLANK('2. Collected Data'!S57),ISBLANK('2. Collected Data'!S157)),"",-1*('2. Collected Data'!S157-'2. Collected Data'!S57))</f>
        <v>0</v>
      </c>
      <c r="P57" s="353">
        <f>IF(OR(ISBLANK('2. Collected Data'!T57),ISBLANK('2. Collected Data'!T157)),"",-1*('2. Collected Data'!T157-'2. Collected Data'!T57))</f>
        <v>0</v>
      </c>
      <c r="Q57" s="353">
        <f>IF(OR(ISBLANK('2. Collected Data'!U57),ISBLANK('2. Collected Data'!U157)),"",-1*('2. Collected Data'!U157-'2. Collected Data'!U57))</f>
        <v>0</v>
      </c>
      <c r="R57" s="353">
        <f>IF(OR(ISBLANK('2. Collected Data'!V57),ISBLANK('2. Collected Data'!V157)),"",-1*('2. Collected Data'!V157-'2. Collected Data'!V57))</f>
        <v>0</v>
      </c>
      <c r="S57" s="353">
        <f>IF(OR(ISBLANK('2. Collected Data'!W57),ISBLANK('2. Collected Data'!W157)),"",-1*('2. Collected Data'!W157-'2. Collected Data'!W57))</f>
        <v>0</v>
      </c>
      <c r="T57" s="353">
        <f>IF(OR(ISBLANK('2. Collected Data'!X57),ISBLANK('2. Collected Data'!X157)),"",-1*('2. Collected Data'!X157-'2. Collected Data'!X57))</f>
        <v>0</v>
      </c>
      <c r="U57" s="353">
        <f>IF(OR(ISBLANK('2. Collected Data'!Y57),ISBLANK('2. Collected Data'!Y157)),"",-1*('2. Collected Data'!Y157-'2. Collected Data'!Y57))</f>
        <v>9</v>
      </c>
      <c r="V57" s="353">
        <f>IF(OR(ISBLANK('2. Collected Data'!Z57),ISBLANK('2. Collected Data'!Z157)),"",-1*('2. Collected Data'!Z157-'2. Collected Data'!Z57))</f>
        <v>0</v>
      </c>
      <c r="W57" s="354">
        <f>IF(OR(ISBLANK('2. Collected Data'!AA57),ISBLANK('2. Collected Data'!AA157)),"",-1*('2. Collected Data'!AA157-'2. Collected Data'!AA57))</f>
        <v>0</v>
      </c>
      <c r="X57" s="354">
        <f>IF(OR(ISBLANK('2. Collected Data'!AB57),ISBLANK('2. Collected Data'!AB157)),"",-1*('2. Collected Data'!AB157-'2. Collected Data'!AB57))</f>
        <v>0</v>
      </c>
      <c r="Y57" s="354">
        <f>IF(OR(ISBLANK('2. Collected Data'!AC57),ISBLANK('2. Collected Data'!AC157)),"",-1*('2. Collected Data'!AC157-'2. Collected Data'!AC57))</f>
        <v>0</v>
      </c>
      <c r="Z57" s="353">
        <f>IF(OR(ISBLANK('2. Collected Data'!AD57),ISBLANK('2. Collected Data'!AD157)),"",-1*('2. Collected Data'!AD157-'2. Collected Data'!AD57))</f>
        <v>2</v>
      </c>
      <c r="AA57" s="353">
        <f>IF(OR(ISBLANK('2. Collected Data'!AE57),ISBLANK('2. Collected Data'!AE157)),"",-1*('2. Collected Data'!AE157-'2. Collected Data'!AE57))</f>
        <v>4000</v>
      </c>
      <c r="AB57" s="353">
        <f>IF(OR(ISBLANK('2. Collected Data'!AF57),ISBLANK('2. Collected Data'!AF157)),"",-1*('2. Collected Data'!AF157-'2. Collected Data'!AF57))</f>
        <v>0</v>
      </c>
      <c r="AC57" s="355">
        <f>IF(OR(ISBLANK('2. Collected Data'!AG57),ISBLANK('2. Collected Data'!AG157)),"",-1*('2. Collected Data'!AG157-'2. Collected Data'!AG57))</f>
        <v>0</v>
      </c>
      <c r="AD57" s="356"/>
      <c r="AE57" s="357">
        <f>IF(OR(ISBLANK('2. Collected Data'!AI157),ISBLANK('2. Collected Data'!AI257)),"",-1*('2. Collected Data'!AI257-'2. Collected Data'!AI157))</f>
        <v>-59205</v>
      </c>
      <c r="AF57" s="353">
        <f>IF(OR(ISBLANK('2. Collected Data'!AJ157),ISBLANK('2. Collected Data'!AJ257)),"",-1*('2. Collected Data'!AJ257-'2. Collected Data'!AJ157))</f>
        <v>0</v>
      </c>
      <c r="AG57" s="353">
        <f>IF(OR(ISBLANK('2. Collected Data'!AK157),ISBLANK('2. Collected Data'!AK257)),"",-1*('2. Collected Data'!AK257-'2. Collected Data'!AK157))</f>
        <v>0</v>
      </c>
      <c r="AH57" s="353">
        <f>IF(OR(ISBLANK('2. Collected Data'!AL157),ISBLANK('2. Collected Data'!AL257)),"",-1*('2. Collected Data'!AL257-'2. Collected Data'!AL157))</f>
        <v>-251</v>
      </c>
      <c r="AI57" s="353">
        <f>IF(OR(ISBLANK('2. Collected Data'!AM157),ISBLANK('2. Collected Data'!AM257)),"",-1*('2. Collected Data'!AM257-'2. Collected Data'!AM157))</f>
        <v>0</v>
      </c>
      <c r="AJ57" s="358"/>
      <c r="AK57" s="353">
        <f>IF(OR(ISBLANK('2. Collected Data'!AO157),ISBLANK('2. Collected Data'!AO257)),"",-1*('2. Collected Data'!AO257-'2. Collected Data'!AO157))</f>
        <v>30000</v>
      </c>
      <c r="AL57" s="353">
        <f>IF(OR(ISBLANK('2. Collected Data'!AP157),ISBLANK('2. Collected Data'!AP257)),"",-1*('2. Collected Data'!AP257-'2. Collected Data'!AP157))</f>
        <v>239</v>
      </c>
      <c r="AM57" s="353">
        <f>IF(OR(ISBLANK('2. Collected Data'!AQ157),ISBLANK('2. Collected Data'!AQ257)),"",-1*('2. Collected Data'!AQ257-'2. Collected Data'!AQ157))</f>
        <v>4403</v>
      </c>
      <c r="AN57" s="353">
        <f>IF(OR(ISBLANK('2. Collected Data'!AR157),ISBLANK('2. Collected Data'!AR257)),"",-1*('2. Collected Data'!AR257-'2. Collected Data'!AR157))</f>
        <v>-132</v>
      </c>
      <c r="AO57" s="353">
        <f>IF(OR(ISBLANK('2. Collected Data'!AS157),ISBLANK('2. Collected Data'!AS257)),"",-1*('2. Collected Data'!AS257-'2. Collected Data'!AS157))</f>
        <v>0</v>
      </c>
      <c r="AP57" s="353">
        <f>IF(OR(ISBLANK('2. Collected Data'!AT157),ISBLANK('2. Collected Data'!AT257)),"",-1*('2. Collected Data'!AT257-'2. Collected Data'!AT157))</f>
        <v>0</v>
      </c>
      <c r="AQ57" s="355">
        <f>IF(OR(ISBLANK('2. Collected Data'!AU157),ISBLANK('2. Collected Data'!AU257)),"",-1*('2. Collected Data'!AU257-'2. Collected Data'!AU157))</f>
        <v>0</v>
      </c>
      <c r="AR57" s="356"/>
      <c r="AS57" s="354">
        <f>IF(OR(ISBLANK('2. Collected Data'!AW157),ISBLANK('2. Collected Data'!AW257)),"",-1*('2. Collected Data'!AW257-'2. Collected Data'!AW157))</f>
        <v>0</v>
      </c>
      <c r="AT57" s="354">
        <f>IF(OR(ISBLANK('2. Collected Data'!AX157),ISBLANK('2. Collected Data'!AX257)),"",-1*('2. Collected Data'!AX257-'2. Collected Data'!AX157))</f>
        <v>0</v>
      </c>
      <c r="AU57" s="359"/>
      <c r="AV57" s="360"/>
      <c r="AW57" s="356"/>
      <c r="AX57" s="361">
        <f>IF(OR(ISBLANK('2. Collected Data'!BB157),ISBLANK('2. Collected Data'!BB257)),"",-1*('2. Collected Data'!BB257-'2. Collected Data'!BB157))</f>
        <v>1.0399999999999991</v>
      </c>
      <c r="AY57" s="362">
        <f>IF(OR(ISBLANK('2. Collected Data'!BC157),ISBLANK('2. Collected Data'!BC257)),"",-1*('2. Collected Data'!BC257-'2. Collected Data'!BC157))</f>
        <v>-91816</v>
      </c>
      <c r="AZ57" s="362">
        <f>IF(OR(ISBLANK('2. Collected Data'!BD157),ISBLANK('2. Collected Data'!BD257)),"",-1*('2. Collected Data'!BD257-'2. Collected Data'!BD157))</f>
        <v>178162</v>
      </c>
      <c r="BA57" s="362">
        <f>IF(OR(ISBLANK('2. Collected Data'!BE157),ISBLANK('2. Collected Data'!BE257)),"",-1*('2. Collected Data'!BE257-'2. Collected Data'!BE157))</f>
        <v>-244616</v>
      </c>
      <c r="BB57" s="362">
        <f>IF(OR(ISBLANK('2. Collected Data'!BF157),ISBLANK('2. Collected Data'!BF257)),"",-1*('2. Collected Data'!BF257-'2. Collected Data'!BF157))</f>
        <v>-158270</v>
      </c>
      <c r="BC57" s="359"/>
      <c r="BD57" s="361" t="str">
        <f>IF(OR(ISBLANK('2. Collected Data'!BH157),ISBLANK('2. Collected Data'!BH257)),"",-1*('2. Collected Data'!BH257-'2. Collected Data'!BH157))</f>
        <v/>
      </c>
      <c r="BE57" s="130"/>
      <c r="BF57" s="210"/>
    </row>
    <row r="58" spans="1:58" s="176" customFormat="1" ht="11.25" customHeight="1" x14ac:dyDescent="0.15">
      <c r="A58" s="89" t="s">
        <v>147</v>
      </c>
      <c r="B58" s="172"/>
      <c r="C58" s="364">
        <f>IF(OR(ISBLANK('2. Collected Data'!G58),ISBLANK('2. Collected Data'!G158)),"",-1*('2. Collected Data'!G158-'2. Collected Data'!G58))</f>
        <v>0</v>
      </c>
      <c r="D58" s="353">
        <f>IF(OR(ISBLANK('2. Collected Data'!H58),ISBLANK('2. Collected Data'!H158)),"",-1*('2. Collected Data'!H158-'2. Collected Data'!H58))</f>
        <v>0</v>
      </c>
      <c r="E58" s="353">
        <f>IF(OR(ISBLANK('2. Collected Data'!I58),ISBLANK('2. Collected Data'!I158)),"",-1*('2. Collected Data'!I158-'2. Collected Data'!I58))</f>
        <v>5</v>
      </c>
      <c r="F58" s="353">
        <f>IF(OR(ISBLANK('2. Collected Data'!J58),ISBLANK('2. Collected Data'!J158)),"",-1*('2. Collected Data'!J158-'2. Collected Data'!J58))</f>
        <v>0</v>
      </c>
      <c r="G58" s="353">
        <f>IF(OR(ISBLANK('2. Collected Data'!K58),ISBLANK('2. Collected Data'!K158)),"",-1*('2. Collected Data'!K158-'2. Collected Data'!K58))</f>
        <v>0</v>
      </c>
      <c r="H58" s="353">
        <f>IF(OR(ISBLANK('2. Collected Data'!L58),ISBLANK('2. Collected Data'!L158)),"",-1*('2. Collected Data'!L158-'2. Collected Data'!L58))</f>
        <v>0</v>
      </c>
      <c r="I58" s="353">
        <f>IF(OR(ISBLANK('2. Collected Data'!M58),ISBLANK('2. Collected Data'!M158)),"",-1*('2. Collected Data'!M158-'2. Collected Data'!M58))</f>
        <v>5</v>
      </c>
      <c r="J58" s="353">
        <f>IF(OR(ISBLANK('2. Collected Data'!N58),ISBLANK('2. Collected Data'!N158)),"",-1*('2. Collected Data'!N158-'2. Collected Data'!N58))</f>
        <v>0</v>
      </c>
      <c r="K58" s="353">
        <f>IF(OR(ISBLANK('2. Collected Data'!O58),ISBLANK('2. Collected Data'!O158)),"",-1*('2. Collected Data'!O158-'2. Collected Data'!O58))</f>
        <v>5</v>
      </c>
      <c r="L58" s="353">
        <f>IF(OR(ISBLANK('2. Collected Data'!P58),ISBLANK('2. Collected Data'!P158)),"",-1*('2. Collected Data'!P158-'2. Collected Data'!P58))</f>
        <v>0</v>
      </c>
      <c r="M58" s="353">
        <f>IF(OR(ISBLANK('2. Collected Data'!Q58),ISBLANK('2. Collected Data'!Q158)),"",-1*('2. Collected Data'!Q158-'2. Collected Data'!Q58))</f>
        <v>0</v>
      </c>
      <c r="N58" s="353">
        <f>IF(OR(ISBLANK('2. Collected Data'!R58),ISBLANK('2. Collected Data'!R158)),"",-1*('2. Collected Data'!R158-'2. Collected Data'!R58))</f>
        <v>0</v>
      </c>
      <c r="O58" s="353">
        <f>IF(OR(ISBLANK('2. Collected Data'!S58),ISBLANK('2. Collected Data'!S158)),"",-1*('2. Collected Data'!S158-'2. Collected Data'!S58))</f>
        <v>0</v>
      </c>
      <c r="P58" s="353">
        <f>IF(OR(ISBLANK('2. Collected Data'!T58),ISBLANK('2. Collected Data'!T158)),"",-1*('2. Collected Data'!T158-'2. Collected Data'!T58))</f>
        <v>0</v>
      </c>
      <c r="Q58" s="353">
        <f>IF(OR(ISBLANK('2. Collected Data'!U58),ISBLANK('2. Collected Data'!U158)),"",-1*('2. Collected Data'!U158-'2. Collected Data'!U58))</f>
        <v>0</v>
      </c>
      <c r="R58" s="353">
        <f>IF(OR(ISBLANK('2. Collected Data'!V58),ISBLANK('2. Collected Data'!V158)),"",-1*('2. Collected Data'!V158-'2. Collected Data'!V58))</f>
        <v>0</v>
      </c>
      <c r="S58" s="353">
        <f>IF(OR(ISBLANK('2. Collected Data'!W58),ISBLANK('2. Collected Data'!W158)),"",-1*('2. Collected Data'!W158-'2. Collected Data'!W58))</f>
        <v>0</v>
      </c>
      <c r="T58" s="353">
        <f>IF(OR(ISBLANK('2. Collected Data'!X58),ISBLANK('2. Collected Data'!X158)),"",-1*('2. Collected Data'!X158-'2. Collected Data'!X58))</f>
        <v>0</v>
      </c>
      <c r="U58" s="353">
        <f>IF(OR(ISBLANK('2. Collected Data'!Y58),ISBLANK('2. Collected Data'!Y158)),"",-1*('2. Collected Data'!Y158-'2. Collected Data'!Y58))</f>
        <v>0</v>
      </c>
      <c r="V58" s="353">
        <f>IF(OR(ISBLANK('2. Collected Data'!Z58),ISBLANK('2. Collected Data'!Z158)),"",-1*('2. Collected Data'!Z158-'2. Collected Data'!Z58))</f>
        <v>0</v>
      </c>
      <c r="W58" s="354">
        <f>IF(OR(ISBLANK('2. Collected Data'!AA58),ISBLANK('2. Collected Data'!AA158)),"",-1*('2. Collected Data'!AA158-'2. Collected Data'!AA58))</f>
        <v>0</v>
      </c>
      <c r="X58" s="354">
        <f>IF(OR(ISBLANK('2. Collected Data'!AB58),ISBLANK('2. Collected Data'!AB158)),"",-1*('2. Collected Data'!AB158-'2. Collected Data'!AB58))</f>
        <v>0</v>
      </c>
      <c r="Y58" s="354">
        <f>IF(OR(ISBLANK('2. Collected Data'!AC58),ISBLANK('2. Collected Data'!AC158)),"",-1*('2. Collected Data'!AC158-'2. Collected Data'!AC58))</f>
        <v>0</v>
      </c>
      <c r="Z58" s="353">
        <f>IF(OR(ISBLANK('2. Collected Data'!AD58),ISBLANK('2. Collected Data'!AD158)),"",-1*('2. Collected Data'!AD158-'2. Collected Data'!AD58))</f>
        <v>0</v>
      </c>
      <c r="AA58" s="353">
        <f>IF(OR(ISBLANK('2. Collected Data'!AE58),ISBLANK('2. Collected Data'!AE158)),"",-1*('2. Collected Data'!AE158-'2. Collected Data'!AE58))</f>
        <v>-15000</v>
      </c>
      <c r="AB58" s="353">
        <f>IF(OR(ISBLANK('2. Collected Data'!AF58),ISBLANK('2. Collected Data'!AF158)),"",-1*('2. Collected Data'!AF158-'2. Collected Data'!AF58))</f>
        <v>0</v>
      </c>
      <c r="AC58" s="355">
        <f>IF(OR(ISBLANK('2. Collected Data'!AG58),ISBLANK('2. Collected Data'!AG158)),"",-1*('2. Collected Data'!AG158-'2. Collected Data'!AG58))</f>
        <v>0</v>
      </c>
      <c r="AD58" s="356"/>
      <c r="AE58" s="357">
        <f>IF(OR(ISBLANK('2. Collected Data'!AI158),ISBLANK('2. Collected Data'!AI258)),"",-1*('2. Collected Data'!AI258-'2. Collected Data'!AI158))</f>
        <v>35639</v>
      </c>
      <c r="AF58" s="353">
        <f>IF(OR(ISBLANK('2. Collected Data'!AJ158),ISBLANK('2. Collected Data'!AJ258)),"",-1*('2. Collected Data'!AJ258-'2. Collected Data'!AJ158))</f>
        <v>0</v>
      </c>
      <c r="AG58" s="353">
        <f>IF(OR(ISBLANK('2. Collected Data'!AK158),ISBLANK('2. Collected Data'!AK258)),"",-1*('2. Collected Data'!AK258-'2. Collected Data'!AK158))</f>
        <v>0</v>
      </c>
      <c r="AH58" s="353">
        <f>IF(OR(ISBLANK('2. Collected Data'!AL158),ISBLANK('2. Collected Data'!AL258)),"",-1*('2. Collected Data'!AL258-'2. Collected Data'!AL158))</f>
        <v>-1707</v>
      </c>
      <c r="AI58" s="353" t="str">
        <f>IF(OR(ISBLANK('2. Collected Data'!AM158),ISBLANK('2. Collected Data'!AM258)),"",-1*('2. Collected Data'!AM258-'2. Collected Data'!AM158))</f>
        <v/>
      </c>
      <c r="AJ58" s="358"/>
      <c r="AK58" s="353">
        <f>IF(OR(ISBLANK('2. Collected Data'!AO158),ISBLANK('2. Collected Data'!AO258)),"",-1*('2. Collected Data'!AO258-'2. Collected Data'!AO158))</f>
        <v>279655</v>
      </c>
      <c r="AL58" s="353">
        <f>IF(OR(ISBLANK('2. Collected Data'!AP158),ISBLANK('2. Collected Data'!AP258)),"",-1*('2. Collected Data'!AP258-'2. Collected Data'!AP158))</f>
        <v>0</v>
      </c>
      <c r="AM58" s="353">
        <f>IF(OR(ISBLANK('2. Collected Data'!AQ158),ISBLANK('2. Collected Data'!AQ258)),"",-1*('2. Collected Data'!AQ258-'2. Collected Data'!AQ158))</f>
        <v>-22507</v>
      </c>
      <c r="AN58" s="353">
        <f>IF(OR(ISBLANK('2. Collected Data'!AR158),ISBLANK('2. Collected Data'!AR258)),"",-1*('2. Collected Data'!AR258-'2. Collected Data'!AR158))</f>
        <v>0</v>
      </c>
      <c r="AO58" s="353">
        <f>IF(OR(ISBLANK('2. Collected Data'!AS158),ISBLANK('2. Collected Data'!AS258)),"",-1*('2. Collected Data'!AS258-'2. Collected Data'!AS158))</f>
        <v>0</v>
      </c>
      <c r="AP58" s="353">
        <f>IF(OR(ISBLANK('2. Collected Data'!AT158),ISBLANK('2. Collected Data'!AT258)),"",-1*('2. Collected Data'!AT258-'2. Collected Data'!AT158))</f>
        <v>0</v>
      </c>
      <c r="AQ58" s="355" t="str">
        <f>IF(OR(ISBLANK('2. Collected Data'!AU158),ISBLANK('2. Collected Data'!AU258)),"",-1*('2. Collected Data'!AU258-'2. Collected Data'!AU158))</f>
        <v/>
      </c>
      <c r="AR58" s="356"/>
      <c r="AS58" s="354">
        <f>IF(OR(ISBLANK('2. Collected Data'!AW158),ISBLANK('2. Collected Data'!AW258)),"",-1*('2. Collected Data'!AW258-'2. Collected Data'!AW158))</f>
        <v>1.9999999999999907E-2</v>
      </c>
      <c r="AT58" s="354">
        <f>IF(OR(ISBLANK('2. Collected Data'!AX158),ISBLANK('2. Collected Data'!AX258)),"",-1*('2. Collected Data'!AX258-'2. Collected Data'!AX158))</f>
        <v>-2.0000000000000004E-2</v>
      </c>
      <c r="AU58" s="359"/>
      <c r="AV58" s="360"/>
      <c r="AW58" s="356"/>
      <c r="AX58" s="361">
        <f>IF(OR(ISBLANK('2. Collected Data'!BB158),ISBLANK('2. Collected Data'!BB258)),"",-1*('2. Collected Data'!BB258-'2. Collected Data'!BB158))</f>
        <v>9.4699999999999989</v>
      </c>
      <c r="AY58" s="362">
        <f>IF(OR(ISBLANK('2. Collected Data'!BC158),ISBLANK('2. Collected Data'!BC258)),"",-1*('2. Collected Data'!BC258-'2. Collected Data'!BC158))</f>
        <v>912574</v>
      </c>
      <c r="AZ58" s="362">
        <f>IF(OR(ISBLANK('2. Collected Data'!BD158),ISBLANK('2. Collected Data'!BD258)),"",-1*('2. Collected Data'!BD258-'2. Collected Data'!BD158))</f>
        <v>2763370</v>
      </c>
      <c r="BA58" s="362">
        <f>IF(OR(ISBLANK('2. Collected Data'!BE158),ISBLANK('2. Collected Data'!BE258)),"",-1*('2. Collected Data'!BE258-'2. Collected Data'!BE158))</f>
        <v>3211800</v>
      </c>
      <c r="BB58" s="362">
        <f>IF(OR(ISBLANK('2. Collected Data'!BF158),ISBLANK('2. Collected Data'!BF258)),"",-1*('2. Collected Data'!BF258-'2. Collected Data'!BF158))</f>
        <v>6887744</v>
      </c>
      <c r="BC58" s="359"/>
      <c r="BD58" s="361">
        <f>IF(OR(ISBLANK('2. Collected Data'!BH158),ISBLANK('2. Collected Data'!BH258)),"",-1*('2. Collected Data'!BH258-'2. Collected Data'!BH158))</f>
        <v>0.17999999999999261</v>
      </c>
      <c r="BE58" s="130"/>
      <c r="BF58" s="210"/>
    </row>
    <row r="59" spans="1:58" s="176" customFormat="1" ht="11.25" customHeight="1" x14ac:dyDescent="0.15">
      <c r="A59" s="89" t="s">
        <v>360</v>
      </c>
      <c r="B59" s="172"/>
      <c r="C59" s="364" t="str">
        <f>IF(OR(ISBLANK('2. Collected Data'!G59),ISBLANK('2. Collected Data'!G159)),"",-1*('2. Collected Data'!G159-'2. Collected Data'!G59))</f>
        <v/>
      </c>
      <c r="D59" s="353" t="str">
        <f>IF(OR(ISBLANK('2. Collected Data'!H59),ISBLANK('2. Collected Data'!H159)),"",-1*('2. Collected Data'!H159-'2. Collected Data'!H59))</f>
        <v/>
      </c>
      <c r="E59" s="353" t="str">
        <f>IF(OR(ISBLANK('2. Collected Data'!I59),ISBLANK('2. Collected Data'!I159)),"",-1*('2. Collected Data'!I159-'2. Collected Data'!I59))</f>
        <v/>
      </c>
      <c r="F59" s="353" t="str">
        <f>IF(OR(ISBLANK('2. Collected Data'!J59),ISBLANK('2. Collected Data'!J159)),"",-1*('2. Collected Data'!J159-'2. Collected Data'!J59))</f>
        <v/>
      </c>
      <c r="G59" s="353" t="str">
        <f>IF(OR(ISBLANK('2. Collected Data'!K59),ISBLANK('2. Collected Data'!K159)),"",-1*('2. Collected Data'!K159-'2. Collected Data'!K59))</f>
        <v/>
      </c>
      <c r="H59" s="353" t="str">
        <f>IF(OR(ISBLANK('2. Collected Data'!L59),ISBLANK('2. Collected Data'!L159)),"",-1*('2. Collected Data'!L159-'2. Collected Data'!L59))</f>
        <v/>
      </c>
      <c r="I59" s="353" t="str">
        <f>IF(OR(ISBLANK('2. Collected Data'!M59),ISBLANK('2. Collected Data'!M159)),"",-1*('2. Collected Data'!M159-'2. Collected Data'!M59))</f>
        <v/>
      </c>
      <c r="J59" s="353" t="str">
        <f>IF(OR(ISBLANK('2. Collected Data'!N59),ISBLANK('2. Collected Data'!N159)),"",-1*('2. Collected Data'!N159-'2. Collected Data'!N59))</f>
        <v/>
      </c>
      <c r="K59" s="353" t="str">
        <f>IF(OR(ISBLANK('2. Collected Data'!O59),ISBLANK('2. Collected Data'!O159)),"",-1*('2. Collected Data'!O159-'2. Collected Data'!O59))</f>
        <v/>
      </c>
      <c r="L59" s="353" t="str">
        <f>IF(OR(ISBLANK('2. Collected Data'!P59),ISBLANK('2. Collected Data'!P159)),"",-1*('2. Collected Data'!P159-'2. Collected Data'!P59))</f>
        <v/>
      </c>
      <c r="M59" s="353" t="str">
        <f>IF(OR(ISBLANK('2. Collected Data'!Q59),ISBLANK('2. Collected Data'!Q159)),"",-1*('2. Collected Data'!Q159-'2. Collected Data'!Q59))</f>
        <v/>
      </c>
      <c r="N59" s="353" t="str">
        <f>IF(OR(ISBLANK('2. Collected Data'!R59),ISBLANK('2. Collected Data'!R159)),"",-1*('2. Collected Data'!R159-'2. Collected Data'!R59))</f>
        <v/>
      </c>
      <c r="O59" s="353" t="str">
        <f>IF(OR(ISBLANK('2. Collected Data'!S59),ISBLANK('2. Collected Data'!S159)),"",-1*('2. Collected Data'!S159-'2. Collected Data'!S59))</f>
        <v/>
      </c>
      <c r="P59" s="353" t="str">
        <f>IF(OR(ISBLANK('2. Collected Data'!T59),ISBLANK('2. Collected Data'!T159)),"",-1*('2. Collected Data'!T159-'2. Collected Data'!T59))</f>
        <v/>
      </c>
      <c r="Q59" s="353" t="str">
        <f>IF(OR(ISBLANK('2. Collected Data'!U59),ISBLANK('2. Collected Data'!U159)),"",-1*('2. Collected Data'!U159-'2. Collected Data'!U59))</f>
        <v/>
      </c>
      <c r="R59" s="353" t="str">
        <f>IF(OR(ISBLANK('2. Collected Data'!V59),ISBLANK('2. Collected Data'!V159)),"",-1*('2. Collected Data'!V159-'2. Collected Data'!V59))</f>
        <v/>
      </c>
      <c r="S59" s="353" t="str">
        <f>IF(OR(ISBLANK('2. Collected Data'!W59),ISBLANK('2. Collected Data'!W159)),"",-1*('2. Collected Data'!W159-'2. Collected Data'!W59))</f>
        <v/>
      </c>
      <c r="T59" s="353" t="str">
        <f>IF(OR(ISBLANK('2. Collected Data'!X59),ISBLANK('2. Collected Data'!X159)),"",-1*('2. Collected Data'!X159-'2. Collected Data'!X59))</f>
        <v/>
      </c>
      <c r="U59" s="353" t="str">
        <f>IF(OR(ISBLANK('2. Collected Data'!Y59),ISBLANK('2. Collected Data'!Y159)),"",-1*('2. Collected Data'!Y159-'2. Collected Data'!Y59))</f>
        <v/>
      </c>
      <c r="V59" s="353" t="str">
        <f>IF(OR(ISBLANK('2. Collected Data'!Z59),ISBLANK('2. Collected Data'!Z159)),"",-1*('2. Collected Data'!Z159-'2. Collected Data'!Z59))</f>
        <v/>
      </c>
      <c r="W59" s="354" t="str">
        <f>IF(OR(ISBLANK('2. Collected Data'!AA59),ISBLANK('2. Collected Data'!AA159)),"",-1*('2. Collected Data'!AA159-'2. Collected Data'!AA59))</f>
        <v/>
      </c>
      <c r="X59" s="354" t="str">
        <f>IF(OR(ISBLANK('2. Collected Data'!AB59),ISBLANK('2. Collected Data'!AB159)),"",-1*('2. Collected Data'!AB159-'2. Collected Data'!AB59))</f>
        <v/>
      </c>
      <c r="Y59" s="354" t="str">
        <f>IF(OR(ISBLANK('2. Collected Data'!AC59),ISBLANK('2. Collected Data'!AC159)),"",-1*('2. Collected Data'!AC159-'2. Collected Data'!AC59))</f>
        <v/>
      </c>
      <c r="Z59" s="353" t="str">
        <f>IF(OR(ISBLANK('2. Collected Data'!AD59),ISBLANK('2. Collected Data'!AD159)),"",-1*('2. Collected Data'!AD159-'2. Collected Data'!AD59))</f>
        <v/>
      </c>
      <c r="AA59" s="353" t="str">
        <f>IF(OR(ISBLANK('2. Collected Data'!AE59),ISBLANK('2. Collected Data'!AE159)),"",-1*('2. Collected Data'!AE159-'2. Collected Data'!AE59))</f>
        <v/>
      </c>
      <c r="AB59" s="353" t="str">
        <f>IF(OR(ISBLANK('2. Collected Data'!AF59),ISBLANK('2. Collected Data'!AF159)),"",-1*('2. Collected Data'!AF159-'2. Collected Data'!AF59))</f>
        <v/>
      </c>
      <c r="AC59" s="355" t="str">
        <f>IF(OR(ISBLANK('2. Collected Data'!AG59),ISBLANK('2. Collected Data'!AG159)),"",-1*('2. Collected Data'!AG159-'2. Collected Data'!AG59))</f>
        <v/>
      </c>
      <c r="AD59" s="356"/>
      <c r="AE59" s="357" t="str">
        <f>IF(OR(ISBLANK('2. Collected Data'!AI159),ISBLANK('2. Collected Data'!AI259)),"",-1*('2. Collected Data'!AI259-'2. Collected Data'!AI159))</f>
        <v/>
      </c>
      <c r="AF59" s="353" t="str">
        <f>IF(OR(ISBLANK('2. Collected Data'!AJ159),ISBLANK('2. Collected Data'!AJ259)),"",-1*('2. Collected Data'!AJ259-'2. Collected Data'!AJ159))</f>
        <v/>
      </c>
      <c r="AG59" s="353" t="str">
        <f>IF(OR(ISBLANK('2. Collected Data'!AK159),ISBLANK('2. Collected Data'!AK259)),"",-1*('2. Collected Data'!AK259-'2. Collected Data'!AK159))</f>
        <v/>
      </c>
      <c r="AH59" s="353" t="str">
        <f>IF(OR(ISBLANK('2. Collected Data'!AL159),ISBLANK('2. Collected Data'!AL259)),"",-1*('2. Collected Data'!AL259-'2. Collected Data'!AL159))</f>
        <v/>
      </c>
      <c r="AI59" s="353" t="str">
        <f>IF(OR(ISBLANK('2. Collected Data'!AM159),ISBLANK('2. Collected Data'!AM259)),"",-1*('2. Collected Data'!AM259-'2. Collected Data'!AM159))</f>
        <v/>
      </c>
      <c r="AJ59" s="358"/>
      <c r="AK59" s="353" t="str">
        <f>IF(OR(ISBLANK('2. Collected Data'!AO159),ISBLANK('2. Collected Data'!AO259)),"",-1*('2. Collected Data'!AO259-'2. Collected Data'!AO159))</f>
        <v/>
      </c>
      <c r="AL59" s="353" t="str">
        <f>IF(OR(ISBLANK('2. Collected Data'!AP159),ISBLANK('2. Collected Data'!AP259)),"",-1*('2. Collected Data'!AP259-'2. Collected Data'!AP159))</f>
        <v/>
      </c>
      <c r="AM59" s="353" t="str">
        <f>IF(OR(ISBLANK('2. Collected Data'!AQ159),ISBLANK('2. Collected Data'!AQ259)),"",-1*('2. Collected Data'!AQ259-'2. Collected Data'!AQ159))</f>
        <v/>
      </c>
      <c r="AN59" s="353" t="str">
        <f>IF(OR(ISBLANK('2. Collected Data'!AR159),ISBLANK('2. Collected Data'!AR259)),"",-1*('2. Collected Data'!AR259-'2. Collected Data'!AR159))</f>
        <v/>
      </c>
      <c r="AO59" s="353" t="str">
        <f>IF(OR(ISBLANK('2. Collected Data'!AS159),ISBLANK('2. Collected Data'!AS259)),"",-1*('2. Collected Data'!AS259-'2. Collected Data'!AS159))</f>
        <v/>
      </c>
      <c r="AP59" s="353" t="str">
        <f>IF(OR(ISBLANK('2. Collected Data'!AT159),ISBLANK('2. Collected Data'!AT259)),"",-1*('2. Collected Data'!AT259-'2. Collected Data'!AT159))</f>
        <v/>
      </c>
      <c r="AQ59" s="355" t="str">
        <f>IF(OR(ISBLANK('2. Collected Data'!AU159),ISBLANK('2. Collected Data'!AU259)),"",-1*('2. Collected Data'!AU259-'2. Collected Data'!AU159))</f>
        <v/>
      </c>
      <c r="AR59" s="356"/>
      <c r="AS59" s="354" t="str">
        <f>IF(OR(ISBLANK('2. Collected Data'!AW159),ISBLANK('2. Collected Data'!AW259)),"",-1*('2. Collected Data'!AW259-'2. Collected Data'!AW159))</f>
        <v/>
      </c>
      <c r="AT59" s="354" t="str">
        <f>IF(OR(ISBLANK('2. Collected Data'!AX159),ISBLANK('2. Collected Data'!AX259)),"",-1*('2. Collected Data'!AX259-'2. Collected Data'!AX159))</f>
        <v/>
      </c>
      <c r="AU59" s="359"/>
      <c r="AV59" s="360"/>
      <c r="AW59" s="356"/>
      <c r="AX59" s="361" t="str">
        <f>IF(OR(ISBLANK('2. Collected Data'!BB159),ISBLANK('2. Collected Data'!BB259)),"",-1*('2. Collected Data'!BB259-'2. Collected Data'!BB159))</f>
        <v/>
      </c>
      <c r="AY59" s="362" t="str">
        <f>IF(OR(ISBLANK('2. Collected Data'!BC159),ISBLANK('2. Collected Data'!BC259)),"",-1*('2. Collected Data'!BC259-'2. Collected Data'!BC159))</f>
        <v/>
      </c>
      <c r="AZ59" s="362" t="str">
        <f>IF(OR(ISBLANK('2. Collected Data'!BD159),ISBLANK('2. Collected Data'!BD259)),"",-1*('2. Collected Data'!BD259-'2. Collected Data'!BD159))</f>
        <v/>
      </c>
      <c r="BA59" s="362" t="str">
        <f>IF(OR(ISBLANK('2. Collected Data'!BE159),ISBLANK('2. Collected Data'!BE259)),"",-1*('2. Collected Data'!BE259-'2. Collected Data'!BE159))</f>
        <v/>
      </c>
      <c r="BB59" s="362" t="str">
        <f>IF(OR(ISBLANK('2. Collected Data'!BF159),ISBLANK('2. Collected Data'!BF259)),"",-1*('2. Collected Data'!BF259-'2. Collected Data'!BF159))</f>
        <v/>
      </c>
      <c r="BC59" s="359"/>
      <c r="BD59" s="361" t="str">
        <f>IF(OR(ISBLANK('2. Collected Data'!BH159),ISBLANK('2. Collected Data'!BH259)),"",-1*('2. Collected Data'!BH259-'2. Collected Data'!BH159))</f>
        <v/>
      </c>
      <c r="BE59" s="130"/>
      <c r="BF59" s="210"/>
    </row>
    <row r="60" spans="1:58" s="51" customFormat="1" ht="11.25" customHeight="1" x14ac:dyDescent="0.15">
      <c r="A60" s="89" t="s">
        <v>148</v>
      </c>
      <c r="B60" s="172"/>
      <c r="C60" s="364">
        <f>IF(OR(ISBLANK('2. Collected Data'!G60),ISBLANK('2. Collected Data'!G160)),"",-1*('2. Collected Data'!G160-'2. Collected Data'!G60))</f>
        <v>0</v>
      </c>
      <c r="D60" s="353">
        <f>IF(OR(ISBLANK('2. Collected Data'!H60),ISBLANK('2. Collected Data'!H160)),"",-1*('2. Collected Data'!H160-'2. Collected Data'!H60))</f>
        <v>0</v>
      </c>
      <c r="E60" s="353">
        <f>IF(OR(ISBLANK('2. Collected Data'!I60),ISBLANK('2. Collected Data'!I160)),"",-1*('2. Collected Data'!I160-'2. Collected Data'!I60))</f>
        <v>31</v>
      </c>
      <c r="F60" s="353">
        <f>IF(OR(ISBLANK('2. Collected Data'!J60),ISBLANK('2. Collected Data'!J160)),"",-1*('2. Collected Data'!J160-'2. Collected Data'!J60))</f>
        <v>-4</v>
      </c>
      <c r="G60" s="353">
        <f>IF(OR(ISBLANK('2. Collected Data'!K60),ISBLANK('2. Collected Data'!K160)),"",-1*('2. Collected Data'!K160-'2. Collected Data'!K60))</f>
        <v>0</v>
      </c>
      <c r="H60" s="353">
        <f>IF(OR(ISBLANK('2. Collected Data'!L60),ISBLANK('2. Collected Data'!L160)),"",-1*('2. Collected Data'!L160-'2. Collected Data'!L60))</f>
        <v>2</v>
      </c>
      <c r="I60" s="353">
        <f>IF(OR(ISBLANK('2. Collected Data'!M60),ISBLANK('2. Collected Data'!M160)),"",-1*('2. Collected Data'!M160-'2. Collected Data'!M60))</f>
        <v>17</v>
      </c>
      <c r="J60" s="353">
        <f>IF(OR(ISBLANK('2. Collected Data'!N60),ISBLANK('2. Collected Data'!N160)),"",-1*('2. Collected Data'!N160-'2. Collected Data'!N60))</f>
        <v>1</v>
      </c>
      <c r="K60" s="353">
        <f>IF(OR(ISBLANK('2. Collected Data'!O60),ISBLANK('2. Collected Data'!O160)),"",-1*('2. Collected Data'!O160-'2. Collected Data'!O60))</f>
        <v>51</v>
      </c>
      <c r="L60" s="353">
        <f>IF(OR(ISBLANK('2. Collected Data'!P60),ISBLANK('2. Collected Data'!P160)),"",-1*('2. Collected Data'!P160-'2. Collected Data'!P60))</f>
        <v>-12</v>
      </c>
      <c r="M60" s="353">
        <f>IF(OR(ISBLANK('2. Collected Data'!Q60),ISBLANK('2. Collected Data'!Q160)),"",-1*('2. Collected Data'!Q160-'2. Collected Data'!Q60))</f>
        <v>0</v>
      </c>
      <c r="N60" s="353">
        <f>IF(OR(ISBLANK('2. Collected Data'!R60),ISBLANK('2. Collected Data'!R160)),"",-1*('2. Collected Data'!R160-'2. Collected Data'!R60))</f>
        <v>0</v>
      </c>
      <c r="O60" s="353">
        <f>IF(OR(ISBLANK('2. Collected Data'!S60),ISBLANK('2. Collected Data'!S160)),"",-1*('2. Collected Data'!S160-'2. Collected Data'!S60))</f>
        <v>0</v>
      </c>
      <c r="P60" s="353">
        <f>IF(OR(ISBLANK('2. Collected Data'!T60),ISBLANK('2. Collected Data'!T160)),"",-1*('2. Collected Data'!T160-'2. Collected Data'!T60))</f>
        <v>0</v>
      </c>
      <c r="Q60" s="353">
        <f>IF(OR(ISBLANK('2. Collected Data'!U60),ISBLANK('2. Collected Data'!U160)),"",-1*('2. Collected Data'!U160-'2. Collected Data'!U60))</f>
        <v>0</v>
      </c>
      <c r="R60" s="353">
        <f>IF(OR(ISBLANK('2. Collected Data'!V60),ISBLANK('2. Collected Data'!V160)),"",-1*('2. Collected Data'!V160-'2. Collected Data'!V60))</f>
        <v>0</v>
      </c>
      <c r="S60" s="353">
        <f>IF(OR(ISBLANK('2. Collected Data'!W60),ISBLANK('2. Collected Data'!W160)),"",-1*('2. Collected Data'!W160-'2. Collected Data'!W60))</f>
        <v>0</v>
      </c>
      <c r="T60" s="353">
        <f>IF(OR(ISBLANK('2. Collected Data'!X60),ISBLANK('2. Collected Data'!X160)),"",-1*('2. Collected Data'!X160-'2. Collected Data'!X60))</f>
        <v>0</v>
      </c>
      <c r="U60" s="353">
        <f>IF(OR(ISBLANK('2. Collected Data'!Y60),ISBLANK('2. Collected Data'!Y160)),"",-1*('2. Collected Data'!Y160-'2. Collected Data'!Y60))</f>
        <v>-94</v>
      </c>
      <c r="V60" s="353">
        <f>IF(OR(ISBLANK('2. Collected Data'!Z60),ISBLANK('2. Collected Data'!Z160)),"",-1*('2. Collected Data'!Z160-'2. Collected Data'!Z60))</f>
        <v>56</v>
      </c>
      <c r="W60" s="354">
        <f>IF(OR(ISBLANK('2. Collected Data'!AA60),ISBLANK('2. Collected Data'!AA160)),"",-1*('2. Collected Data'!AA160-'2. Collected Data'!AA60))</f>
        <v>0</v>
      </c>
      <c r="X60" s="354">
        <f>IF(OR(ISBLANK('2. Collected Data'!AB60),ISBLANK('2. Collected Data'!AB160)),"",-1*('2. Collected Data'!AB160-'2. Collected Data'!AB60))</f>
        <v>0</v>
      </c>
      <c r="Y60" s="354">
        <f>IF(OR(ISBLANK('2. Collected Data'!AC60),ISBLANK('2. Collected Data'!AC160)),"",-1*('2. Collected Data'!AC160-'2. Collected Data'!AC60))</f>
        <v>0</v>
      </c>
      <c r="Z60" s="353">
        <f>IF(OR(ISBLANK('2. Collected Data'!AD60),ISBLANK('2. Collected Data'!AD160)),"",-1*('2. Collected Data'!AD160-'2. Collected Data'!AD60))</f>
        <v>0</v>
      </c>
      <c r="AA60" s="353">
        <f>IF(OR(ISBLANK('2. Collected Data'!AE60),ISBLANK('2. Collected Data'!AE160)),"",-1*('2. Collected Data'!AE160-'2. Collected Data'!AE60))</f>
        <v>-100</v>
      </c>
      <c r="AB60" s="353">
        <f>IF(OR(ISBLANK('2. Collected Data'!AF60),ISBLANK('2. Collected Data'!AF160)),"",-1*('2. Collected Data'!AF160-'2. Collected Data'!AF60))</f>
        <v>0</v>
      </c>
      <c r="AC60" s="355">
        <f>IF(OR(ISBLANK('2. Collected Data'!AG60),ISBLANK('2. Collected Data'!AG160)),"",-1*('2. Collected Data'!AG160-'2. Collected Data'!AG60))</f>
        <v>0</v>
      </c>
      <c r="AD60" s="356"/>
      <c r="AE60" s="357">
        <f>IF(OR(ISBLANK('2. Collected Data'!AI160),ISBLANK('2. Collected Data'!AI260)),"",-1*('2. Collected Data'!AI260-'2. Collected Data'!AI160))</f>
        <v>12580</v>
      </c>
      <c r="AF60" s="353" t="str">
        <f>IF(OR(ISBLANK('2. Collected Data'!AJ160),ISBLANK('2. Collected Data'!AJ260)),"",-1*('2. Collected Data'!AJ260-'2. Collected Data'!AJ160))</f>
        <v/>
      </c>
      <c r="AG60" s="353" t="str">
        <f>IF(OR(ISBLANK('2. Collected Data'!AK160),ISBLANK('2. Collected Data'!AK260)),"",-1*('2. Collected Data'!AK260-'2. Collected Data'!AK160))</f>
        <v/>
      </c>
      <c r="AH60" s="353" t="str">
        <f>IF(OR(ISBLANK('2. Collected Data'!AL160),ISBLANK('2. Collected Data'!AL260)),"",-1*('2. Collected Data'!AL260-'2. Collected Data'!AL160))</f>
        <v/>
      </c>
      <c r="AI60" s="353">
        <f>IF(OR(ISBLANK('2. Collected Data'!AM160),ISBLANK('2. Collected Data'!AM260)),"",-1*('2. Collected Data'!AM260-'2. Collected Data'!AM160))</f>
        <v>54287</v>
      </c>
      <c r="AJ60" s="358"/>
      <c r="AK60" s="353" t="str">
        <f>IF(OR(ISBLANK('2. Collected Data'!AO160),ISBLANK('2. Collected Data'!AO260)),"",-1*('2. Collected Data'!AO260-'2. Collected Data'!AO160))</f>
        <v/>
      </c>
      <c r="AL60" s="353">
        <f>IF(OR(ISBLANK('2. Collected Data'!AP160),ISBLANK('2. Collected Data'!AP260)),"",-1*('2. Collected Data'!AP260-'2. Collected Data'!AP160))</f>
        <v>-69662</v>
      </c>
      <c r="AM60" s="353">
        <f>IF(OR(ISBLANK('2. Collected Data'!AQ160),ISBLANK('2. Collected Data'!AQ260)),"",-1*('2. Collected Data'!AQ260-'2. Collected Data'!AQ160))</f>
        <v>422900</v>
      </c>
      <c r="AN60" s="353">
        <f>IF(OR(ISBLANK('2. Collected Data'!AR160),ISBLANK('2. Collected Data'!AR260)),"",-1*('2. Collected Data'!AR260-'2. Collected Data'!AR160))</f>
        <v>-364</v>
      </c>
      <c r="AO60" s="353" t="str">
        <f>IF(OR(ISBLANK('2. Collected Data'!AS160),ISBLANK('2. Collected Data'!AS260)),"",-1*('2. Collected Data'!AS260-'2. Collected Data'!AS160))</f>
        <v/>
      </c>
      <c r="AP60" s="353" t="str">
        <f>IF(OR(ISBLANK('2. Collected Data'!AT160),ISBLANK('2. Collected Data'!AT260)),"",-1*('2. Collected Data'!AT260-'2. Collected Data'!AT160))</f>
        <v/>
      </c>
      <c r="AQ60" s="355" t="str">
        <f>IF(OR(ISBLANK('2. Collected Data'!AU160),ISBLANK('2. Collected Data'!AU260)),"",-1*('2. Collected Data'!AU260-'2. Collected Data'!AU160))</f>
        <v/>
      </c>
      <c r="AR60" s="356"/>
      <c r="AS60" s="354">
        <f>IF(OR(ISBLANK('2. Collected Data'!AW160),ISBLANK('2. Collected Data'!AW260)),"",-1*('2. Collected Data'!AW260-'2. Collected Data'!AW160))</f>
        <v>-2.0000000000000018E-2</v>
      </c>
      <c r="AT60" s="354">
        <f>IF(OR(ISBLANK('2. Collected Data'!AX160),ISBLANK('2. Collected Data'!AX260)),"",-1*('2. Collected Data'!AX260-'2. Collected Data'!AX160))</f>
        <v>1.9999999999999907E-2</v>
      </c>
      <c r="AU60" s="359"/>
      <c r="AV60" s="360"/>
      <c r="AW60" s="356"/>
      <c r="AX60" s="361">
        <f>IF(OR(ISBLANK('2. Collected Data'!BB160),ISBLANK('2. Collected Data'!BB260)),"",-1*('2. Collected Data'!BB260-'2. Collected Data'!BB160))</f>
        <v>4</v>
      </c>
      <c r="AY60" s="362">
        <f>IF(OR(ISBLANK('2. Collected Data'!BC160),ISBLANK('2. Collected Data'!BC260)),"",-1*('2. Collected Data'!BC260-'2. Collected Data'!BC160))</f>
        <v>2449000</v>
      </c>
      <c r="AZ60" s="362">
        <f>IF(OR(ISBLANK('2. Collected Data'!BD160),ISBLANK('2. Collected Data'!BD260)),"",-1*('2. Collected Data'!BD260-'2. Collected Data'!BD160))</f>
        <v>-1598000</v>
      </c>
      <c r="BA60" s="362">
        <f>IF(OR(ISBLANK('2. Collected Data'!BE160),ISBLANK('2. Collected Data'!BE260)),"",-1*('2. Collected Data'!BE260-'2. Collected Data'!BE160))</f>
        <v>2011000</v>
      </c>
      <c r="BB60" s="362">
        <f>IF(OR(ISBLANK('2. Collected Data'!BF160),ISBLANK('2. Collected Data'!BF260)),"",-1*('2. Collected Data'!BF260-'2. Collected Data'!BF160))</f>
        <v>3670000</v>
      </c>
      <c r="BC60" s="359"/>
      <c r="BD60" s="361">
        <f>IF(OR(ISBLANK('2. Collected Data'!BH160),ISBLANK('2. Collected Data'!BH260)),"",-1*('2. Collected Data'!BH260-'2. Collected Data'!BH160))</f>
        <v>11</v>
      </c>
      <c r="BE60" s="130"/>
      <c r="BF60" s="210"/>
    </row>
    <row r="61" spans="1:58" s="176" customFormat="1" ht="11.25" customHeight="1" x14ac:dyDescent="0.15">
      <c r="A61" s="89" t="s">
        <v>149</v>
      </c>
      <c r="B61" s="172"/>
      <c r="C61" s="366">
        <f>IF(OR(ISBLANK('2. Collected Data'!G61),ISBLANK('2. Collected Data'!G161)),"",-1*('2. Collected Data'!G161-'2. Collected Data'!G61))</f>
        <v>0</v>
      </c>
      <c r="D61" s="388">
        <f>IF(OR(ISBLANK('2. Collected Data'!H61),ISBLANK('2. Collected Data'!H161)),"",-1*('2. Collected Data'!H161-'2. Collected Data'!H61))</f>
        <v>0</v>
      </c>
      <c r="E61" s="388">
        <f>IF(OR(ISBLANK('2. Collected Data'!I61),ISBLANK('2. Collected Data'!I161)),"",-1*('2. Collected Data'!I161-'2. Collected Data'!I61))</f>
        <v>27</v>
      </c>
      <c r="F61" s="388">
        <f>IF(OR(ISBLANK('2. Collected Data'!J61),ISBLANK('2. Collected Data'!J161)),"",-1*('2. Collected Data'!J161-'2. Collected Data'!J61))</f>
        <v>-9</v>
      </c>
      <c r="G61" s="388">
        <f>IF(OR(ISBLANK('2. Collected Data'!K61),ISBLANK('2. Collected Data'!K161)),"",-1*('2. Collected Data'!K161-'2. Collected Data'!K61))</f>
        <v>-2</v>
      </c>
      <c r="H61" s="388" t="str">
        <f>IF(OR(ISBLANK('2. Collected Data'!L61),ISBLANK('2. Collected Data'!L161)),"",-1*('2. Collected Data'!L161-'2. Collected Data'!L61))</f>
        <v/>
      </c>
      <c r="I61" s="388">
        <f>IF(OR(ISBLANK('2. Collected Data'!M61),ISBLANK('2. Collected Data'!M161)),"",-1*('2. Collected Data'!M161-'2. Collected Data'!M61))</f>
        <v>-3</v>
      </c>
      <c r="J61" s="388" t="str">
        <f>IF(OR(ISBLANK('2. Collected Data'!N61),ISBLANK('2. Collected Data'!N161)),"",-1*('2. Collected Data'!N161-'2. Collected Data'!N61))</f>
        <v/>
      </c>
      <c r="K61" s="388">
        <f>IF(OR(ISBLANK('2. Collected Data'!O61),ISBLANK('2. Collected Data'!O161)),"",-1*('2. Collected Data'!O161-'2. Collected Data'!O61))</f>
        <v>0</v>
      </c>
      <c r="L61" s="388">
        <f>IF(OR(ISBLANK('2. Collected Data'!P61),ISBLANK('2. Collected Data'!P161)),"",-1*('2. Collected Data'!P161-'2. Collected Data'!P61))</f>
        <v>57</v>
      </c>
      <c r="M61" s="388" t="str">
        <f>IF(OR(ISBLANK('2. Collected Data'!Q61),ISBLANK('2. Collected Data'!Q161)),"",-1*('2. Collected Data'!Q161-'2. Collected Data'!Q61))</f>
        <v/>
      </c>
      <c r="N61" s="388" t="str">
        <f>IF(OR(ISBLANK('2. Collected Data'!R61),ISBLANK('2. Collected Data'!R161)),"",-1*('2. Collected Data'!R161-'2. Collected Data'!R61))</f>
        <v/>
      </c>
      <c r="O61" s="388" t="str">
        <f>IF(OR(ISBLANK('2. Collected Data'!S61),ISBLANK('2. Collected Data'!S161)),"",-1*('2. Collected Data'!S161-'2. Collected Data'!S61))</f>
        <v/>
      </c>
      <c r="P61" s="388" t="str">
        <f>IF(OR(ISBLANK('2. Collected Data'!T61),ISBLANK('2. Collected Data'!T161)),"",-1*('2. Collected Data'!T161-'2. Collected Data'!T61))</f>
        <v/>
      </c>
      <c r="Q61" s="388" t="str">
        <f>IF(OR(ISBLANK('2. Collected Data'!U61),ISBLANK('2. Collected Data'!U161)),"",-1*('2. Collected Data'!U161-'2. Collected Data'!U61))</f>
        <v/>
      </c>
      <c r="R61" s="388" t="str">
        <f>IF(OR(ISBLANK('2. Collected Data'!V61),ISBLANK('2. Collected Data'!V161)),"",-1*('2. Collected Data'!V161-'2. Collected Data'!V61))</f>
        <v/>
      </c>
      <c r="S61" s="388" t="str">
        <f>IF(OR(ISBLANK('2. Collected Data'!W61),ISBLANK('2. Collected Data'!W161)),"",-1*('2. Collected Data'!W161-'2. Collected Data'!W61))</f>
        <v/>
      </c>
      <c r="T61" s="388" t="str">
        <f>IF(OR(ISBLANK('2. Collected Data'!X61),ISBLANK('2. Collected Data'!X161)),"",-1*('2. Collected Data'!X161-'2. Collected Data'!X61))</f>
        <v/>
      </c>
      <c r="U61" s="388">
        <f>IF(OR(ISBLANK('2. Collected Data'!Y61),ISBLANK('2. Collected Data'!Y161)),"",-1*('2. Collected Data'!Y161-'2. Collected Data'!Y61))</f>
        <v>0</v>
      </c>
      <c r="V61" s="388">
        <f>IF(OR(ISBLANK('2. Collected Data'!Z61),ISBLANK('2. Collected Data'!Z161)),"",-1*('2. Collected Data'!Z161-'2. Collected Data'!Z61))</f>
        <v>0</v>
      </c>
      <c r="W61" s="354">
        <f>IF(OR(ISBLANK('2. Collected Data'!AA61),ISBLANK('2. Collected Data'!AA161)),"",-1*('2. Collected Data'!AA161-'2. Collected Data'!AA61))</f>
        <v>0</v>
      </c>
      <c r="X61" s="354" t="str">
        <f>IF(OR(ISBLANK('2. Collected Data'!AB61),ISBLANK('2. Collected Data'!AB161)),"",-1*('2. Collected Data'!AB161-'2. Collected Data'!AB61))</f>
        <v/>
      </c>
      <c r="Y61" s="354" t="str">
        <f>IF(OR(ISBLANK('2. Collected Data'!AC61),ISBLANK('2. Collected Data'!AC161)),"",-1*('2. Collected Data'!AC161-'2. Collected Data'!AC61))</f>
        <v/>
      </c>
      <c r="Z61" s="388">
        <f>IF(OR(ISBLANK('2. Collected Data'!AD61),ISBLANK('2. Collected Data'!AD161)),"",-1*('2. Collected Data'!AD161-'2. Collected Data'!AD61))</f>
        <v>0</v>
      </c>
      <c r="AA61" s="388">
        <f>IF(OR(ISBLANK('2. Collected Data'!AE61),ISBLANK('2. Collected Data'!AE161)),"",-1*('2. Collected Data'!AE161-'2. Collected Data'!AE61))</f>
        <v>0</v>
      </c>
      <c r="AB61" s="388">
        <f>IF(OR(ISBLANK('2. Collected Data'!AF61),ISBLANK('2. Collected Data'!AF161)),"",-1*('2. Collected Data'!AF161-'2. Collected Data'!AF61))</f>
        <v>0</v>
      </c>
      <c r="AC61" s="390">
        <f>IF(OR(ISBLANK('2. Collected Data'!AG61),ISBLANK('2. Collected Data'!AG161)),"",-1*('2. Collected Data'!AG161-'2. Collected Data'!AG61))</f>
        <v>0</v>
      </c>
      <c r="AD61" s="275"/>
      <c r="AE61" s="391">
        <f>IF(OR(ISBLANK('2. Collected Data'!AI161),ISBLANK('2. Collected Data'!AI261)),"",-1*('2. Collected Data'!AI261-'2. Collected Data'!AI161))</f>
        <v>-68510</v>
      </c>
      <c r="AF61" s="388">
        <f>IF(OR(ISBLANK('2. Collected Data'!AJ161),ISBLANK('2. Collected Data'!AJ261)),"",-1*('2. Collected Data'!AJ261-'2. Collected Data'!AJ161))</f>
        <v>-93</v>
      </c>
      <c r="AG61" s="388">
        <f>IF(OR(ISBLANK('2. Collected Data'!AK161),ISBLANK('2. Collected Data'!AK261)),"",-1*('2. Collected Data'!AK261-'2. Collected Data'!AK161))</f>
        <v>-55</v>
      </c>
      <c r="AH61" s="388">
        <f>IF(OR(ISBLANK('2. Collected Data'!AL161),ISBLANK('2. Collected Data'!AL261)),"",-1*('2. Collected Data'!AL261-'2. Collected Data'!AL161))</f>
        <v>-8810</v>
      </c>
      <c r="AI61" s="388" t="str">
        <f>IF(OR(ISBLANK('2. Collected Data'!AM161),ISBLANK('2. Collected Data'!AM261)),"",-1*('2. Collected Data'!AM261-'2. Collected Data'!AM161))</f>
        <v/>
      </c>
      <c r="AJ61" s="392"/>
      <c r="AK61" s="388">
        <f>IF(OR(ISBLANK('2. Collected Data'!AO161),ISBLANK('2. Collected Data'!AO261)),"",-1*('2. Collected Data'!AO261-'2. Collected Data'!AO161))</f>
        <v>300838</v>
      </c>
      <c r="AL61" s="388">
        <f>IF(OR(ISBLANK('2. Collected Data'!AP161),ISBLANK('2. Collected Data'!AP261)),"",-1*('2. Collected Data'!AP261-'2. Collected Data'!AP161))</f>
        <v>-52598</v>
      </c>
      <c r="AM61" s="388">
        <f>IF(OR(ISBLANK('2. Collected Data'!AQ161),ISBLANK('2. Collected Data'!AQ261)),"",-1*('2. Collected Data'!AQ261-'2. Collected Data'!AQ161))</f>
        <v>0</v>
      </c>
      <c r="AN61" s="388">
        <f>IF(OR(ISBLANK('2. Collected Data'!AR161),ISBLANK('2. Collected Data'!AR261)),"",-1*('2. Collected Data'!AR261-'2. Collected Data'!AR161))</f>
        <v>0</v>
      </c>
      <c r="AO61" s="388">
        <f>IF(OR(ISBLANK('2. Collected Data'!AS161),ISBLANK('2. Collected Data'!AS261)),"",-1*('2. Collected Data'!AS261-'2. Collected Data'!AS161))</f>
        <v>0</v>
      </c>
      <c r="AP61" s="388">
        <f>IF(OR(ISBLANK('2. Collected Data'!AT161),ISBLANK('2. Collected Data'!AT261)),"",-1*('2. Collected Data'!AT261-'2. Collected Data'!AT161))</f>
        <v>0</v>
      </c>
      <c r="AQ61" s="390" t="str">
        <f>IF(OR(ISBLANK('2. Collected Data'!AU161),ISBLANK('2. Collected Data'!AU261)),"",-1*('2. Collected Data'!AU261-'2. Collected Data'!AU161))</f>
        <v/>
      </c>
      <c r="AR61" s="275"/>
      <c r="AS61" s="354">
        <f>IF(OR(ISBLANK('2. Collected Data'!AW161),ISBLANK('2. Collected Data'!AW261)),"",-1*('2. Collected Data'!AW261-'2. Collected Data'!AW161))</f>
        <v>5.9999999999999942E-2</v>
      </c>
      <c r="AT61" s="354">
        <f>IF(OR(ISBLANK('2. Collected Data'!AX161),ISBLANK('2. Collected Data'!AX261)),"",-1*('2. Collected Data'!AX261-'2. Collected Data'!AX161))</f>
        <v>-6.0000000000000005E-2</v>
      </c>
      <c r="AU61" s="393"/>
      <c r="AV61" s="394"/>
      <c r="AW61" s="275"/>
      <c r="AX61" s="395">
        <f>IF(OR(ISBLANK('2. Collected Data'!BB161),ISBLANK('2. Collected Data'!BB261)),"",-1*('2. Collected Data'!BB261-'2. Collected Data'!BB161))</f>
        <v>23.11</v>
      </c>
      <c r="AY61" s="396">
        <f>IF(OR(ISBLANK('2. Collected Data'!BC161),ISBLANK('2. Collected Data'!BC261)),"",-1*('2. Collected Data'!BC261-'2. Collected Data'!BC161))</f>
        <v>-2323329</v>
      </c>
      <c r="AZ61" s="396">
        <f>IF(OR(ISBLANK('2. Collected Data'!BD161),ISBLANK('2. Collected Data'!BD261)),"",-1*('2. Collected Data'!BD261-'2. Collected Data'!BD161))</f>
        <v>-1092031</v>
      </c>
      <c r="BA61" s="396">
        <f>IF(OR(ISBLANK('2. Collected Data'!BE161),ISBLANK('2. Collected Data'!BE261)),"",-1*('2. Collected Data'!BE261-'2. Collected Data'!BE161))</f>
        <v>-5749255</v>
      </c>
      <c r="BB61" s="396">
        <f>IF(OR(ISBLANK('2. Collected Data'!BF161),ISBLANK('2. Collected Data'!BF261)),"",-1*('2. Collected Data'!BF261-'2. Collected Data'!BF161))</f>
        <v>-8822030</v>
      </c>
      <c r="BC61" s="393"/>
      <c r="BD61" s="361" t="str">
        <f>IF(OR(ISBLANK('2. Collected Data'!BH161),ISBLANK('2. Collected Data'!BH261)),"",-1*('2. Collected Data'!BH261-'2. Collected Data'!BH161))</f>
        <v/>
      </c>
      <c r="BE61" s="141"/>
      <c r="BF61" s="212"/>
    </row>
    <row r="62" spans="1:58" s="176" customFormat="1" ht="11.25" customHeight="1" x14ac:dyDescent="0.15">
      <c r="A62" s="89" t="s">
        <v>75</v>
      </c>
      <c r="B62" s="173"/>
      <c r="C62" s="366">
        <f>IF(OR(ISBLANK('2. Collected Data'!G62),ISBLANK('2. Collected Data'!G162)),"",-1*('2. Collected Data'!G162-'2. Collected Data'!G62))</f>
        <v>85</v>
      </c>
      <c r="D62" s="388">
        <f>IF(OR(ISBLANK('2. Collected Data'!H62),ISBLANK('2. Collected Data'!H162)),"",-1*('2. Collected Data'!H162-'2. Collected Data'!H62))</f>
        <v>0</v>
      </c>
      <c r="E62" s="388">
        <f>IF(OR(ISBLANK('2. Collected Data'!I62),ISBLANK('2. Collected Data'!I162)),"",-1*('2. Collected Data'!I162-'2. Collected Data'!I62))</f>
        <v>0</v>
      </c>
      <c r="F62" s="388">
        <f>IF(OR(ISBLANK('2. Collected Data'!J62),ISBLANK('2. Collected Data'!J162)),"",-1*('2. Collected Data'!J162-'2. Collected Data'!J62))</f>
        <v>0</v>
      </c>
      <c r="G62" s="388">
        <f>IF(OR(ISBLANK('2. Collected Data'!K62),ISBLANK('2. Collected Data'!K162)),"",-1*('2. Collected Data'!K162-'2. Collected Data'!K62))</f>
        <v>0</v>
      </c>
      <c r="H62" s="388">
        <f>IF(OR(ISBLANK('2. Collected Data'!L62),ISBLANK('2. Collected Data'!L162)),"",-1*('2. Collected Data'!L162-'2. Collected Data'!L62))</f>
        <v>-2</v>
      </c>
      <c r="I62" s="388">
        <f>IF(OR(ISBLANK('2. Collected Data'!M62),ISBLANK('2. Collected Data'!M162)),"",-1*('2. Collected Data'!M162-'2. Collected Data'!M62))</f>
        <v>0</v>
      </c>
      <c r="J62" s="388">
        <f>IF(OR(ISBLANK('2. Collected Data'!N62),ISBLANK('2. Collected Data'!N162)),"",-1*('2. Collected Data'!N162-'2. Collected Data'!N62))</f>
        <v>0</v>
      </c>
      <c r="K62" s="388">
        <f>IF(OR(ISBLANK('2. Collected Data'!O62),ISBLANK('2. Collected Data'!O162)),"",-1*('2. Collected Data'!O162-'2. Collected Data'!O62))</f>
        <v>0</v>
      </c>
      <c r="L62" s="388">
        <f>IF(OR(ISBLANK('2. Collected Data'!P62),ISBLANK('2. Collected Data'!P162)),"",-1*('2. Collected Data'!P162-'2. Collected Data'!P62))</f>
        <v>0</v>
      </c>
      <c r="M62" s="388">
        <f>IF(OR(ISBLANK('2. Collected Data'!Q62),ISBLANK('2. Collected Data'!Q162)),"",-1*('2. Collected Data'!Q162-'2. Collected Data'!Q62))</f>
        <v>186</v>
      </c>
      <c r="N62" s="388">
        <f>IF(OR(ISBLANK('2. Collected Data'!R62),ISBLANK('2. Collected Data'!R162)),"",-1*('2. Collected Data'!R162-'2. Collected Data'!R62))</f>
        <v>5</v>
      </c>
      <c r="O62" s="388">
        <f>IF(OR(ISBLANK('2. Collected Data'!S62),ISBLANK('2. Collected Data'!S162)),"",-1*('2. Collected Data'!S162-'2. Collected Data'!S62))</f>
        <v>12</v>
      </c>
      <c r="P62" s="388">
        <f>IF(OR(ISBLANK('2. Collected Data'!T62),ISBLANK('2. Collected Data'!T162)),"",-1*('2. Collected Data'!T162-'2. Collected Data'!T62))</f>
        <v>1</v>
      </c>
      <c r="Q62" s="388">
        <f>IF(OR(ISBLANK('2. Collected Data'!U62),ISBLANK('2. Collected Data'!U162)),"",-1*('2. Collected Data'!U162-'2. Collected Data'!U62))</f>
        <v>173</v>
      </c>
      <c r="R62" s="388">
        <f>IF(OR(ISBLANK('2. Collected Data'!V62),ISBLANK('2. Collected Data'!V162)),"",-1*('2. Collected Data'!V162-'2. Collected Data'!V62))</f>
        <v>48</v>
      </c>
      <c r="S62" s="388">
        <f>IF(OR(ISBLANK('2. Collected Data'!W62),ISBLANK('2. Collected Data'!W162)),"",-1*('2. Collected Data'!W162-'2. Collected Data'!W62))</f>
        <v>226</v>
      </c>
      <c r="T62" s="388">
        <f>IF(OR(ISBLANK('2. Collected Data'!X62),ISBLANK('2. Collected Data'!X162)),"",-1*('2. Collected Data'!X162-'2. Collected Data'!X62))</f>
        <v>0</v>
      </c>
      <c r="U62" s="388">
        <f>IF(OR(ISBLANK('2. Collected Data'!Y62),ISBLANK('2. Collected Data'!Y162)),"",-1*('2. Collected Data'!Y162-'2. Collected Data'!Y62))</f>
        <v>0</v>
      </c>
      <c r="V62" s="388">
        <f>IF(OR(ISBLANK('2. Collected Data'!Z62),ISBLANK('2. Collected Data'!Z162)),"",-1*('2. Collected Data'!Z162-'2. Collected Data'!Z62))</f>
        <v>0</v>
      </c>
      <c r="W62" s="398">
        <f>IF(OR(ISBLANK('2. Collected Data'!AA62),ISBLANK('2. Collected Data'!AA162)),"",-1*('2. Collected Data'!AA162-'2. Collected Data'!AA62))</f>
        <v>0</v>
      </c>
      <c r="X62" s="398">
        <f>IF(OR(ISBLANK('2. Collected Data'!AB62),ISBLANK('2. Collected Data'!AB162)),"",-1*('2. Collected Data'!AB162-'2. Collected Data'!AB62))</f>
        <v>0</v>
      </c>
      <c r="Y62" s="398">
        <f>IF(OR(ISBLANK('2. Collected Data'!AC62),ISBLANK('2. Collected Data'!AC162)),"",-1*('2. Collected Data'!AC162-'2. Collected Data'!AC62))</f>
        <v>0</v>
      </c>
      <c r="Z62" s="388">
        <f>IF(OR(ISBLANK('2. Collected Data'!AD62),ISBLANK('2. Collected Data'!AD162)),"",-1*('2. Collected Data'!AD162-'2. Collected Data'!AD62))</f>
        <v>50</v>
      </c>
      <c r="AA62" s="388">
        <f>IF(OR(ISBLANK('2. Collected Data'!AE62),ISBLANK('2. Collected Data'!AE162)),"",-1*('2. Collected Data'!AE162-'2. Collected Data'!AE62))</f>
        <v>65554</v>
      </c>
      <c r="AB62" s="388">
        <f>IF(OR(ISBLANK('2. Collected Data'!AF62),ISBLANK('2. Collected Data'!AF162)),"",-1*('2. Collected Data'!AF162-'2. Collected Data'!AF62))</f>
        <v>101</v>
      </c>
      <c r="AC62" s="390">
        <f>IF(OR(ISBLANK('2. Collected Data'!AG62),ISBLANK('2. Collected Data'!AG162)),"",-1*('2. Collected Data'!AG162-'2. Collected Data'!AG62))</f>
        <v>240895</v>
      </c>
      <c r="AD62" s="275"/>
      <c r="AE62" s="391">
        <f>IF(OR(ISBLANK('2. Collected Data'!AI162),ISBLANK('2. Collected Data'!AI262)),"",-1*('2. Collected Data'!AI262-'2. Collected Data'!AI162))</f>
        <v>-14157</v>
      </c>
      <c r="AF62" s="388">
        <f>IF(OR(ISBLANK('2. Collected Data'!AJ162),ISBLANK('2. Collected Data'!AJ262)),"",-1*('2. Collected Data'!AJ262-'2. Collected Data'!AJ162))</f>
        <v>-38</v>
      </c>
      <c r="AG62" s="388">
        <f>IF(OR(ISBLANK('2. Collected Data'!AK162),ISBLANK('2. Collected Data'!AK262)),"",-1*('2. Collected Data'!AK262-'2. Collected Data'!AK162))</f>
        <v>0</v>
      </c>
      <c r="AH62" s="388">
        <f>IF(OR(ISBLANK('2. Collected Data'!AL162),ISBLANK('2. Collected Data'!AL262)),"",-1*('2. Collected Data'!AL262-'2. Collected Data'!AL162))</f>
        <v>9472</v>
      </c>
      <c r="AI62" s="388" t="str">
        <f>IF(OR(ISBLANK('2. Collected Data'!AM162),ISBLANK('2. Collected Data'!AM262)),"",-1*('2. Collected Data'!AM262-'2. Collected Data'!AM162))</f>
        <v/>
      </c>
      <c r="AJ62" s="392"/>
      <c r="AK62" s="388">
        <f>IF(OR(ISBLANK('2. Collected Data'!AO162),ISBLANK('2. Collected Data'!AO262)),"",-1*('2. Collected Data'!AO262-'2. Collected Data'!AO162))</f>
        <v>3104960</v>
      </c>
      <c r="AL62" s="388">
        <f>IF(OR(ISBLANK('2. Collected Data'!AP162),ISBLANK('2. Collected Data'!AP262)),"",-1*('2. Collected Data'!AP262-'2. Collected Data'!AP162))</f>
        <v>29019</v>
      </c>
      <c r="AM62" s="388">
        <f>IF(OR(ISBLANK('2. Collected Data'!AQ162),ISBLANK('2. Collected Data'!AQ262)),"",-1*('2. Collected Data'!AQ262-'2. Collected Data'!AQ162))</f>
        <v>-87101</v>
      </c>
      <c r="AN62" s="388">
        <f>IF(OR(ISBLANK('2. Collected Data'!AR162),ISBLANK('2. Collected Data'!AR262)),"",-1*('2. Collected Data'!AR262-'2. Collected Data'!AR162))</f>
        <v>0</v>
      </c>
      <c r="AO62" s="388">
        <f>IF(OR(ISBLANK('2. Collected Data'!AS162),ISBLANK('2. Collected Data'!AS262)),"",-1*('2. Collected Data'!AS262-'2. Collected Data'!AS162))</f>
        <v>42238</v>
      </c>
      <c r="AP62" s="388">
        <f>IF(OR(ISBLANK('2. Collected Data'!AT162),ISBLANK('2. Collected Data'!AT262)),"",-1*('2. Collected Data'!AT262-'2. Collected Data'!AT162))</f>
        <v>-172575</v>
      </c>
      <c r="AQ62" s="390">
        <f>IF(OR(ISBLANK('2. Collected Data'!AU162),ISBLANK('2. Collected Data'!AU262)),"",-1*('2. Collected Data'!AU262-'2. Collected Data'!AU162))</f>
        <v>0</v>
      </c>
      <c r="AR62" s="275"/>
      <c r="AS62" s="398">
        <f>IF(OR(ISBLANK('2. Collected Data'!AW162),ISBLANK('2. Collected Data'!AW262)),"",-1*('2. Collected Data'!AW262-'2. Collected Data'!AW162))</f>
        <v>9.9999999999999978E-2</v>
      </c>
      <c r="AT62" s="398">
        <f>IF(OR(ISBLANK('2. Collected Data'!AX162),ISBLANK('2. Collected Data'!AX262)),"",-1*('2. Collected Data'!AX262-'2. Collected Data'!AX162))</f>
        <v>-0.1</v>
      </c>
      <c r="AU62" s="393"/>
      <c r="AV62" s="394"/>
      <c r="AW62" s="275"/>
      <c r="AX62" s="395">
        <f>IF(OR(ISBLANK('2. Collected Data'!BB162),ISBLANK('2. Collected Data'!BB262)),"",-1*('2. Collected Data'!BB262-'2. Collected Data'!BB162))</f>
        <v>5.9100000000000108</v>
      </c>
      <c r="AY62" s="396">
        <f>IF(OR(ISBLANK('2. Collected Data'!BC162),ISBLANK('2. Collected Data'!BC262)),"",-1*('2. Collected Data'!BC262-'2. Collected Data'!BC162))</f>
        <v>4416003</v>
      </c>
      <c r="AZ62" s="396">
        <f>IF(OR(ISBLANK('2. Collected Data'!BD162),ISBLANK('2. Collected Data'!BD262)),"",-1*('2. Collected Data'!BD262-'2. Collected Data'!BD162))</f>
        <v>7085884</v>
      </c>
      <c r="BA62" s="396">
        <f>IF(OR(ISBLANK('2. Collected Data'!BE162),ISBLANK('2. Collected Data'!BE262)),"",-1*('2. Collected Data'!BE262-'2. Collected Data'!BE162))</f>
        <v>2348502</v>
      </c>
      <c r="BB62" s="396">
        <f>IF(OR(ISBLANK('2. Collected Data'!BF162),ISBLANK('2. Collected Data'!BF262)),"",-1*('2. Collected Data'!BF262-'2. Collected Data'!BF162))</f>
        <v>13850389</v>
      </c>
      <c r="BC62" s="393"/>
      <c r="BD62" s="395">
        <f>IF(OR(ISBLANK('2. Collected Data'!BH162),ISBLANK('2. Collected Data'!BH262)),"",-1*('2. Collected Data'!BH262-'2. Collected Data'!BH162))</f>
        <v>3.8799999999999955</v>
      </c>
      <c r="BE62" s="141"/>
      <c r="BF62" s="212"/>
    </row>
    <row r="63" spans="1:58" s="176" customFormat="1" ht="11.25" customHeight="1" x14ac:dyDescent="0.15">
      <c r="A63" s="89" t="s">
        <v>361</v>
      </c>
      <c r="B63" s="173"/>
      <c r="C63" s="366">
        <f>IF(OR(ISBLANK('2. Collected Data'!G63),ISBLANK('2. Collected Data'!G163)),"",-1*('2. Collected Data'!G163-'2. Collected Data'!G63))</f>
        <v>0</v>
      </c>
      <c r="D63" s="388">
        <f>IF(OR(ISBLANK('2. Collected Data'!H63),ISBLANK('2. Collected Data'!H163)),"",-1*('2. Collected Data'!H163-'2. Collected Data'!H63))</f>
        <v>0</v>
      </c>
      <c r="E63" s="388">
        <f>IF(OR(ISBLANK('2. Collected Data'!I63),ISBLANK('2. Collected Data'!I163)),"",-1*('2. Collected Data'!I163-'2. Collected Data'!I63))</f>
        <v>-3</v>
      </c>
      <c r="F63" s="388">
        <f>IF(OR(ISBLANK('2. Collected Data'!J63),ISBLANK('2. Collected Data'!J163)),"",-1*('2. Collected Data'!J163-'2. Collected Data'!J63))</f>
        <v>16</v>
      </c>
      <c r="G63" s="388">
        <f>IF(OR(ISBLANK('2. Collected Data'!K63),ISBLANK('2. Collected Data'!K163)),"",-1*('2. Collected Data'!K163-'2. Collected Data'!K63))</f>
        <v>11</v>
      </c>
      <c r="H63" s="388">
        <f>IF(OR(ISBLANK('2. Collected Data'!L63),ISBLANK('2. Collected Data'!L163)),"",-1*('2. Collected Data'!L163-'2. Collected Data'!L63))</f>
        <v>0</v>
      </c>
      <c r="I63" s="388">
        <f>IF(OR(ISBLANK('2. Collected Data'!M63),ISBLANK('2. Collected Data'!M163)),"",-1*('2. Collected Data'!M163-'2. Collected Data'!M63))</f>
        <v>36</v>
      </c>
      <c r="J63" s="388">
        <f>IF(OR(ISBLANK('2. Collected Data'!N63),ISBLANK('2. Collected Data'!N163)),"",-1*('2. Collected Data'!N163-'2. Collected Data'!N63))</f>
        <v>0</v>
      </c>
      <c r="K63" s="388">
        <f>IF(OR(ISBLANK('2. Collected Data'!O63),ISBLANK('2. Collected Data'!O163)),"",-1*('2. Collected Data'!O163-'2. Collected Data'!O63))</f>
        <v>91</v>
      </c>
      <c r="L63" s="388">
        <f>IF(OR(ISBLANK('2. Collected Data'!P63),ISBLANK('2. Collected Data'!P163)),"",-1*('2. Collected Data'!P163-'2. Collected Data'!P63))</f>
        <v>0</v>
      </c>
      <c r="M63" s="388" t="str">
        <f>IF(OR(ISBLANK('2. Collected Data'!Q63),ISBLANK('2. Collected Data'!Q163)),"",-1*('2. Collected Data'!Q163-'2. Collected Data'!Q63))</f>
        <v/>
      </c>
      <c r="N63" s="388" t="str">
        <f>IF(OR(ISBLANK('2. Collected Data'!R63),ISBLANK('2. Collected Data'!R163)),"",-1*('2. Collected Data'!R163-'2. Collected Data'!R63))</f>
        <v/>
      </c>
      <c r="O63" s="388" t="str">
        <f>IF(OR(ISBLANK('2. Collected Data'!S63),ISBLANK('2. Collected Data'!S163)),"",-1*('2. Collected Data'!S163-'2. Collected Data'!S63))</f>
        <v/>
      </c>
      <c r="P63" s="388" t="str">
        <f>IF(OR(ISBLANK('2. Collected Data'!T63),ISBLANK('2. Collected Data'!T163)),"",-1*('2. Collected Data'!T163-'2. Collected Data'!T63))</f>
        <v/>
      </c>
      <c r="Q63" s="388" t="str">
        <f>IF(OR(ISBLANK('2. Collected Data'!U63),ISBLANK('2. Collected Data'!U163)),"",-1*('2. Collected Data'!U163-'2. Collected Data'!U63))</f>
        <v/>
      </c>
      <c r="R63" s="388" t="str">
        <f>IF(OR(ISBLANK('2. Collected Data'!V63),ISBLANK('2. Collected Data'!V163)),"",-1*('2. Collected Data'!V163-'2. Collected Data'!V63))</f>
        <v/>
      </c>
      <c r="S63" s="388" t="str">
        <f>IF(OR(ISBLANK('2. Collected Data'!W63),ISBLANK('2. Collected Data'!W163)),"",-1*('2. Collected Data'!W163-'2. Collected Data'!W63))</f>
        <v/>
      </c>
      <c r="T63" s="388" t="str">
        <f>IF(OR(ISBLANK('2. Collected Data'!X63),ISBLANK('2. Collected Data'!X163)),"",-1*('2. Collected Data'!X163-'2. Collected Data'!X63))</f>
        <v/>
      </c>
      <c r="U63" s="388">
        <f>IF(OR(ISBLANK('2. Collected Data'!Y63),ISBLANK('2. Collected Data'!Y163)),"",-1*('2. Collected Data'!Y163-'2. Collected Data'!Y63))</f>
        <v>-5</v>
      </c>
      <c r="V63" s="388">
        <f>IF(OR(ISBLANK('2. Collected Data'!Z63),ISBLANK('2. Collected Data'!Z163)),"",-1*('2. Collected Data'!Z163-'2. Collected Data'!Z63))</f>
        <v>-31</v>
      </c>
      <c r="W63" s="398">
        <f>IF(OR(ISBLANK('2. Collected Data'!AA63),ISBLANK('2. Collected Data'!AA163)),"",-1*('2. Collected Data'!AA163-'2. Collected Data'!AA63))</f>
        <v>0</v>
      </c>
      <c r="X63" s="398" t="str">
        <f>IF(OR(ISBLANK('2. Collected Data'!AB63),ISBLANK('2. Collected Data'!AB163)),"",-1*('2. Collected Data'!AB163-'2. Collected Data'!AB63))</f>
        <v/>
      </c>
      <c r="Y63" s="398" t="str">
        <f>IF(OR(ISBLANK('2. Collected Data'!AC63),ISBLANK('2. Collected Data'!AC163)),"",-1*('2. Collected Data'!AC163-'2. Collected Data'!AC63))</f>
        <v/>
      </c>
      <c r="Z63" s="388">
        <f>IF(OR(ISBLANK('2. Collected Data'!AD63),ISBLANK('2. Collected Data'!AD163)),"",-1*('2. Collected Data'!AD163-'2. Collected Data'!AD63))</f>
        <v>0</v>
      </c>
      <c r="AA63" s="388">
        <f>IF(OR(ISBLANK('2. Collected Data'!AE63),ISBLANK('2. Collected Data'!AE163)),"",-1*('2. Collected Data'!AE163-'2. Collected Data'!AE63))</f>
        <v>0</v>
      </c>
      <c r="AB63" s="388">
        <f>IF(OR(ISBLANK('2. Collected Data'!AF63),ISBLANK('2. Collected Data'!AF163)),"",-1*('2. Collected Data'!AF163-'2. Collected Data'!AF63))</f>
        <v>0</v>
      </c>
      <c r="AC63" s="390">
        <f>IF(OR(ISBLANK('2. Collected Data'!AG63),ISBLANK('2. Collected Data'!AG163)),"",-1*('2. Collected Data'!AG163-'2. Collected Data'!AG63))</f>
        <v>0</v>
      </c>
      <c r="AD63" s="275"/>
      <c r="AE63" s="391" t="str">
        <f>IF(OR(ISBLANK('2. Collected Data'!AI163),ISBLANK('2. Collected Data'!AI263)),"",-1*('2. Collected Data'!AI263-'2. Collected Data'!AI163))</f>
        <v/>
      </c>
      <c r="AF63" s="388" t="str">
        <f>IF(OR(ISBLANK('2. Collected Data'!AJ163),ISBLANK('2. Collected Data'!AJ263)),"",-1*('2. Collected Data'!AJ263-'2. Collected Data'!AJ163))</f>
        <v/>
      </c>
      <c r="AG63" s="388" t="str">
        <f>IF(OR(ISBLANK('2. Collected Data'!AK163),ISBLANK('2. Collected Data'!AK263)),"",-1*('2. Collected Data'!AK263-'2. Collected Data'!AK163))</f>
        <v/>
      </c>
      <c r="AH63" s="388" t="str">
        <f>IF(OR(ISBLANK('2. Collected Data'!AL163),ISBLANK('2. Collected Data'!AL263)),"",-1*('2. Collected Data'!AL263-'2. Collected Data'!AL163))</f>
        <v/>
      </c>
      <c r="AI63" s="388" t="str">
        <f>IF(OR(ISBLANK('2. Collected Data'!AM163),ISBLANK('2. Collected Data'!AM263)),"",-1*('2. Collected Data'!AM263-'2. Collected Data'!AM163))</f>
        <v/>
      </c>
      <c r="AJ63" s="392"/>
      <c r="AK63" s="388" t="str">
        <f>IF(OR(ISBLANK('2. Collected Data'!AO163),ISBLANK('2. Collected Data'!AO263)),"",-1*('2. Collected Data'!AO263-'2. Collected Data'!AO163))</f>
        <v/>
      </c>
      <c r="AL63" s="388" t="str">
        <f>IF(OR(ISBLANK('2. Collected Data'!AP163),ISBLANK('2. Collected Data'!AP263)),"",-1*('2. Collected Data'!AP263-'2. Collected Data'!AP163))</f>
        <v/>
      </c>
      <c r="AM63" s="388" t="str">
        <f>IF(OR(ISBLANK('2. Collected Data'!AQ163),ISBLANK('2. Collected Data'!AQ263)),"",-1*('2. Collected Data'!AQ263-'2. Collected Data'!AQ163))</f>
        <v/>
      </c>
      <c r="AN63" s="388" t="str">
        <f>IF(OR(ISBLANK('2. Collected Data'!AR163),ISBLANK('2. Collected Data'!AR263)),"",-1*('2. Collected Data'!AR263-'2. Collected Data'!AR163))</f>
        <v/>
      </c>
      <c r="AO63" s="388" t="str">
        <f>IF(OR(ISBLANK('2. Collected Data'!AS163),ISBLANK('2. Collected Data'!AS263)),"",-1*('2. Collected Data'!AS263-'2. Collected Data'!AS163))</f>
        <v/>
      </c>
      <c r="AP63" s="388" t="str">
        <f>IF(OR(ISBLANK('2. Collected Data'!AT163),ISBLANK('2. Collected Data'!AT263)),"",-1*('2. Collected Data'!AT263-'2. Collected Data'!AT163))</f>
        <v/>
      </c>
      <c r="AQ63" s="390" t="str">
        <f>IF(OR(ISBLANK('2. Collected Data'!AU163),ISBLANK('2. Collected Data'!AU263)),"",-1*('2. Collected Data'!AU263-'2. Collected Data'!AU163))</f>
        <v/>
      </c>
      <c r="AR63" s="275"/>
      <c r="AS63" s="398" t="str">
        <f>IF(OR(ISBLANK('2. Collected Data'!AW163),ISBLANK('2. Collected Data'!AW263)),"",-1*('2. Collected Data'!AW263-'2. Collected Data'!AW163))</f>
        <v/>
      </c>
      <c r="AT63" s="398" t="str">
        <f>IF(OR(ISBLANK('2. Collected Data'!AX163),ISBLANK('2. Collected Data'!AX263)),"",-1*('2. Collected Data'!AX263-'2. Collected Data'!AX163))</f>
        <v/>
      </c>
      <c r="AU63" s="393"/>
      <c r="AV63" s="394"/>
      <c r="AW63" s="275"/>
      <c r="AX63" s="395" t="str">
        <f>IF(OR(ISBLANK('2. Collected Data'!BB163),ISBLANK('2. Collected Data'!BB263)),"",-1*('2. Collected Data'!BB263-'2. Collected Data'!BB163))</f>
        <v/>
      </c>
      <c r="AY63" s="396" t="str">
        <f>IF(OR(ISBLANK('2. Collected Data'!BC163),ISBLANK('2. Collected Data'!BC263)),"",-1*('2. Collected Data'!BC263-'2. Collected Data'!BC163))</f>
        <v/>
      </c>
      <c r="AZ63" s="396" t="str">
        <f>IF(OR(ISBLANK('2. Collected Data'!BD163),ISBLANK('2. Collected Data'!BD263)),"",-1*('2. Collected Data'!BD263-'2. Collected Data'!BD163))</f>
        <v/>
      </c>
      <c r="BA63" s="396" t="str">
        <f>IF(OR(ISBLANK('2. Collected Data'!BE163),ISBLANK('2. Collected Data'!BE263)),"",-1*('2. Collected Data'!BE263-'2. Collected Data'!BE163))</f>
        <v/>
      </c>
      <c r="BB63" s="396" t="str">
        <f>IF(OR(ISBLANK('2. Collected Data'!BF163),ISBLANK('2. Collected Data'!BF263)),"",-1*('2. Collected Data'!BF263-'2. Collected Data'!BF163))</f>
        <v/>
      </c>
      <c r="BC63" s="393" t="str">
        <f>IF(OR(ISBLANK('2. Collected Data'!BG163),ISBLANK('2. Collected Data'!BG263)),"",-1*('2. Collected Data'!BG263-'2. Collected Data'!BG163))</f>
        <v/>
      </c>
      <c r="BD63" s="395" t="str">
        <f>IF(OR(ISBLANK('2. Collected Data'!BH163),ISBLANK('2. Collected Data'!BH263)),"",-1*('2. Collected Data'!BH263-'2. Collected Data'!BH163))</f>
        <v/>
      </c>
      <c r="BE63" s="141"/>
      <c r="BF63" s="212"/>
    </row>
    <row r="64" spans="1:58" s="51" customFormat="1" ht="11.25" customHeight="1" x14ac:dyDescent="0.15">
      <c r="A64" s="214"/>
      <c r="B64" s="60"/>
      <c r="C64" s="215"/>
      <c r="D64" s="215"/>
      <c r="E64" s="215"/>
      <c r="F64" s="215"/>
      <c r="G64" s="215"/>
      <c r="H64" s="215"/>
      <c r="I64" s="215"/>
      <c r="J64" s="215"/>
      <c r="K64" s="215"/>
      <c r="L64" s="215"/>
      <c r="M64" s="215"/>
      <c r="N64" s="215"/>
      <c r="O64" s="215"/>
      <c r="P64" s="215"/>
      <c r="Q64" s="215"/>
      <c r="R64" s="215"/>
      <c r="S64" s="215"/>
      <c r="T64" s="215"/>
      <c r="U64" s="215"/>
      <c r="V64" s="215"/>
      <c r="W64" s="215"/>
      <c r="X64" s="215"/>
      <c r="Y64" s="215"/>
      <c r="Z64" s="215"/>
      <c r="AA64" s="215"/>
      <c r="AB64" s="215"/>
      <c r="AC64" s="215"/>
      <c r="AD64" s="215"/>
      <c r="AE64" s="215"/>
      <c r="AF64" s="215"/>
      <c r="AG64" s="215"/>
      <c r="AH64" s="215"/>
      <c r="AI64" s="215"/>
      <c r="AJ64" s="215"/>
      <c r="AK64" s="215"/>
      <c r="AL64" s="215"/>
      <c r="AM64" s="215"/>
      <c r="AN64" s="215"/>
      <c r="AO64" s="215"/>
      <c r="AP64" s="215"/>
      <c r="AQ64" s="215"/>
      <c r="AR64" s="215"/>
      <c r="AS64" s="215"/>
      <c r="AT64" s="215"/>
      <c r="AU64" s="215"/>
      <c r="AV64" s="215"/>
      <c r="AW64" s="215"/>
      <c r="AX64" s="215"/>
      <c r="AY64" s="215"/>
      <c r="AZ64" s="215"/>
      <c r="BA64" s="215"/>
      <c r="BB64" s="215"/>
      <c r="BC64" s="215"/>
      <c r="BD64" s="215"/>
      <c r="BE64" s="215"/>
      <c r="BF64" s="216"/>
    </row>
    <row r="65" spans="1:43" s="29" customFormat="1" ht="11.25" customHeight="1" x14ac:dyDescent="0.2">
      <c r="A65" s="57" t="s">
        <v>250</v>
      </c>
      <c r="B65" s="28"/>
      <c r="C65" s="34"/>
      <c r="D65" s="34"/>
      <c r="E65" s="28"/>
      <c r="F65" s="28"/>
      <c r="G65" s="28"/>
      <c r="H65" s="28"/>
      <c r="I65" s="28"/>
      <c r="J65" s="28"/>
      <c r="K65" s="28"/>
      <c r="L65" s="28"/>
      <c r="M65" s="28"/>
      <c r="N65" s="28"/>
      <c r="O65" s="28"/>
      <c r="P65" s="28"/>
      <c r="Q65" s="28"/>
      <c r="AQ65" s="81"/>
    </row>
    <row r="66" spans="1:43" ht="11.25" customHeight="1" x14ac:dyDescent="0.2">
      <c r="A66" s="58" t="s">
        <v>249</v>
      </c>
    </row>
    <row r="67" spans="1:43" ht="11.25" customHeight="1" x14ac:dyDescent="0.2">
      <c r="A67" s="58" t="s">
        <v>251</v>
      </c>
    </row>
    <row r="68" spans="1:43" ht="11.25" customHeight="1" x14ac:dyDescent="0.2">
      <c r="A68" s="58" t="s">
        <v>289</v>
      </c>
    </row>
    <row r="69" spans="1:43" ht="11.25" customHeight="1" x14ac:dyDescent="0.2">
      <c r="A69" s="58" t="s">
        <v>288</v>
      </c>
    </row>
  </sheetData>
  <mergeCells count="21">
    <mergeCell ref="C8:D8"/>
    <mergeCell ref="E8:H8"/>
    <mergeCell ref="AE8:AK8"/>
    <mergeCell ref="AX8:BE8"/>
    <mergeCell ref="C9:D9"/>
    <mergeCell ref="U9:V9"/>
    <mergeCell ref="W9:Y9"/>
    <mergeCell ref="Z9:AA9"/>
    <mergeCell ref="AB9:AC9"/>
    <mergeCell ref="AD9:AD11"/>
    <mergeCell ref="AE9:AJ9"/>
    <mergeCell ref="AK9:AR9"/>
    <mergeCell ref="AS9:AT9"/>
    <mergeCell ref="AU9:AV9"/>
    <mergeCell ref="AW9:AW11"/>
    <mergeCell ref="AX9:BB9"/>
    <mergeCell ref="BC9:BD9"/>
    <mergeCell ref="BE9:BE11"/>
    <mergeCell ref="BF9:BF10"/>
    <mergeCell ref="AJ10:AJ11"/>
    <mergeCell ref="AR10:AR11"/>
  </mergeCells>
  <conditionalFormatting sqref="C64:BF64">
    <cfRule type="expression" dxfId="1" priority="1">
      <formula>C64&lt;0</formula>
    </cfRule>
  </conditionalFormatting>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CEADC"/>
  </sheetPr>
  <dimension ref="A6"/>
  <sheetViews>
    <sheetView showGridLines="0" zoomScaleNormal="100" workbookViewId="0">
      <selection activeCell="A5" sqref="A5"/>
    </sheetView>
  </sheetViews>
  <sheetFormatPr defaultRowHeight="15" x14ac:dyDescent="0.25"/>
  <sheetData>
    <row r="6" spans="1:1" ht="15.75" x14ac:dyDescent="0.25">
      <c r="A6" s="169" t="s">
        <v>711</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pageSetUpPr fitToPage="1"/>
  </sheetPr>
  <dimension ref="A1:BN180"/>
  <sheetViews>
    <sheetView zoomScale="80" zoomScaleNormal="80" workbookViewId="0">
      <selection activeCell="I53" sqref="I53"/>
    </sheetView>
  </sheetViews>
  <sheetFormatPr defaultRowHeight="5.65" customHeight="1" x14ac:dyDescent="0.2"/>
  <cols>
    <col min="1" max="1" width="1.42578125" style="8" customWidth="1"/>
    <col min="2" max="2" width="9.140625" style="8" customWidth="1"/>
    <col min="3" max="5" width="9.140625" style="8"/>
    <col min="6" max="7" width="9.28515625" style="8" bestFit="1" customWidth="1"/>
    <col min="8" max="8" width="9.85546875" style="8" customWidth="1"/>
    <col min="9" max="9" width="10.28515625" style="8" bestFit="1" customWidth="1"/>
    <col min="10" max="10" width="9.140625" style="8" customWidth="1"/>
    <col min="11" max="11" width="10" style="8" customWidth="1"/>
    <col min="12" max="12" width="9.140625" style="8" customWidth="1"/>
    <col min="13" max="13" width="8.28515625" style="8" customWidth="1"/>
    <col min="14" max="14" width="8" style="8" customWidth="1"/>
    <col min="15" max="15" width="9.140625" style="8"/>
    <col min="16" max="16" width="9.28515625" style="8" customWidth="1"/>
    <col min="17" max="19" width="9.140625" style="8"/>
    <col min="20" max="20" width="18.42578125" style="4" customWidth="1"/>
    <col min="21" max="21" width="37.7109375" style="5" customWidth="1"/>
    <col min="22" max="16384" width="9.140625" style="1"/>
  </cols>
  <sheetData>
    <row r="1" spans="1:66" s="19" customFormat="1" ht="19.5" x14ac:dyDescent="0.25">
      <c r="A1" s="18"/>
      <c r="B1" s="18"/>
      <c r="C1" s="18"/>
      <c r="D1" s="18"/>
      <c r="E1" s="18"/>
      <c r="F1" s="18"/>
      <c r="G1" s="18"/>
      <c r="H1" s="18"/>
      <c r="I1" s="18"/>
      <c r="J1" s="20"/>
      <c r="K1" s="18"/>
      <c r="L1" s="18"/>
      <c r="M1" s="18"/>
      <c r="N1" s="18"/>
      <c r="O1" s="18"/>
      <c r="P1" s="18"/>
      <c r="Q1" s="18"/>
      <c r="R1" s="18"/>
      <c r="S1" s="18"/>
      <c r="T1" s="498" t="s">
        <v>628</v>
      </c>
      <c r="U1" s="498"/>
      <c r="V1" s="498"/>
      <c r="W1" s="498"/>
      <c r="X1" s="498"/>
      <c r="Y1" s="498"/>
      <c r="Z1" s="499"/>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row>
    <row r="2" spans="1:66" s="19" customFormat="1" ht="19.5" x14ac:dyDescent="0.25">
      <c r="A2" s="18"/>
      <c r="B2" s="18"/>
      <c r="C2" s="18"/>
      <c r="D2" s="18"/>
      <c r="E2" s="18"/>
      <c r="F2" s="18"/>
      <c r="G2" s="18"/>
      <c r="H2" s="18"/>
      <c r="I2" s="18"/>
      <c r="J2" s="21"/>
      <c r="K2" s="18"/>
      <c r="L2" s="18"/>
      <c r="M2" s="18"/>
      <c r="N2" s="18"/>
      <c r="P2" s="18"/>
      <c r="Q2" s="18"/>
      <c r="R2" s="18"/>
      <c r="S2" s="18"/>
      <c r="T2" s="268" t="s">
        <v>757</v>
      </c>
      <c r="U2" s="269"/>
      <c r="V2" s="269"/>
      <c r="W2" s="269"/>
      <c r="X2" s="269"/>
      <c r="Y2" s="269"/>
      <c r="Z2" s="269"/>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row>
    <row r="3" spans="1:66" s="19" customFormat="1" ht="19.5" x14ac:dyDescent="0.25">
      <c r="A3" s="18"/>
      <c r="B3" s="18"/>
      <c r="C3" s="18"/>
      <c r="D3" s="18"/>
      <c r="E3" s="18"/>
      <c r="F3" s="18"/>
      <c r="G3" s="18"/>
      <c r="H3" s="18"/>
      <c r="I3" s="18"/>
      <c r="J3" s="21"/>
      <c r="K3" s="18"/>
      <c r="L3" s="18"/>
      <c r="M3" s="18"/>
      <c r="N3" s="18"/>
      <c r="O3" s="18"/>
      <c r="P3" s="18"/>
      <c r="Q3" s="18"/>
      <c r="R3" s="18"/>
      <c r="S3" s="18"/>
      <c r="T3" s="155"/>
      <c r="U3" s="153"/>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row>
    <row r="4" spans="1:66" s="152" customFormat="1" ht="9" customHeight="1" x14ac:dyDescent="0.35">
      <c r="A4" s="156"/>
      <c r="B4" s="156"/>
      <c r="C4" s="156"/>
      <c r="D4" s="156"/>
      <c r="E4" s="156"/>
      <c r="F4" s="156"/>
      <c r="G4" s="156"/>
      <c r="H4" s="156"/>
      <c r="I4" s="156"/>
      <c r="J4" s="156"/>
      <c r="K4" s="156"/>
      <c r="L4" s="156"/>
      <c r="M4" s="156"/>
      <c r="N4" s="156"/>
      <c r="O4" s="156"/>
      <c r="P4" s="156"/>
      <c r="Q4" s="156"/>
      <c r="R4" s="156"/>
      <c r="S4" s="156"/>
      <c r="T4" s="157"/>
      <c r="U4" s="158"/>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row>
    <row r="5" spans="1:66" s="3" customFormat="1" ht="12.75" x14ac:dyDescent="0.2">
      <c r="A5" s="8"/>
      <c r="B5" s="8"/>
      <c r="C5" s="8"/>
      <c r="D5" s="8"/>
      <c r="E5" s="8"/>
      <c r="F5" s="8"/>
      <c r="G5" s="8"/>
      <c r="H5" s="8"/>
      <c r="I5" s="8"/>
      <c r="J5" s="8"/>
      <c r="K5" s="8"/>
      <c r="L5" s="8"/>
      <c r="M5" s="8"/>
      <c r="N5" s="8"/>
      <c r="O5" s="8"/>
      <c r="P5" s="8"/>
      <c r="Q5" s="8"/>
      <c r="R5" s="8"/>
      <c r="S5" s="8"/>
      <c r="T5" s="159" t="s">
        <v>424</v>
      </c>
      <c r="U5" s="160" t="s">
        <v>426</v>
      </c>
      <c r="V5" s="155"/>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row>
    <row r="6" spans="1:66" s="3" customFormat="1" ht="13.5" thickBot="1" x14ac:dyDescent="0.25">
      <c r="A6" s="8"/>
      <c r="B6" s="8"/>
      <c r="C6" s="8"/>
      <c r="D6" s="8"/>
      <c r="E6" s="8"/>
      <c r="F6" s="8"/>
      <c r="G6" s="8"/>
      <c r="H6" s="8"/>
      <c r="I6" s="8"/>
      <c r="J6" s="8"/>
      <c r="K6" s="8"/>
      <c r="L6" s="8"/>
      <c r="M6" s="8"/>
      <c r="N6" s="8"/>
      <c r="O6" s="8"/>
      <c r="P6" s="8"/>
      <c r="Q6" s="8"/>
      <c r="R6" s="8"/>
      <c r="S6" s="8"/>
      <c r="T6" s="161" t="s">
        <v>425</v>
      </c>
      <c r="U6" s="162" t="s">
        <v>563</v>
      </c>
      <c r="V6" s="155"/>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row>
    <row r="7" spans="1:66" s="3" customFormat="1" ht="15" customHeight="1" x14ac:dyDescent="0.2">
      <c r="A7" s="8"/>
      <c r="B7" s="8"/>
      <c r="C7" s="8"/>
      <c r="D7" s="8"/>
      <c r="E7" s="8"/>
      <c r="F7" s="8"/>
      <c r="G7" s="8"/>
      <c r="H7" s="8"/>
      <c r="I7" s="8"/>
      <c r="J7" s="8"/>
      <c r="K7" s="8"/>
      <c r="L7" s="8"/>
      <c r="M7" s="8"/>
      <c r="N7" s="8"/>
      <c r="O7" s="8"/>
      <c r="P7" s="8"/>
      <c r="Q7" s="8"/>
      <c r="R7" s="8"/>
      <c r="S7" s="8"/>
      <c r="T7" s="163" t="s">
        <v>346</v>
      </c>
      <c r="U7" s="164">
        <v>1</v>
      </c>
      <c r="V7" s="155"/>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row>
    <row r="8" spans="1:66" s="3" customFormat="1" ht="12.75" x14ac:dyDescent="0.2">
      <c r="A8" s="8"/>
      <c r="B8" s="8"/>
      <c r="C8" s="8"/>
      <c r="D8" s="8"/>
      <c r="E8" s="8"/>
      <c r="F8" s="8"/>
      <c r="G8" s="8"/>
      <c r="H8" s="8"/>
      <c r="I8" s="8"/>
      <c r="J8" s="8"/>
      <c r="K8" s="8"/>
      <c r="L8" s="8"/>
      <c r="M8" s="8"/>
      <c r="N8" s="8"/>
      <c r="O8" s="8"/>
      <c r="P8" s="8"/>
      <c r="Q8" s="8"/>
      <c r="R8" s="8"/>
      <c r="S8" s="8"/>
      <c r="T8" s="165" t="s">
        <v>345</v>
      </c>
      <c r="U8" s="166">
        <v>2</v>
      </c>
      <c r="V8" s="155"/>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row>
    <row r="9" spans="1:66" s="3" customFormat="1" ht="15" customHeight="1" x14ac:dyDescent="0.2">
      <c r="A9" s="8"/>
      <c r="B9" s="8"/>
      <c r="C9" s="8"/>
      <c r="D9" s="8"/>
      <c r="E9" s="8"/>
      <c r="F9" s="8"/>
      <c r="G9" s="8"/>
      <c r="H9" s="8"/>
      <c r="I9" s="8"/>
      <c r="J9" s="8"/>
      <c r="K9" s="8"/>
      <c r="L9" s="8"/>
      <c r="M9" s="8"/>
      <c r="N9" s="8"/>
      <c r="O9" s="8"/>
      <c r="P9" s="8"/>
      <c r="Q9" s="8"/>
      <c r="R9" s="8"/>
      <c r="S9" s="8"/>
      <c r="T9" s="165" t="s">
        <v>153</v>
      </c>
      <c r="U9" s="166">
        <v>3</v>
      </c>
      <c r="V9" s="155"/>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row>
    <row r="10" spans="1:66" s="3" customFormat="1" ht="15" customHeight="1" x14ac:dyDescent="0.2">
      <c r="A10" s="8"/>
      <c r="B10" s="8"/>
      <c r="C10" s="8"/>
      <c r="D10" s="8"/>
      <c r="E10" s="8"/>
      <c r="F10" s="8"/>
      <c r="G10" s="8"/>
      <c r="H10" s="8"/>
      <c r="I10" s="8"/>
      <c r="J10" s="8"/>
      <c r="K10" s="8"/>
      <c r="L10" s="8"/>
      <c r="M10" s="8"/>
      <c r="N10" s="8"/>
      <c r="O10" s="8"/>
      <c r="P10" s="8"/>
      <c r="Q10" s="8"/>
      <c r="R10" s="8"/>
      <c r="S10" s="8"/>
      <c r="T10" s="165" t="s">
        <v>154</v>
      </c>
      <c r="U10" s="166">
        <v>4</v>
      </c>
      <c r="V10" s="155"/>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row>
    <row r="11" spans="1:66" s="3" customFormat="1" ht="15" customHeight="1" x14ac:dyDescent="0.2">
      <c r="A11" s="8"/>
      <c r="B11" s="8"/>
      <c r="C11" s="8"/>
      <c r="D11" s="8"/>
      <c r="E11" s="8"/>
      <c r="F11" s="8"/>
      <c r="G11" s="8"/>
      <c r="H11" s="8"/>
      <c r="I11" s="8"/>
      <c r="J11" s="8"/>
      <c r="K11" s="8"/>
      <c r="L11" s="8"/>
      <c r="M11" s="8"/>
      <c r="N11" s="8"/>
      <c r="O11" s="8"/>
      <c r="P11" s="8"/>
      <c r="Q11" s="8"/>
      <c r="R11" s="8"/>
      <c r="S11" s="8"/>
      <c r="T11" s="165" t="s">
        <v>131</v>
      </c>
      <c r="U11" s="166">
        <v>5</v>
      </c>
      <c r="V11" s="155"/>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row>
    <row r="12" spans="1:66" s="3" customFormat="1" ht="15" customHeight="1" x14ac:dyDescent="0.2">
      <c r="A12" s="8"/>
      <c r="B12" s="8"/>
      <c r="C12" s="8"/>
      <c r="D12" s="8"/>
      <c r="E12" s="8"/>
      <c r="F12" s="8"/>
      <c r="G12" s="8"/>
      <c r="H12" s="8"/>
      <c r="I12" s="8"/>
      <c r="J12" s="8"/>
      <c r="K12" s="8"/>
      <c r="L12" s="8"/>
      <c r="M12" s="8"/>
      <c r="N12" s="8"/>
      <c r="O12" s="8"/>
      <c r="P12" s="8"/>
      <c r="Q12" s="8"/>
      <c r="R12" s="8"/>
      <c r="S12" s="8"/>
      <c r="T12" s="165" t="s">
        <v>132</v>
      </c>
      <c r="U12" s="166">
        <v>6</v>
      </c>
      <c r="V12" s="155"/>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row>
    <row r="13" spans="1:66" s="3" customFormat="1" ht="15" customHeight="1" x14ac:dyDescent="0.2">
      <c r="A13" s="8"/>
      <c r="B13" s="8"/>
      <c r="C13" s="8"/>
      <c r="D13" s="8"/>
      <c r="E13" s="8"/>
      <c r="F13" s="8"/>
      <c r="G13" s="8"/>
      <c r="H13" s="8"/>
      <c r="I13" s="8"/>
      <c r="J13" s="8"/>
      <c r="K13" s="8"/>
      <c r="L13" s="8"/>
      <c r="M13" s="8"/>
      <c r="N13" s="8"/>
      <c r="O13" s="8"/>
      <c r="P13" s="8"/>
      <c r="Q13" s="8"/>
      <c r="R13" s="8"/>
      <c r="S13" s="8"/>
      <c r="T13" s="165" t="s">
        <v>133</v>
      </c>
      <c r="U13" s="166">
        <v>7</v>
      </c>
      <c r="V13" s="155"/>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row>
    <row r="14" spans="1:66" s="3" customFormat="1" ht="15" customHeight="1" x14ac:dyDescent="0.2">
      <c r="A14" s="8"/>
      <c r="B14" s="11"/>
      <c r="C14" s="8"/>
      <c r="D14" s="8"/>
      <c r="E14" s="8"/>
      <c r="F14" s="8"/>
      <c r="G14" s="8"/>
      <c r="H14" s="8"/>
      <c r="I14" s="8"/>
      <c r="J14" s="8"/>
      <c r="K14" s="8"/>
      <c r="L14" s="8"/>
      <c r="M14" s="8"/>
      <c r="N14" s="8"/>
      <c r="O14" s="8"/>
      <c r="P14" s="8"/>
      <c r="Q14" s="8"/>
      <c r="R14" s="8"/>
      <c r="S14" s="8"/>
      <c r="T14" s="165" t="s">
        <v>134</v>
      </c>
      <c r="U14" s="166">
        <v>8</v>
      </c>
    </row>
    <row r="15" spans="1:66" s="3" customFormat="1" ht="15" customHeight="1" x14ac:dyDescent="0.2">
      <c r="A15" s="8"/>
      <c r="B15" s="11"/>
      <c r="C15" s="8"/>
      <c r="D15" s="8"/>
      <c r="E15" s="8"/>
      <c r="F15" s="8"/>
      <c r="G15" s="8"/>
      <c r="H15" s="8"/>
      <c r="I15" s="8"/>
      <c r="J15" s="8"/>
      <c r="K15" s="8"/>
      <c r="L15" s="8"/>
      <c r="M15" s="8"/>
      <c r="N15" s="8"/>
      <c r="O15" s="8"/>
      <c r="P15" s="8"/>
      <c r="Q15" s="8"/>
      <c r="R15" s="8"/>
      <c r="S15" s="8"/>
      <c r="T15" s="165" t="s">
        <v>347</v>
      </c>
      <c r="U15" s="166">
        <v>9</v>
      </c>
    </row>
    <row r="16" spans="1:66" s="3" customFormat="1" ht="15" customHeight="1" x14ac:dyDescent="0.2">
      <c r="A16" s="8"/>
      <c r="B16" s="11"/>
      <c r="C16" s="8"/>
      <c r="D16" s="8"/>
      <c r="E16" s="8"/>
      <c r="F16" s="8"/>
      <c r="G16" s="8"/>
      <c r="H16" s="8"/>
      <c r="I16" s="8"/>
      <c r="J16" s="8"/>
      <c r="K16" s="8"/>
      <c r="L16" s="8"/>
      <c r="M16" s="8"/>
      <c r="N16" s="8"/>
      <c r="O16" s="8"/>
      <c r="P16" s="8"/>
      <c r="Q16" s="8"/>
      <c r="R16" s="8"/>
      <c r="S16" s="8"/>
      <c r="T16" s="165" t="s">
        <v>348</v>
      </c>
      <c r="U16" s="166">
        <v>10</v>
      </c>
    </row>
    <row r="17" spans="1:21" s="3" customFormat="1" ht="15" customHeight="1" x14ac:dyDescent="0.2">
      <c r="A17" s="8"/>
      <c r="B17" s="11"/>
      <c r="C17" s="8"/>
      <c r="D17" s="8"/>
      <c r="E17" s="8"/>
      <c r="F17" s="8"/>
      <c r="G17" s="8"/>
      <c r="H17" s="8"/>
      <c r="I17" s="8"/>
      <c r="J17" s="8"/>
      <c r="K17" s="8"/>
      <c r="L17" s="8"/>
      <c r="M17" s="8"/>
      <c r="N17" s="8"/>
      <c r="O17" s="8"/>
      <c r="P17" s="8"/>
      <c r="Q17" s="8"/>
      <c r="R17" s="8"/>
      <c r="S17" s="8"/>
      <c r="T17" s="165" t="s">
        <v>349</v>
      </c>
      <c r="U17" s="166">
        <v>11</v>
      </c>
    </row>
    <row r="18" spans="1:21" s="3" customFormat="1" ht="15" customHeight="1" x14ac:dyDescent="0.2">
      <c r="A18" s="8"/>
      <c r="B18" s="11"/>
      <c r="C18" s="8"/>
      <c r="D18" s="8"/>
      <c r="E18" s="8"/>
      <c r="F18" s="8"/>
      <c r="G18" s="8"/>
      <c r="H18" s="8"/>
      <c r="I18" s="8"/>
      <c r="J18" s="8"/>
      <c r="K18" s="8"/>
      <c r="L18" s="8"/>
      <c r="M18" s="8"/>
      <c r="N18" s="8"/>
      <c r="O18" s="8"/>
      <c r="P18" s="8"/>
      <c r="Q18" s="8"/>
      <c r="R18" s="8"/>
      <c r="S18" s="8"/>
      <c r="T18" s="165" t="s">
        <v>350</v>
      </c>
      <c r="U18" s="166">
        <v>12</v>
      </c>
    </row>
    <row r="19" spans="1:21" s="3" customFormat="1" ht="15" customHeight="1" x14ac:dyDescent="0.2">
      <c r="A19" s="8"/>
      <c r="B19" s="11"/>
      <c r="C19" s="8"/>
      <c r="D19" s="8"/>
      <c r="E19" s="8"/>
      <c r="F19" s="8"/>
      <c r="G19" s="8"/>
      <c r="H19" s="8"/>
      <c r="I19" s="8"/>
      <c r="J19" s="8"/>
      <c r="K19" s="8"/>
      <c r="L19" s="8"/>
      <c r="M19" s="8"/>
      <c r="N19" s="8"/>
      <c r="O19" s="8"/>
      <c r="P19" s="8"/>
      <c r="Q19" s="8"/>
      <c r="R19" s="8"/>
      <c r="S19" s="8"/>
      <c r="T19" s="165" t="s">
        <v>351</v>
      </c>
      <c r="U19" s="166">
        <v>13</v>
      </c>
    </row>
    <row r="20" spans="1:21" s="3" customFormat="1" ht="15" customHeight="1" x14ac:dyDescent="0.2">
      <c r="A20" s="8"/>
      <c r="B20" s="8"/>
      <c r="C20" s="8"/>
      <c r="D20" s="8"/>
      <c r="E20" s="8"/>
      <c r="F20" s="8"/>
      <c r="G20" s="8"/>
      <c r="H20" s="8"/>
      <c r="I20" s="8"/>
      <c r="J20" s="8"/>
      <c r="K20" s="8"/>
      <c r="L20" s="8"/>
      <c r="M20" s="8"/>
      <c r="N20" s="8"/>
      <c r="O20" s="8"/>
      <c r="P20" s="8"/>
      <c r="Q20" s="8"/>
      <c r="R20" s="8"/>
      <c r="S20" s="8"/>
      <c r="T20" s="165" t="s">
        <v>135</v>
      </c>
      <c r="U20" s="166">
        <v>14</v>
      </c>
    </row>
    <row r="21" spans="1:21" s="3" customFormat="1" ht="15" customHeight="1" x14ac:dyDescent="0.2">
      <c r="A21" s="8"/>
      <c r="B21" s="8"/>
      <c r="C21" s="8"/>
      <c r="D21" s="8"/>
      <c r="E21" s="8"/>
      <c r="F21" s="8"/>
      <c r="G21" s="8"/>
      <c r="H21" s="8"/>
      <c r="I21" s="8"/>
      <c r="J21" s="8"/>
      <c r="K21" s="8"/>
      <c r="L21" s="8"/>
      <c r="M21" s="8"/>
      <c r="N21" s="8"/>
      <c r="O21" s="8"/>
      <c r="P21" s="8"/>
      <c r="Q21" s="8"/>
      <c r="R21" s="8"/>
      <c r="S21" s="8"/>
      <c r="T21" s="165" t="s">
        <v>155</v>
      </c>
      <c r="U21" s="166">
        <v>15</v>
      </c>
    </row>
    <row r="22" spans="1:21" s="3" customFormat="1" ht="15" customHeight="1" x14ac:dyDescent="0.2">
      <c r="A22" s="8"/>
      <c r="B22" s="8"/>
      <c r="C22" s="8"/>
      <c r="D22" s="8"/>
      <c r="E22" s="8"/>
      <c r="F22" s="8"/>
      <c r="G22" s="8"/>
      <c r="H22" s="8"/>
      <c r="I22" s="8"/>
      <c r="J22" s="8"/>
      <c r="K22" s="8"/>
      <c r="L22" s="8"/>
      <c r="M22" s="8"/>
      <c r="N22" s="8"/>
      <c r="O22" s="8"/>
      <c r="P22" s="8"/>
      <c r="Q22" s="8"/>
      <c r="R22" s="8"/>
      <c r="S22" s="8"/>
      <c r="T22" s="165" t="s">
        <v>136</v>
      </c>
      <c r="U22" s="166">
        <v>16</v>
      </c>
    </row>
    <row r="23" spans="1:21" s="3" customFormat="1" ht="15" customHeight="1" x14ac:dyDescent="0.2">
      <c r="A23" s="8"/>
      <c r="B23" s="8"/>
      <c r="C23" s="8"/>
      <c r="D23" s="8"/>
      <c r="E23" s="8"/>
      <c r="F23" s="8"/>
      <c r="G23" s="8"/>
      <c r="H23" s="8"/>
      <c r="I23" s="8"/>
      <c r="J23" s="8"/>
      <c r="K23" s="8"/>
      <c r="L23" s="8"/>
      <c r="M23" s="8"/>
      <c r="N23" s="8"/>
      <c r="O23" s="8"/>
      <c r="P23" s="8"/>
      <c r="Q23" s="8"/>
      <c r="R23" s="8"/>
      <c r="S23" s="8"/>
      <c r="T23" s="165" t="s">
        <v>109</v>
      </c>
      <c r="U23" s="166">
        <v>17</v>
      </c>
    </row>
    <row r="24" spans="1:21" s="3" customFormat="1" ht="15" customHeight="1" x14ac:dyDescent="0.2">
      <c r="A24" s="8"/>
      <c r="B24" s="8"/>
      <c r="C24" s="8"/>
      <c r="D24" s="8"/>
      <c r="E24" s="8"/>
      <c r="F24" s="8"/>
      <c r="G24" s="8"/>
      <c r="H24" s="8"/>
      <c r="I24" s="8"/>
      <c r="J24" s="8"/>
      <c r="K24" s="8"/>
      <c r="L24" s="8"/>
      <c r="M24" s="8"/>
      <c r="N24" s="8"/>
      <c r="O24" s="8"/>
      <c r="P24" s="8"/>
      <c r="Q24" s="8"/>
      <c r="R24" s="8"/>
      <c r="S24" s="8"/>
      <c r="T24" s="165" t="s">
        <v>352</v>
      </c>
      <c r="U24" s="166">
        <v>18</v>
      </c>
    </row>
    <row r="25" spans="1:21" s="3" customFormat="1" ht="15" customHeight="1" x14ac:dyDescent="0.2">
      <c r="A25" s="8"/>
      <c r="B25" s="8"/>
      <c r="C25" s="8"/>
      <c r="D25" s="8"/>
      <c r="E25" s="8"/>
      <c r="F25" s="8"/>
      <c r="G25" s="8"/>
      <c r="H25" s="8"/>
      <c r="I25" s="8"/>
      <c r="J25" s="8"/>
      <c r="K25" s="8"/>
      <c r="L25" s="8"/>
      <c r="M25" s="8"/>
      <c r="N25" s="8"/>
      <c r="O25" s="8"/>
      <c r="P25" s="8"/>
      <c r="Q25" s="8"/>
      <c r="R25" s="8"/>
      <c r="S25" s="8"/>
      <c r="T25" s="165" t="s">
        <v>53</v>
      </c>
      <c r="U25" s="166">
        <v>19</v>
      </c>
    </row>
    <row r="26" spans="1:21" s="3" customFormat="1" ht="15" customHeight="1" x14ac:dyDescent="0.2">
      <c r="A26" s="8"/>
      <c r="B26" s="8"/>
      <c r="C26" s="8"/>
      <c r="D26" s="8"/>
      <c r="E26" s="8"/>
      <c r="F26" s="8"/>
      <c r="G26" s="8"/>
      <c r="H26" s="8"/>
      <c r="I26" s="8"/>
      <c r="J26" s="8"/>
      <c r="K26" s="8"/>
      <c r="L26" s="8"/>
      <c r="M26" s="8"/>
      <c r="N26" s="8"/>
      <c r="O26" s="8"/>
      <c r="P26" s="8"/>
      <c r="Q26" s="8"/>
      <c r="R26" s="8"/>
      <c r="S26" s="8"/>
      <c r="T26" s="165" t="s">
        <v>137</v>
      </c>
      <c r="U26" s="166">
        <v>20</v>
      </c>
    </row>
    <row r="27" spans="1:21" s="3" customFormat="1" ht="15" customHeight="1" x14ac:dyDescent="0.2">
      <c r="A27" s="8"/>
      <c r="B27" s="8"/>
      <c r="C27" s="8"/>
      <c r="D27" s="8"/>
      <c r="E27" s="8"/>
      <c r="F27" s="8"/>
      <c r="G27" s="8"/>
      <c r="H27" s="8"/>
      <c r="I27" s="8"/>
      <c r="J27" s="8"/>
      <c r="K27" s="8"/>
      <c r="L27" s="8"/>
      <c r="M27" s="8"/>
      <c r="N27" s="8"/>
      <c r="O27" s="8"/>
      <c r="P27" s="8"/>
      <c r="Q27" s="8"/>
      <c r="R27" s="8"/>
      <c r="S27" s="8"/>
      <c r="T27" s="165" t="s">
        <v>353</v>
      </c>
      <c r="U27" s="166">
        <v>21</v>
      </c>
    </row>
    <row r="28" spans="1:21" s="3" customFormat="1" ht="15" customHeight="1" x14ac:dyDescent="0.2">
      <c r="A28" s="8"/>
      <c r="B28" s="8"/>
      <c r="C28" s="8"/>
      <c r="D28" s="8"/>
      <c r="E28" s="8"/>
      <c r="F28" s="8"/>
      <c r="G28" s="8"/>
      <c r="H28" s="8"/>
      <c r="I28" s="8"/>
      <c r="J28" s="8"/>
      <c r="K28" s="8"/>
      <c r="L28" s="8"/>
      <c r="M28" s="8"/>
      <c r="N28" s="8"/>
      <c r="O28" s="8"/>
      <c r="P28" s="8"/>
      <c r="Q28" s="8"/>
      <c r="R28" s="8"/>
      <c r="S28" s="8"/>
      <c r="T28" s="165" t="s">
        <v>138</v>
      </c>
      <c r="U28" s="166">
        <v>22</v>
      </c>
    </row>
    <row r="29" spans="1:21" s="3" customFormat="1" ht="15" customHeight="1" x14ac:dyDescent="0.2">
      <c r="A29" s="8"/>
      <c r="B29" s="8"/>
      <c r="C29" s="8"/>
      <c r="D29" s="8"/>
      <c r="E29" s="8"/>
      <c r="F29" s="8"/>
      <c r="G29" s="8"/>
      <c r="H29" s="8"/>
      <c r="I29" s="8"/>
      <c r="J29" s="8"/>
      <c r="K29" s="8"/>
      <c r="L29" s="8"/>
      <c r="M29" s="8"/>
      <c r="N29" s="8"/>
      <c r="O29" s="8"/>
      <c r="P29" s="8"/>
      <c r="Q29" s="8"/>
      <c r="R29" s="8"/>
      <c r="S29" s="8"/>
      <c r="T29" s="165" t="s">
        <v>139</v>
      </c>
      <c r="U29" s="166">
        <v>23</v>
      </c>
    </row>
    <row r="30" spans="1:21" s="3" customFormat="1" ht="15" customHeight="1" x14ac:dyDescent="0.2">
      <c r="A30" s="8"/>
      <c r="B30" s="8"/>
      <c r="C30" s="8"/>
      <c r="D30" s="8"/>
      <c r="E30" s="8"/>
      <c r="F30" s="8"/>
      <c r="G30" s="8"/>
      <c r="H30" s="8"/>
      <c r="I30" s="8"/>
      <c r="J30" s="8"/>
      <c r="K30" s="8"/>
      <c r="L30" s="8"/>
      <c r="M30" s="8"/>
      <c r="N30" s="8"/>
      <c r="O30" s="8"/>
      <c r="P30" s="8"/>
      <c r="Q30" s="8"/>
      <c r="R30" s="8"/>
      <c r="S30" s="8"/>
      <c r="T30" s="165" t="s">
        <v>140</v>
      </c>
      <c r="U30" s="166">
        <v>24</v>
      </c>
    </row>
    <row r="31" spans="1:21" s="3" customFormat="1" ht="15" customHeight="1" x14ac:dyDescent="0.2">
      <c r="A31" s="8"/>
      <c r="B31" s="8"/>
      <c r="C31" s="8"/>
      <c r="D31" s="8"/>
      <c r="E31" s="8"/>
      <c r="F31" s="8"/>
      <c r="G31" s="8"/>
      <c r="H31" s="8"/>
      <c r="I31" s="8"/>
      <c r="J31" s="8"/>
      <c r="K31" s="8"/>
      <c r="L31" s="8"/>
      <c r="M31" s="8"/>
      <c r="N31" s="8"/>
      <c r="O31" s="8"/>
      <c r="P31" s="8"/>
      <c r="Q31" s="8"/>
      <c r="R31" s="8"/>
      <c r="S31" s="8"/>
      <c r="T31" s="165" t="s">
        <v>354</v>
      </c>
      <c r="U31" s="166">
        <v>25</v>
      </c>
    </row>
    <row r="32" spans="1:21" s="3" customFormat="1" ht="15" customHeight="1" x14ac:dyDescent="0.2">
      <c r="A32" s="8"/>
      <c r="B32" s="8"/>
      <c r="C32" s="8"/>
      <c r="D32" s="8"/>
      <c r="E32" s="8"/>
      <c r="F32" s="8"/>
      <c r="G32" s="8"/>
      <c r="H32" s="8"/>
      <c r="I32" s="8"/>
      <c r="J32" s="8"/>
      <c r="K32" s="8"/>
      <c r="L32" s="8"/>
      <c r="M32" s="8"/>
      <c r="N32" s="8"/>
      <c r="O32" s="8"/>
      <c r="P32" s="8"/>
      <c r="Q32" s="8"/>
      <c r="R32" s="8"/>
      <c r="S32" s="8"/>
      <c r="T32" s="165" t="s">
        <v>141</v>
      </c>
      <c r="U32" s="166">
        <v>26</v>
      </c>
    </row>
    <row r="33" spans="1:21" s="3" customFormat="1" ht="15" customHeight="1" x14ac:dyDescent="0.2">
      <c r="A33" s="8"/>
      <c r="B33" s="8"/>
      <c r="C33" s="8"/>
      <c r="D33" s="8"/>
      <c r="E33" s="8"/>
      <c r="F33" s="8"/>
      <c r="G33" s="8"/>
      <c r="H33" s="8"/>
      <c r="I33" s="8"/>
      <c r="J33" s="8"/>
      <c r="K33" s="8"/>
      <c r="L33" s="8"/>
      <c r="M33" s="8"/>
      <c r="N33" s="8"/>
      <c r="O33" s="8"/>
      <c r="P33" s="8"/>
      <c r="Q33" s="8"/>
      <c r="R33" s="8"/>
      <c r="S33" s="8"/>
      <c r="T33" s="165" t="s">
        <v>142</v>
      </c>
      <c r="U33" s="166">
        <v>27</v>
      </c>
    </row>
    <row r="34" spans="1:21" s="3" customFormat="1" ht="15" customHeight="1" x14ac:dyDescent="0.2">
      <c r="A34" s="8"/>
      <c r="B34" s="8"/>
      <c r="C34" s="8"/>
      <c r="D34" s="8"/>
      <c r="E34" s="8"/>
      <c r="F34" s="8"/>
      <c r="G34" s="8"/>
      <c r="H34" s="8"/>
      <c r="I34" s="8"/>
      <c r="J34" s="8"/>
      <c r="K34" s="8"/>
      <c r="L34" s="8"/>
      <c r="M34" s="8"/>
      <c r="N34" s="8"/>
      <c r="O34" s="8"/>
      <c r="P34" s="8"/>
      <c r="Q34" s="8"/>
      <c r="R34" s="8"/>
      <c r="S34" s="8"/>
      <c r="T34" s="165" t="s">
        <v>64</v>
      </c>
      <c r="U34" s="166">
        <v>28</v>
      </c>
    </row>
    <row r="35" spans="1:21" s="3" customFormat="1" ht="12.75" x14ac:dyDescent="0.2">
      <c r="A35" s="8"/>
      <c r="B35" s="8"/>
      <c r="C35" s="8"/>
      <c r="D35" s="8"/>
      <c r="E35" s="8"/>
      <c r="F35" s="8"/>
      <c r="G35" s="8"/>
      <c r="H35" s="8"/>
      <c r="I35" s="8"/>
      <c r="J35" s="8"/>
      <c r="K35" s="8"/>
      <c r="L35" s="8"/>
      <c r="M35" s="8"/>
      <c r="N35" s="8"/>
      <c r="O35" s="8"/>
      <c r="P35" s="8"/>
      <c r="Q35" s="8"/>
      <c r="R35" s="8"/>
      <c r="S35" s="8"/>
      <c r="T35" s="165" t="s">
        <v>156</v>
      </c>
      <c r="U35" s="166">
        <v>29</v>
      </c>
    </row>
    <row r="36" spans="1:21" s="3" customFormat="1" ht="15" customHeight="1" x14ac:dyDescent="0.2">
      <c r="A36" s="8"/>
      <c r="B36" s="8"/>
      <c r="C36" s="8"/>
      <c r="D36" s="8"/>
      <c r="E36" s="8"/>
      <c r="F36" s="8"/>
      <c r="G36" s="8"/>
      <c r="H36" s="8"/>
      <c r="I36" s="8"/>
      <c r="J36" s="8"/>
      <c r="K36" s="8"/>
      <c r="L36" s="8"/>
      <c r="M36" s="8"/>
      <c r="N36" s="8"/>
      <c r="O36" s="8"/>
      <c r="P36" s="8"/>
      <c r="Q36" s="8"/>
      <c r="R36" s="8"/>
      <c r="S36" s="8"/>
      <c r="T36" s="165" t="s">
        <v>334</v>
      </c>
      <c r="U36" s="166">
        <v>30</v>
      </c>
    </row>
    <row r="37" spans="1:21" s="3" customFormat="1" ht="15" customHeight="1" x14ac:dyDescent="0.2">
      <c r="A37" s="8"/>
      <c r="B37" s="8"/>
      <c r="C37" s="8"/>
      <c r="D37" s="8"/>
      <c r="E37" s="8"/>
      <c r="F37" s="8"/>
      <c r="G37" s="8"/>
      <c r="H37" s="8"/>
      <c r="I37" s="8"/>
      <c r="J37" s="8"/>
      <c r="K37" s="8"/>
      <c r="L37" s="8"/>
      <c r="M37" s="8"/>
      <c r="N37" s="8"/>
      <c r="O37" s="8"/>
      <c r="P37" s="8"/>
      <c r="Q37" s="8"/>
      <c r="R37" s="8"/>
      <c r="S37" s="8"/>
      <c r="T37" s="165" t="s">
        <v>157</v>
      </c>
      <c r="U37" s="166">
        <v>31</v>
      </c>
    </row>
    <row r="38" spans="1:21" s="3" customFormat="1" ht="15" customHeight="1" x14ac:dyDescent="0.2">
      <c r="A38" s="8"/>
      <c r="B38" s="8"/>
      <c r="C38" s="8"/>
      <c r="D38" s="8"/>
      <c r="E38" s="8"/>
      <c r="F38" s="8"/>
      <c r="G38" s="8"/>
      <c r="H38" s="8"/>
      <c r="I38" s="8"/>
      <c r="J38" s="8"/>
      <c r="K38" s="8"/>
      <c r="L38" s="8"/>
      <c r="M38" s="8"/>
      <c r="N38" s="8"/>
      <c r="O38" s="8"/>
      <c r="P38" s="8"/>
      <c r="Q38" s="8"/>
      <c r="R38" s="8"/>
      <c r="S38" s="8"/>
      <c r="T38" s="165" t="s">
        <v>355</v>
      </c>
      <c r="U38" s="166">
        <v>32</v>
      </c>
    </row>
    <row r="39" spans="1:21" s="3" customFormat="1" ht="15" customHeight="1" x14ac:dyDescent="0.2">
      <c r="A39" s="8"/>
      <c r="B39" s="8"/>
      <c r="C39" s="8"/>
      <c r="D39" s="8"/>
      <c r="E39" s="8"/>
      <c r="F39" s="8"/>
      <c r="G39" s="8"/>
      <c r="H39" s="8"/>
      <c r="I39" s="8"/>
      <c r="J39" s="8"/>
      <c r="K39" s="8"/>
      <c r="L39" s="8"/>
      <c r="M39" s="8"/>
      <c r="N39" s="8"/>
      <c r="O39" s="8"/>
      <c r="P39" s="8"/>
      <c r="Q39" s="8"/>
      <c r="R39" s="8"/>
      <c r="S39" s="8"/>
      <c r="T39" s="165" t="s">
        <v>100</v>
      </c>
      <c r="U39" s="166">
        <v>33</v>
      </c>
    </row>
    <row r="40" spans="1:21" s="3" customFormat="1" ht="12.75" x14ac:dyDescent="0.2">
      <c r="A40" s="8"/>
      <c r="B40" s="8"/>
      <c r="C40" s="8"/>
      <c r="D40" s="8"/>
      <c r="E40" s="8"/>
      <c r="F40" s="8"/>
      <c r="G40" s="8"/>
      <c r="H40" s="8"/>
      <c r="I40" s="8"/>
      <c r="J40" s="8"/>
      <c r="K40" s="8"/>
      <c r="L40" s="8"/>
      <c r="M40" s="1"/>
      <c r="N40" s="8"/>
      <c r="O40" s="8"/>
      <c r="P40" s="8"/>
      <c r="Q40" s="8"/>
      <c r="R40" s="8"/>
      <c r="S40" s="8"/>
      <c r="T40" s="165" t="s">
        <v>356</v>
      </c>
      <c r="U40" s="166">
        <v>34</v>
      </c>
    </row>
    <row r="41" spans="1:21" s="3" customFormat="1" ht="12.75" x14ac:dyDescent="0.2">
      <c r="A41" s="8"/>
      <c r="B41" s="8"/>
      <c r="C41" s="8"/>
      <c r="D41" s="8"/>
      <c r="E41" s="8"/>
      <c r="F41" s="8"/>
      <c r="G41" s="8"/>
      <c r="H41" s="8"/>
      <c r="I41" s="8"/>
      <c r="J41" s="8"/>
      <c r="K41" s="8"/>
      <c r="L41" s="8"/>
      <c r="M41" s="8"/>
      <c r="N41" s="8"/>
      <c r="O41" s="8"/>
      <c r="P41" s="8"/>
      <c r="Q41" s="8"/>
      <c r="R41" s="8"/>
      <c r="S41" s="8"/>
      <c r="T41" s="165" t="s">
        <v>143</v>
      </c>
      <c r="U41" s="166">
        <v>35</v>
      </c>
    </row>
    <row r="42" spans="1:21" s="3" customFormat="1" ht="12.75" customHeight="1" x14ac:dyDescent="0.2">
      <c r="A42" s="12"/>
      <c r="B42" s="12"/>
      <c r="C42" s="12"/>
      <c r="D42" s="12"/>
      <c r="E42" s="12"/>
      <c r="F42" s="12"/>
      <c r="G42" s="12"/>
      <c r="H42" s="12"/>
      <c r="I42" s="12"/>
      <c r="J42" s="12"/>
      <c r="K42" s="12"/>
      <c r="L42" s="12"/>
      <c r="M42" s="12"/>
      <c r="N42" s="12"/>
      <c r="O42" s="12"/>
      <c r="P42" s="12"/>
      <c r="Q42" s="12"/>
      <c r="R42" s="12"/>
      <c r="S42" s="12"/>
      <c r="T42" s="165" t="s">
        <v>116</v>
      </c>
      <c r="U42" s="166">
        <v>36</v>
      </c>
    </row>
    <row r="43" spans="1:21" s="3" customFormat="1" ht="12.75" customHeight="1" x14ac:dyDescent="0.2">
      <c r="A43" s="12"/>
      <c r="B43" s="12"/>
      <c r="C43" s="12"/>
      <c r="D43" s="12"/>
      <c r="E43" s="12"/>
      <c r="F43" s="12"/>
      <c r="G43" s="12"/>
      <c r="H43" s="12"/>
      <c r="I43" s="12"/>
      <c r="J43" s="12"/>
      <c r="K43" s="12"/>
      <c r="L43" s="12"/>
      <c r="M43" s="12"/>
      <c r="N43" s="12"/>
      <c r="O43" s="12"/>
      <c r="P43" s="12"/>
      <c r="Q43" s="12"/>
      <c r="R43" s="12"/>
      <c r="S43" s="12"/>
      <c r="T43" s="165" t="s">
        <v>357</v>
      </c>
      <c r="U43" s="166">
        <v>37</v>
      </c>
    </row>
    <row r="44" spans="1:21" s="2" customFormat="1" ht="12.75" customHeight="1" x14ac:dyDescent="0.2">
      <c r="A44" s="12"/>
      <c r="B44" s="12"/>
      <c r="C44" s="12"/>
      <c r="D44" s="12"/>
      <c r="E44" s="12"/>
      <c r="F44" s="12"/>
      <c r="G44" s="12"/>
      <c r="H44" s="12"/>
      <c r="I44" s="12"/>
      <c r="J44" s="12"/>
      <c r="K44" s="12"/>
      <c r="L44" s="12"/>
      <c r="M44" s="12"/>
      <c r="N44" s="12"/>
      <c r="O44" s="12"/>
      <c r="P44" s="12"/>
      <c r="Q44" s="12"/>
      <c r="R44" s="12"/>
      <c r="S44" s="12"/>
      <c r="T44" s="165" t="s">
        <v>144</v>
      </c>
      <c r="U44" s="166">
        <v>38</v>
      </c>
    </row>
    <row r="45" spans="1:21" s="2" customFormat="1" ht="12.75" customHeight="1" x14ac:dyDescent="0.2">
      <c r="A45" s="12"/>
      <c r="B45" s="12"/>
      <c r="C45" s="12"/>
      <c r="D45" s="12"/>
      <c r="E45" s="12"/>
      <c r="F45" s="12"/>
      <c r="G45" s="12"/>
      <c r="H45" s="12"/>
      <c r="I45" s="12"/>
      <c r="J45" s="12"/>
      <c r="K45" s="12"/>
      <c r="L45" s="12"/>
      <c r="M45" s="12"/>
      <c r="N45" s="12"/>
      <c r="O45" s="12"/>
      <c r="P45" s="12"/>
      <c r="Q45" s="12"/>
      <c r="R45" s="12"/>
      <c r="S45" s="12"/>
      <c r="T45" s="165" t="s">
        <v>145</v>
      </c>
      <c r="U45" s="166">
        <v>39</v>
      </c>
    </row>
    <row r="46" spans="1:21" s="2" customFormat="1" ht="12.75" customHeight="1" x14ac:dyDescent="0.2">
      <c r="A46" s="12"/>
      <c r="B46" s="12"/>
      <c r="C46" s="12"/>
      <c r="D46" s="12"/>
      <c r="E46" s="12"/>
      <c r="F46" s="12"/>
      <c r="G46" s="12"/>
      <c r="H46" s="12"/>
      <c r="I46" s="12"/>
      <c r="J46" s="12"/>
      <c r="K46" s="12"/>
      <c r="L46" s="12"/>
      <c r="M46" s="12"/>
      <c r="N46" s="12"/>
      <c r="O46" s="12"/>
      <c r="P46" s="12"/>
      <c r="Q46" s="12"/>
      <c r="R46" s="12"/>
      <c r="S46" s="12"/>
      <c r="T46" s="165" t="s">
        <v>322</v>
      </c>
      <c r="U46" s="166">
        <v>40</v>
      </c>
    </row>
    <row r="47" spans="1:21" s="2" customFormat="1" ht="12.75" customHeight="1" x14ac:dyDescent="0.2">
      <c r="A47" s="12"/>
      <c r="B47" s="12"/>
      <c r="C47" s="12"/>
      <c r="D47" s="12"/>
      <c r="E47" s="12"/>
      <c r="F47" s="12"/>
      <c r="G47" s="12"/>
      <c r="H47" s="12"/>
      <c r="I47" s="12"/>
      <c r="J47" s="12"/>
      <c r="K47" s="12"/>
      <c r="L47" s="12"/>
      <c r="M47" s="12"/>
      <c r="N47" s="12"/>
      <c r="O47" s="12"/>
      <c r="P47" s="12"/>
      <c r="Q47" s="12"/>
      <c r="R47" s="12"/>
      <c r="S47" s="12"/>
      <c r="T47" s="165" t="s">
        <v>70</v>
      </c>
      <c r="U47" s="166">
        <v>41</v>
      </c>
    </row>
    <row r="48" spans="1:21" s="2" customFormat="1" ht="12.75" customHeight="1" x14ac:dyDescent="0.2">
      <c r="A48" s="12"/>
      <c r="B48" s="12"/>
      <c r="C48" s="12"/>
      <c r="D48" s="12"/>
      <c r="E48" s="12"/>
      <c r="F48" s="12"/>
      <c r="G48" s="12"/>
      <c r="H48" s="12"/>
      <c r="I48" s="12"/>
      <c r="J48" s="12"/>
      <c r="K48" s="12"/>
      <c r="L48" s="12"/>
      <c r="M48" s="12"/>
      <c r="N48" s="12"/>
      <c r="O48" s="12"/>
      <c r="P48" s="12"/>
      <c r="Q48" s="12"/>
      <c r="R48" s="12"/>
      <c r="S48" s="12"/>
      <c r="T48" s="165" t="s">
        <v>146</v>
      </c>
      <c r="U48" s="166">
        <v>42</v>
      </c>
    </row>
    <row r="49" spans="1:21" s="2" customFormat="1" ht="12.75" customHeight="1" x14ac:dyDescent="0.2">
      <c r="A49" s="12"/>
      <c r="B49" s="12"/>
      <c r="C49" s="12"/>
      <c r="D49" s="12"/>
      <c r="E49" s="12"/>
      <c r="F49" s="12"/>
      <c r="G49" s="12"/>
      <c r="H49" s="12"/>
      <c r="I49" s="12"/>
      <c r="J49" s="12"/>
      <c r="K49" s="12"/>
      <c r="L49" s="12"/>
      <c r="M49" s="12"/>
      <c r="N49" s="12"/>
      <c r="O49" s="12"/>
      <c r="P49" s="12"/>
      <c r="Q49" s="12"/>
      <c r="R49" s="12"/>
      <c r="S49" s="12"/>
      <c r="T49" s="165" t="s">
        <v>158</v>
      </c>
      <c r="U49" s="166">
        <v>43</v>
      </c>
    </row>
    <row r="50" spans="1:21" s="2" customFormat="1" ht="12.75" customHeight="1" x14ac:dyDescent="0.2">
      <c r="A50" s="12"/>
      <c r="B50" s="12"/>
      <c r="C50" s="12"/>
      <c r="D50" s="12"/>
      <c r="E50" s="12"/>
      <c r="F50" s="12"/>
      <c r="G50" s="12"/>
      <c r="H50" s="12"/>
      <c r="I50" s="12"/>
      <c r="J50" s="12"/>
      <c r="K50" s="12"/>
      <c r="L50" s="12"/>
      <c r="M50" s="12"/>
      <c r="N50" s="12"/>
      <c r="O50" s="12"/>
      <c r="P50" s="12"/>
      <c r="Q50" s="12"/>
      <c r="R50" s="12"/>
      <c r="S50" s="12"/>
      <c r="T50" s="165" t="s">
        <v>358</v>
      </c>
      <c r="U50" s="166">
        <v>44</v>
      </c>
    </row>
    <row r="51" spans="1:21" s="2" customFormat="1" ht="12.75" customHeight="1" x14ac:dyDescent="0.2">
      <c r="A51" s="12"/>
      <c r="B51" s="12"/>
      <c r="C51" s="12"/>
      <c r="D51" s="12"/>
      <c r="E51" s="12"/>
      <c r="F51" s="12"/>
      <c r="G51" s="12"/>
      <c r="H51" s="12"/>
      <c r="I51" s="12"/>
      <c r="J51" s="12"/>
      <c r="K51" s="12"/>
      <c r="L51" s="12"/>
      <c r="M51" s="12"/>
      <c r="N51" s="12"/>
      <c r="O51" s="12"/>
      <c r="P51" s="12"/>
      <c r="Q51" s="12"/>
      <c r="R51" s="12"/>
      <c r="S51" s="12"/>
      <c r="T51" s="165" t="s">
        <v>359</v>
      </c>
      <c r="U51" s="166">
        <v>45</v>
      </c>
    </row>
    <row r="52" spans="1:21" s="2" customFormat="1" ht="12.75" customHeight="1" x14ac:dyDescent="0.2">
      <c r="A52" s="12"/>
      <c r="B52" s="12"/>
      <c r="C52" s="12"/>
      <c r="D52" s="12"/>
      <c r="E52" s="12"/>
      <c r="F52" s="12"/>
      <c r="G52" s="12"/>
      <c r="H52" s="12"/>
      <c r="I52" s="12"/>
      <c r="J52" s="12"/>
      <c r="K52" s="12"/>
      <c r="L52" s="12"/>
      <c r="M52" s="12"/>
      <c r="N52" s="12"/>
      <c r="O52" s="12"/>
      <c r="P52" s="12"/>
      <c r="Q52" s="12"/>
      <c r="R52" s="12"/>
      <c r="S52" s="12"/>
      <c r="T52" s="165" t="s">
        <v>147</v>
      </c>
      <c r="U52" s="166">
        <v>46</v>
      </c>
    </row>
    <row r="53" spans="1:21" s="2" customFormat="1" ht="12.75" customHeight="1" x14ac:dyDescent="0.2">
      <c r="A53" s="12"/>
      <c r="B53" s="12"/>
      <c r="C53" s="12"/>
      <c r="D53" s="12"/>
      <c r="E53" s="12"/>
      <c r="F53" s="12"/>
      <c r="G53" s="12"/>
      <c r="H53" s="12"/>
      <c r="I53" s="12"/>
      <c r="J53" s="12"/>
      <c r="K53" s="12"/>
      <c r="L53" s="12"/>
      <c r="M53" s="12"/>
      <c r="N53" s="12"/>
      <c r="O53" s="12"/>
      <c r="P53" s="12"/>
      <c r="Q53" s="12"/>
      <c r="R53" s="12"/>
      <c r="S53" s="12"/>
      <c r="T53" s="165" t="s">
        <v>360</v>
      </c>
      <c r="U53" s="166">
        <v>47</v>
      </c>
    </row>
    <row r="54" spans="1:21" s="2" customFormat="1" ht="12.75" customHeight="1" x14ac:dyDescent="0.2">
      <c r="A54" s="12"/>
      <c r="B54" s="12"/>
      <c r="C54" s="12"/>
      <c r="D54" s="12"/>
      <c r="E54" s="12"/>
      <c r="F54" s="12"/>
      <c r="G54" s="12"/>
      <c r="H54" s="12"/>
      <c r="I54" s="12"/>
      <c r="J54" s="12"/>
      <c r="K54" s="12"/>
      <c r="L54" s="12"/>
      <c r="M54" s="12"/>
      <c r="N54" s="12"/>
      <c r="O54" s="12"/>
      <c r="P54" s="12"/>
      <c r="Q54" s="12"/>
      <c r="R54" s="12"/>
      <c r="S54" s="12"/>
      <c r="T54" s="165" t="s">
        <v>148</v>
      </c>
      <c r="U54" s="166">
        <v>48</v>
      </c>
    </row>
    <row r="55" spans="1:21" s="2" customFormat="1" ht="12.75" customHeight="1" x14ac:dyDescent="0.2">
      <c r="A55" s="12"/>
      <c r="B55" s="12"/>
      <c r="C55" s="12"/>
      <c r="D55" s="12"/>
      <c r="E55" s="12"/>
      <c r="F55" s="12"/>
      <c r="G55" s="12"/>
      <c r="H55" s="12"/>
      <c r="I55" s="12"/>
      <c r="J55" s="12"/>
      <c r="K55" s="12"/>
      <c r="L55" s="12"/>
      <c r="M55" s="12"/>
      <c r="N55" s="12"/>
      <c r="O55" s="12"/>
      <c r="P55" s="12"/>
      <c r="Q55" s="12"/>
      <c r="R55" s="12"/>
      <c r="S55" s="12"/>
      <c r="T55" s="165" t="s">
        <v>149</v>
      </c>
      <c r="U55" s="166">
        <v>49</v>
      </c>
    </row>
    <row r="56" spans="1:21" s="2" customFormat="1" ht="12.75" customHeight="1" x14ac:dyDescent="0.2">
      <c r="A56" s="12"/>
      <c r="B56" s="12"/>
      <c r="C56" s="12"/>
      <c r="D56" s="12"/>
      <c r="E56" s="12"/>
      <c r="F56" s="12"/>
      <c r="G56" s="12"/>
      <c r="H56" s="12"/>
      <c r="I56" s="12"/>
      <c r="J56" s="12"/>
      <c r="K56" s="12"/>
      <c r="L56" s="12"/>
      <c r="M56" s="12"/>
      <c r="N56" s="12"/>
      <c r="O56" s="12"/>
      <c r="P56" s="12"/>
      <c r="Q56" s="12"/>
      <c r="R56" s="12"/>
      <c r="S56" s="12"/>
      <c r="T56" s="165" t="s">
        <v>75</v>
      </c>
      <c r="U56" s="166">
        <v>50</v>
      </c>
    </row>
    <row r="57" spans="1:21" s="2" customFormat="1" ht="12.75" customHeight="1" x14ac:dyDescent="0.2">
      <c r="A57" s="12"/>
      <c r="B57" s="12"/>
      <c r="C57" s="12"/>
      <c r="D57" s="12"/>
      <c r="E57" s="12"/>
      <c r="F57" s="12"/>
      <c r="G57" s="12"/>
      <c r="H57" s="12"/>
      <c r="I57" s="12"/>
      <c r="J57" s="12"/>
      <c r="K57" s="12"/>
      <c r="L57" s="12"/>
      <c r="M57" s="12"/>
      <c r="N57" s="12"/>
      <c r="O57" s="12"/>
      <c r="P57" s="12"/>
      <c r="Q57" s="12"/>
      <c r="R57" s="12"/>
      <c r="S57" s="12"/>
      <c r="T57" s="167" t="s">
        <v>361</v>
      </c>
      <c r="U57" s="168">
        <v>51</v>
      </c>
    </row>
    <row r="58" spans="1:21" s="2" customFormat="1" ht="12.75" customHeight="1" x14ac:dyDescent="0.2">
      <c r="A58" s="12"/>
      <c r="B58" s="12"/>
      <c r="C58" s="12"/>
      <c r="D58" s="12"/>
      <c r="E58" s="12"/>
      <c r="F58" s="12"/>
      <c r="G58" s="12"/>
      <c r="H58" s="12"/>
      <c r="I58" s="12"/>
      <c r="J58" s="12"/>
      <c r="K58" s="12"/>
      <c r="L58" s="12"/>
      <c r="M58" s="12"/>
      <c r="N58" s="12"/>
      <c r="O58" s="12"/>
      <c r="P58" s="12"/>
      <c r="Q58" s="12"/>
      <c r="R58" s="12"/>
      <c r="S58" s="12"/>
      <c r="T58" s="12"/>
      <c r="U58" s="154"/>
    </row>
    <row r="59" spans="1:21" s="2" customFormat="1" ht="12.75" customHeight="1" x14ac:dyDescent="0.2">
      <c r="A59" s="12"/>
      <c r="B59" s="12"/>
      <c r="C59" s="12"/>
      <c r="D59" s="12"/>
      <c r="E59" s="12"/>
      <c r="F59" s="12"/>
      <c r="G59" s="12"/>
      <c r="H59" s="12"/>
      <c r="I59" s="12"/>
      <c r="J59" s="12"/>
      <c r="K59" s="12"/>
      <c r="L59" s="12"/>
      <c r="M59" s="12"/>
      <c r="N59" s="12"/>
      <c r="O59" s="12"/>
      <c r="P59" s="12"/>
      <c r="Q59" s="12"/>
      <c r="R59" s="12"/>
      <c r="S59" s="12"/>
      <c r="T59" s="12"/>
      <c r="U59" s="154"/>
    </row>
    <row r="60" spans="1:21" s="2" customFormat="1" ht="12.75" customHeight="1" x14ac:dyDescent="0.2">
      <c r="A60" s="12"/>
      <c r="B60" s="12"/>
      <c r="C60" s="12"/>
      <c r="D60" s="12"/>
      <c r="E60" s="12"/>
      <c r="F60" s="12"/>
      <c r="G60" s="12"/>
      <c r="H60" s="12"/>
      <c r="I60" s="12"/>
      <c r="J60" s="12"/>
      <c r="K60" s="12"/>
      <c r="L60" s="12"/>
      <c r="M60" s="12"/>
      <c r="N60" s="12"/>
      <c r="O60" s="12"/>
      <c r="P60" s="12"/>
      <c r="Q60" s="12"/>
      <c r="R60" s="12"/>
      <c r="S60" s="12"/>
      <c r="T60" s="12"/>
      <c r="U60" s="154"/>
    </row>
    <row r="61" spans="1:21" s="2" customFormat="1" ht="12.75" customHeight="1" x14ac:dyDescent="0.2">
      <c r="A61" s="12"/>
      <c r="B61" s="12"/>
      <c r="C61" s="12"/>
      <c r="D61" s="12"/>
      <c r="E61" s="12"/>
      <c r="F61" s="12"/>
      <c r="G61" s="12"/>
      <c r="H61" s="12"/>
      <c r="I61" s="12"/>
      <c r="J61" s="12"/>
      <c r="K61" s="12"/>
      <c r="L61" s="12"/>
      <c r="M61" s="12"/>
      <c r="N61" s="12"/>
      <c r="O61" s="12"/>
      <c r="P61" s="12"/>
      <c r="Q61" s="12"/>
      <c r="R61" s="12"/>
      <c r="S61" s="12"/>
      <c r="T61" s="12"/>
      <c r="U61" s="154"/>
    </row>
    <row r="62" spans="1:21" s="2" customFormat="1" ht="12.75" customHeight="1" x14ac:dyDescent="0.2">
      <c r="A62" s="12"/>
      <c r="B62" s="12"/>
      <c r="C62" s="12"/>
      <c r="D62" s="12"/>
      <c r="E62" s="12"/>
      <c r="F62" s="12"/>
      <c r="G62" s="12"/>
      <c r="H62" s="12"/>
      <c r="I62" s="12"/>
      <c r="J62" s="12"/>
      <c r="K62" s="12"/>
      <c r="L62" s="12"/>
      <c r="M62" s="12"/>
      <c r="N62" s="12"/>
      <c r="O62" s="12"/>
      <c r="P62" s="12"/>
      <c r="Q62" s="12"/>
      <c r="R62" s="12"/>
      <c r="S62" s="12"/>
      <c r="T62" s="12"/>
      <c r="U62" s="154"/>
    </row>
    <row r="63" spans="1:21" s="2" customFormat="1" ht="12.75" customHeight="1" x14ac:dyDescent="0.2">
      <c r="A63" s="12"/>
      <c r="B63" s="12"/>
      <c r="C63" s="12"/>
      <c r="D63" s="12"/>
      <c r="E63" s="12"/>
      <c r="F63" s="12"/>
      <c r="G63" s="12"/>
      <c r="H63" s="12"/>
      <c r="I63" s="12"/>
      <c r="J63" s="12"/>
      <c r="K63" s="12"/>
      <c r="L63" s="12"/>
      <c r="M63" s="12"/>
      <c r="N63" s="12"/>
      <c r="O63" s="12"/>
      <c r="P63" s="12"/>
      <c r="Q63" s="12"/>
      <c r="R63" s="12"/>
      <c r="S63" s="12"/>
      <c r="T63" s="12"/>
      <c r="U63" s="154"/>
    </row>
    <row r="64" spans="1:21" s="2" customFormat="1" ht="12.75" customHeight="1" x14ac:dyDescent="0.2">
      <c r="A64" s="12"/>
      <c r="B64" s="12"/>
      <c r="C64" s="12"/>
      <c r="D64" s="12"/>
      <c r="E64" s="12"/>
      <c r="F64" s="12"/>
      <c r="G64" s="12"/>
      <c r="H64" s="12"/>
      <c r="I64" s="12"/>
      <c r="J64" s="12"/>
      <c r="K64" s="12"/>
      <c r="L64" s="12"/>
      <c r="M64" s="12"/>
      <c r="N64" s="12"/>
      <c r="O64" s="12"/>
      <c r="P64" s="12"/>
      <c r="Q64" s="12"/>
      <c r="R64" s="12"/>
      <c r="S64" s="12"/>
      <c r="T64" s="12"/>
      <c r="U64" s="154"/>
    </row>
    <row r="65" spans="1:21" s="2" customFormat="1" ht="12.75" customHeight="1" x14ac:dyDescent="0.2">
      <c r="A65" s="12"/>
      <c r="B65" s="12"/>
      <c r="C65" s="12"/>
      <c r="D65" s="12"/>
      <c r="E65" s="12"/>
      <c r="F65" s="12"/>
      <c r="G65" s="12"/>
      <c r="H65" s="12"/>
      <c r="I65" s="12"/>
      <c r="J65" s="12"/>
      <c r="K65" s="12"/>
      <c r="L65" s="12"/>
      <c r="M65" s="12"/>
      <c r="N65" s="12"/>
      <c r="O65" s="12"/>
      <c r="P65" s="12"/>
      <c r="Q65" s="12"/>
      <c r="R65" s="12"/>
      <c r="S65" s="12"/>
      <c r="T65" s="12"/>
      <c r="U65" s="154"/>
    </row>
    <row r="66" spans="1:21" s="2" customFormat="1" ht="12.75" customHeight="1" x14ac:dyDescent="0.2">
      <c r="A66" s="12"/>
      <c r="B66" s="12"/>
      <c r="C66" s="12"/>
      <c r="D66" s="12"/>
      <c r="E66" s="12"/>
      <c r="F66" s="12"/>
      <c r="G66" s="12"/>
      <c r="H66" s="12"/>
      <c r="I66" s="12"/>
      <c r="J66" s="12"/>
      <c r="K66" s="12"/>
      <c r="L66" s="12"/>
      <c r="M66" s="12"/>
      <c r="N66" s="12"/>
      <c r="O66" s="12"/>
      <c r="P66" s="12"/>
      <c r="Q66" s="12"/>
      <c r="R66" s="12"/>
      <c r="S66" s="12"/>
      <c r="T66" s="12"/>
      <c r="U66" s="154"/>
    </row>
    <row r="67" spans="1:21" s="2" customFormat="1" ht="12.75" customHeight="1" x14ac:dyDescent="0.2">
      <c r="A67" s="12"/>
      <c r="B67" s="12"/>
      <c r="C67" s="12"/>
      <c r="D67" s="12"/>
      <c r="E67" s="12"/>
      <c r="F67" s="12"/>
      <c r="G67" s="12"/>
      <c r="H67" s="12"/>
      <c r="I67" s="12"/>
      <c r="J67" s="12"/>
      <c r="K67" s="12"/>
      <c r="L67" s="12"/>
      <c r="M67" s="12"/>
      <c r="N67" s="12"/>
      <c r="O67" s="12"/>
      <c r="P67" s="12"/>
      <c r="Q67" s="12"/>
      <c r="R67" s="12"/>
      <c r="S67" s="12"/>
      <c r="T67" s="12"/>
      <c r="U67" s="154"/>
    </row>
    <row r="68" spans="1:21" s="2" customFormat="1" ht="12.75" customHeight="1" x14ac:dyDescent="0.2">
      <c r="A68" s="12"/>
      <c r="B68" s="12"/>
      <c r="C68" s="12"/>
      <c r="D68" s="12"/>
      <c r="E68" s="12"/>
      <c r="F68" s="12"/>
      <c r="G68" s="12"/>
      <c r="H68" s="12"/>
      <c r="I68" s="12"/>
      <c r="J68" s="12"/>
      <c r="K68" s="12"/>
      <c r="L68" s="12"/>
      <c r="M68" s="12"/>
      <c r="N68" s="12"/>
      <c r="O68" s="12"/>
      <c r="P68" s="12"/>
      <c r="Q68" s="12"/>
      <c r="R68" s="12"/>
      <c r="S68" s="12"/>
      <c r="T68" s="12"/>
      <c r="U68" s="154"/>
    </row>
    <row r="69" spans="1:21" s="2" customFormat="1" ht="12.75" customHeight="1" x14ac:dyDescent="0.2">
      <c r="A69" s="12"/>
      <c r="B69" s="12"/>
      <c r="C69" s="12"/>
      <c r="D69" s="12"/>
      <c r="E69" s="12"/>
      <c r="F69" s="12"/>
      <c r="G69" s="12"/>
      <c r="H69" s="12"/>
      <c r="I69" s="12"/>
      <c r="J69" s="12"/>
      <c r="K69" s="12"/>
      <c r="L69" s="12"/>
      <c r="M69" s="12"/>
      <c r="N69" s="12"/>
      <c r="O69" s="12"/>
      <c r="P69" s="12"/>
      <c r="Q69" s="12"/>
      <c r="R69" s="12"/>
      <c r="S69" s="12"/>
      <c r="T69" s="12"/>
      <c r="U69" s="154"/>
    </row>
    <row r="70" spans="1:21" s="2" customFormat="1" ht="12.75" customHeight="1" x14ac:dyDescent="0.2">
      <c r="A70" s="12"/>
      <c r="B70" s="12"/>
      <c r="C70" s="12"/>
      <c r="D70" s="12"/>
      <c r="E70" s="12"/>
      <c r="F70" s="12"/>
      <c r="G70" s="12"/>
      <c r="H70" s="12"/>
      <c r="I70" s="12"/>
      <c r="J70" s="12"/>
      <c r="K70" s="12"/>
      <c r="L70" s="12"/>
      <c r="M70" s="12"/>
      <c r="N70" s="12"/>
      <c r="O70" s="12"/>
      <c r="P70" s="12"/>
      <c r="Q70" s="12"/>
      <c r="R70" s="12"/>
      <c r="S70" s="12"/>
      <c r="T70" s="12"/>
      <c r="U70" s="154"/>
    </row>
    <row r="71" spans="1:21" s="2" customFormat="1" ht="12.75" customHeight="1" x14ac:dyDescent="0.2">
      <c r="A71" s="12"/>
      <c r="B71" s="12"/>
      <c r="C71" s="12"/>
      <c r="D71" s="12"/>
      <c r="E71" s="12"/>
      <c r="F71" s="12"/>
      <c r="G71" s="12"/>
      <c r="H71" s="12"/>
      <c r="I71" s="12"/>
      <c r="J71" s="12"/>
      <c r="K71" s="12"/>
      <c r="L71" s="12"/>
      <c r="M71" s="12"/>
      <c r="N71" s="12"/>
      <c r="O71" s="12"/>
      <c r="P71" s="12"/>
      <c r="Q71" s="12"/>
      <c r="R71" s="12"/>
      <c r="S71" s="12"/>
      <c r="T71" s="12"/>
      <c r="U71" s="154"/>
    </row>
    <row r="72" spans="1:21" s="2" customFormat="1" ht="12.75" customHeight="1" x14ac:dyDescent="0.2">
      <c r="A72" s="12"/>
      <c r="B72" s="12"/>
      <c r="C72" s="12"/>
      <c r="D72" s="12"/>
      <c r="E72" s="12"/>
      <c r="F72" s="12"/>
      <c r="G72" s="12"/>
      <c r="H72" s="12"/>
      <c r="I72" s="12"/>
      <c r="J72" s="12"/>
      <c r="K72" s="12"/>
      <c r="L72" s="12"/>
      <c r="M72" s="12"/>
      <c r="N72" s="12"/>
      <c r="O72" s="12"/>
      <c r="P72" s="12"/>
      <c r="Q72" s="12"/>
      <c r="R72" s="12"/>
      <c r="S72" s="12"/>
      <c r="T72" s="12"/>
      <c r="U72" s="154"/>
    </row>
    <row r="73" spans="1:21" s="2" customFormat="1" ht="12.75" customHeight="1" x14ac:dyDescent="0.2">
      <c r="A73" s="12"/>
      <c r="B73" s="12"/>
      <c r="C73" s="12"/>
      <c r="D73" s="12"/>
      <c r="E73" s="12"/>
      <c r="F73" s="12"/>
      <c r="G73" s="12"/>
      <c r="H73" s="12"/>
      <c r="I73" s="12"/>
      <c r="J73" s="12"/>
      <c r="K73" s="12"/>
      <c r="L73" s="12"/>
      <c r="M73" s="12"/>
      <c r="N73" s="12"/>
      <c r="O73" s="12"/>
      <c r="P73" s="12"/>
      <c r="Q73" s="12"/>
      <c r="R73" s="12"/>
      <c r="S73" s="12"/>
      <c r="T73" s="12"/>
      <c r="U73" s="154"/>
    </row>
    <row r="74" spans="1:21" s="2" customFormat="1" ht="12.75" customHeight="1" x14ac:dyDescent="0.2">
      <c r="A74" s="12"/>
      <c r="B74" s="12"/>
      <c r="C74" s="12"/>
      <c r="D74" s="12"/>
      <c r="E74" s="12"/>
      <c r="F74" s="12"/>
      <c r="G74" s="12"/>
      <c r="H74" s="12"/>
      <c r="I74" s="12"/>
      <c r="J74" s="12"/>
      <c r="K74" s="12"/>
      <c r="L74" s="12"/>
      <c r="M74" s="12"/>
      <c r="N74" s="12"/>
      <c r="O74" s="12"/>
      <c r="P74" s="12"/>
      <c r="Q74" s="12"/>
      <c r="R74" s="12"/>
      <c r="S74" s="12"/>
      <c r="T74" s="12"/>
      <c r="U74" s="154"/>
    </row>
    <row r="75" spans="1:21" s="2" customFormat="1" ht="12.75" customHeight="1" x14ac:dyDescent="0.2">
      <c r="A75" s="12"/>
      <c r="B75" s="12"/>
      <c r="C75" s="12"/>
      <c r="D75" s="12"/>
      <c r="E75" s="12"/>
      <c r="F75" s="12"/>
      <c r="G75" s="12"/>
      <c r="H75" s="12"/>
      <c r="I75" s="12"/>
      <c r="J75" s="12"/>
      <c r="K75" s="12"/>
      <c r="L75" s="12"/>
      <c r="M75" s="12"/>
      <c r="N75" s="12"/>
      <c r="O75" s="12"/>
      <c r="P75" s="12"/>
      <c r="Q75" s="12"/>
      <c r="R75" s="12"/>
      <c r="S75" s="12"/>
      <c r="T75" s="12"/>
      <c r="U75" s="154"/>
    </row>
    <row r="76" spans="1:21" s="2" customFormat="1" ht="12.75" customHeight="1" x14ac:dyDescent="0.2">
      <c r="A76" s="12"/>
      <c r="B76" s="12"/>
      <c r="C76" s="12"/>
      <c r="D76" s="12"/>
      <c r="E76" s="12"/>
      <c r="F76" s="12"/>
      <c r="G76" s="12"/>
      <c r="H76" s="12"/>
      <c r="I76" s="12"/>
      <c r="J76" s="12"/>
      <c r="K76" s="12"/>
      <c r="L76" s="12"/>
      <c r="M76" s="12"/>
      <c r="N76" s="12"/>
      <c r="O76" s="12"/>
      <c r="P76" s="12"/>
      <c r="Q76" s="12"/>
      <c r="R76" s="12"/>
      <c r="S76" s="12"/>
      <c r="T76" s="12"/>
      <c r="U76" s="154"/>
    </row>
    <row r="77" spans="1:21" s="2" customFormat="1" ht="12.75" customHeight="1" x14ac:dyDescent="0.2">
      <c r="A77" s="12"/>
      <c r="B77" s="12"/>
      <c r="C77" s="12"/>
      <c r="D77" s="12"/>
      <c r="E77" s="12"/>
      <c r="F77" s="12"/>
      <c r="G77" s="12"/>
      <c r="H77" s="12"/>
      <c r="I77" s="12"/>
      <c r="J77" s="12"/>
      <c r="K77" s="12"/>
      <c r="L77" s="12"/>
      <c r="M77" s="12"/>
      <c r="N77" s="12"/>
      <c r="O77" s="12"/>
      <c r="P77" s="12"/>
      <c r="Q77" s="12"/>
      <c r="R77" s="12"/>
      <c r="S77" s="12"/>
      <c r="T77" s="12"/>
      <c r="U77" s="154"/>
    </row>
    <row r="78" spans="1:21" s="2" customFormat="1" ht="12.75" customHeight="1" x14ac:dyDescent="0.2">
      <c r="A78" s="12"/>
      <c r="B78" s="12"/>
      <c r="C78" s="12"/>
      <c r="D78" s="12"/>
      <c r="E78" s="12"/>
      <c r="F78" s="12"/>
      <c r="G78" s="12"/>
      <c r="H78" s="12"/>
      <c r="I78" s="12"/>
      <c r="J78" s="12"/>
      <c r="K78" s="12"/>
      <c r="L78" s="12"/>
      <c r="M78" s="12"/>
      <c r="N78" s="12"/>
      <c r="O78" s="12"/>
      <c r="P78" s="12"/>
      <c r="Q78" s="12"/>
      <c r="R78" s="12"/>
      <c r="S78" s="12"/>
      <c r="T78" s="12"/>
      <c r="U78" s="154"/>
    </row>
    <row r="79" spans="1:21" s="2" customFormat="1" ht="12.75" customHeight="1" x14ac:dyDescent="0.2">
      <c r="A79" s="12"/>
      <c r="B79" s="12"/>
      <c r="C79" s="12"/>
      <c r="D79" s="12"/>
      <c r="E79" s="12"/>
      <c r="F79" s="12"/>
      <c r="G79" s="12"/>
      <c r="H79" s="12"/>
      <c r="I79" s="12"/>
      <c r="J79" s="12"/>
      <c r="K79" s="12"/>
      <c r="L79" s="12"/>
      <c r="M79" s="12"/>
      <c r="N79" s="12"/>
      <c r="O79" s="12"/>
      <c r="P79" s="12"/>
      <c r="Q79" s="12"/>
      <c r="R79" s="12"/>
      <c r="S79" s="12"/>
      <c r="T79" s="12"/>
      <c r="U79" s="154"/>
    </row>
    <row r="80" spans="1:21" s="2" customFormat="1" ht="12.75" customHeight="1" x14ac:dyDescent="0.2">
      <c r="A80" s="12"/>
      <c r="B80" s="12"/>
      <c r="C80" s="12"/>
      <c r="D80" s="12"/>
      <c r="E80" s="12"/>
      <c r="F80" s="12"/>
      <c r="G80" s="12"/>
      <c r="H80" s="12"/>
      <c r="I80" s="12"/>
      <c r="J80" s="12"/>
      <c r="K80" s="12"/>
      <c r="L80" s="12"/>
      <c r="M80" s="12"/>
      <c r="N80" s="12"/>
      <c r="O80" s="12"/>
      <c r="P80" s="12"/>
      <c r="Q80" s="12"/>
      <c r="R80" s="12"/>
      <c r="S80" s="12"/>
      <c r="T80" s="12"/>
      <c r="U80" s="154"/>
    </row>
    <row r="81" spans="1:21" s="2" customFormat="1" ht="12.75" customHeight="1" x14ac:dyDescent="0.2">
      <c r="A81" s="12"/>
      <c r="B81" s="12"/>
      <c r="C81" s="12"/>
      <c r="D81" s="12"/>
      <c r="E81" s="12"/>
      <c r="F81" s="12"/>
      <c r="G81" s="12"/>
      <c r="H81" s="12"/>
      <c r="I81" s="12"/>
      <c r="J81" s="12"/>
      <c r="K81" s="12"/>
      <c r="L81" s="12"/>
      <c r="M81" s="12"/>
      <c r="N81" s="12"/>
      <c r="O81" s="12"/>
      <c r="P81" s="12"/>
      <c r="Q81" s="12"/>
      <c r="R81" s="12"/>
      <c r="S81" s="12"/>
      <c r="T81" s="12"/>
      <c r="U81" s="154"/>
    </row>
    <row r="82" spans="1:21" s="2" customFormat="1" ht="12.75" customHeight="1" x14ac:dyDescent="0.2">
      <c r="A82" s="12"/>
      <c r="B82" s="12"/>
      <c r="C82" s="12"/>
      <c r="D82" s="12"/>
      <c r="E82" s="12"/>
      <c r="F82" s="12"/>
      <c r="G82" s="12"/>
      <c r="H82" s="12"/>
      <c r="I82" s="12"/>
      <c r="J82" s="12"/>
      <c r="K82" s="12"/>
      <c r="L82" s="12"/>
      <c r="M82" s="12"/>
      <c r="N82" s="12"/>
      <c r="O82" s="12"/>
      <c r="P82" s="12"/>
      <c r="Q82" s="12"/>
      <c r="R82" s="12"/>
      <c r="S82" s="12"/>
      <c r="T82" s="12"/>
      <c r="U82" s="154"/>
    </row>
    <row r="83" spans="1:21" s="2" customFormat="1" ht="12.75" customHeight="1" x14ac:dyDescent="0.2">
      <c r="A83" s="12"/>
      <c r="B83" s="12"/>
      <c r="C83" s="12"/>
      <c r="D83" s="12"/>
      <c r="E83" s="12"/>
      <c r="F83" s="12"/>
      <c r="G83" s="12"/>
      <c r="H83" s="12"/>
      <c r="I83" s="12"/>
      <c r="J83" s="12"/>
      <c r="K83" s="12"/>
      <c r="L83" s="12"/>
      <c r="M83" s="12"/>
      <c r="N83" s="12"/>
      <c r="O83" s="12"/>
      <c r="P83" s="12"/>
      <c r="Q83" s="12"/>
      <c r="R83" s="12"/>
      <c r="S83" s="12"/>
      <c r="T83" s="12"/>
      <c r="U83" s="154"/>
    </row>
    <row r="84" spans="1:21" s="2" customFormat="1" ht="12.75" customHeight="1" x14ac:dyDescent="0.2">
      <c r="A84" s="12"/>
      <c r="B84" s="12"/>
      <c r="C84" s="12"/>
      <c r="D84" s="12"/>
      <c r="E84" s="12"/>
      <c r="F84" s="12"/>
      <c r="G84" s="12"/>
      <c r="H84" s="12"/>
      <c r="I84" s="12"/>
      <c r="J84" s="12"/>
      <c r="K84" s="12"/>
      <c r="L84" s="12"/>
      <c r="M84" s="12"/>
      <c r="N84" s="12"/>
      <c r="O84" s="12"/>
      <c r="P84" s="12"/>
      <c r="Q84" s="12"/>
      <c r="R84" s="12"/>
      <c r="S84" s="12"/>
      <c r="T84" s="12"/>
      <c r="U84" s="154"/>
    </row>
    <row r="85" spans="1:21" s="2" customFormat="1" ht="12.75" customHeight="1" x14ac:dyDescent="0.2">
      <c r="A85" s="12"/>
      <c r="B85" s="12"/>
      <c r="C85" s="12"/>
      <c r="D85" s="12"/>
      <c r="E85" s="12"/>
      <c r="F85" s="12"/>
      <c r="G85" s="12"/>
      <c r="H85" s="12"/>
      <c r="I85" s="12"/>
      <c r="J85" s="12"/>
      <c r="K85" s="12"/>
      <c r="L85" s="12"/>
      <c r="M85" s="12"/>
      <c r="N85" s="12"/>
      <c r="O85" s="12"/>
      <c r="P85" s="12"/>
      <c r="Q85" s="12"/>
      <c r="R85" s="12"/>
      <c r="S85" s="12"/>
      <c r="T85" s="12"/>
      <c r="U85" s="154"/>
    </row>
    <row r="86" spans="1:21" s="2" customFormat="1" ht="12.75" customHeight="1" x14ac:dyDescent="0.2">
      <c r="A86" s="12"/>
      <c r="B86" s="12"/>
      <c r="C86" s="12"/>
      <c r="D86" s="12"/>
      <c r="E86" s="12"/>
      <c r="F86" s="12"/>
      <c r="G86" s="12"/>
      <c r="H86" s="12"/>
      <c r="I86" s="12"/>
      <c r="J86" s="12"/>
      <c r="K86" s="12"/>
      <c r="L86" s="12"/>
      <c r="M86" s="12"/>
      <c r="N86" s="12"/>
      <c r="O86" s="12"/>
      <c r="P86" s="12"/>
      <c r="Q86" s="12"/>
      <c r="R86" s="12"/>
      <c r="S86" s="12"/>
      <c r="T86" s="12"/>
      <c r="U86" s="154"/>
    </row>
    <row r="87" spans="1:21" s="2" customFormat="1" ht="12.75" customHeight="1" x14ac:dyDescent="0.2">
      <c r="A87" s="12"/>
      <c r="B87" s="12"/>
      <c r="C87" s="12"/>
      <c r="D87" s="12"/>
      <c r="E87" s="12"/>
      <c r="F87" s="12"/>
      <c r="G87" s="12"/>
      <c r="H87" s="12"/>
      <c r="I87" s="12"/>
      <c r="J87" s="12"/>
      <c r="K87" s="12"/>
      <c r="L87" s="12"/>
      <c r="M87" s="12"/>
      <c r="N87" s="12"/>
      <c r="O87" s="12"/>
      <c r="P87" s="12"/>
      <c r="Q87" s="12"/>
      <c r="R87" s="12"/>
      <c r="S87" s="12"/>
      <c r="T87" s="12"/>
      <c r="U87" s="154"/>
    </row>
    <row r="88" spans="1:21" s="2" customFormat="1" ht="12.75" customHeight="1" x14ac:dyDescent="0.2">
      <c r="A88" s="12"/>
      <c r="B88" s="12"/>
      <c r="C88" s="12"/>
      <c r="D88" s="12"/>
      <c r="E88" s="12"/>
      <c r="F88" s="12"/>
      <c r="G88" s="12"/>
      <c r="H88" s="12"/>
      <c r="I88" s="12"/>
      <c r="J88" s="12"/>
      <c r="K88" s="12"/>
      <c r="L88" s="12"/>
      <c r="M88" s="12"/>
      <c r="N88" s="12"/>
      <c r="O88" s="12"/>
      <c r="P88" s="12"/>
      <c r="Q88" s="12"/>
      <c r="R88" s="12"/>
      <c r="S88" s="12"/>
      <c r="T88" s="12"/>
      <c r="U88" s="154"/>
    </row>
    <row r="89" spans="1:21" s="2" customFormat="1" ht="12.75" customHeight="1" x14ac:dyDescent="0.2">
      <c r="A89" s="12"/>
      <c r="B89" s="12"/>
      <c r="C89" s="12"/>
      <c r="D89" s="12"/>
      <c r="E89" s="12"/>
      <c r="F89" s="12"/>
      <c r="G89" s="12"/>
      <c r="H89" s="12"/>
      <c r="I89" s="12"/>
      <c r="J89" s="12"/>
      <c r="K89" s="12"/>
      <c r="L89" s="12"/>
      <c r="M89" s="12"/>
      <c r="N89" s="12"/>
      <c r="O89" s="12"/>
      <c r="P89" s="12"/>
      <c r="Q89" s="12"/>
      <c r="R89" s="12"/>
      <c r="S89" s="12"/>
      <c r="T89" s="12"/>
      <c r="U89" s="154"/>
    </row>
    <row r="90" spans="1:21" s="2" customFormat="1" ht="12.75" customHeight="1" x14ac:dyDescent="0.2">
      <c r="A90" s="12"/>
      <c r="B90" s="12"/>
      <c r="C90" s="12"/>
      <c r="D90" s="12"/>
      <c r="E90" s="12"/>
      <c r="F90" s="12"/>
      <c r="G90" s="12"/>
      <c r="H90" s="12"/>
      <c r="I90" s="12"/>
      <c r="J90" s="12"/>
      <c r="K90" s="12"/>
      <c r="L90" s="12"/>
      <c r="M90" s="12"/>
      <c r="N90" s="12"/>
      <c r="O90" s="12"/>
      <c r="P90" s="12"/>
      <c r="Q90" s="12"/>
      <c r="R90" s="12"/>
      <c r="S90" s="12"/>
      <c r="T90" s="12"/>
      <c r="U90" s="154"/>
    </row>
    <row r="91" spans="1:21" s="2" customFormat="1" ht="12.75" customHeight="1" x14ac:dyDescent="0.2">
      <c r="A91" s="12"/>
      <c r="B91" s="12"/>
      <c r="C91" s="12"/>
      <c r="D91" s="12"/>
      <c r="E91" s="12"/>
      <c r="F91" s="12"/>
      <c r="G91" s="12"/>
      <c r="H91" s="12"/>
      <c r="I91" s="12"/>
      <c r="J91" s="12"/>
      <c r="K91" s="12"/>
      <c r="L91" s="12"/>
      <c r="M91" s="12"/>
      <c r="N91" s="12"/>
      <c r="O91" s="12"/>
      <c r="P91" s="12"/>
      <c r="Q91" s="12"/>
      <c r="R91" s="12"/>
      <c r="S91" s="12"/>
      <c r="T91" s="12"/>
      <c r="U91" s="154"/>
    </row>
    <row r="92" spans="1:21" s="2" customFormat="1" ht="12.75" customHeight="1" x14ac:dyDescent="0.2">
      <c r="A92" s="12"/>
      <c r="B92" s="12"/>
      <c r="C92" s="12"/>
      <c r="D92" s="12"/>
      <c r="E92" s="12"/>
      <c r="F92" s="12"/>
      <c r="G92" s="12"/>
      <c r="H92" s="12"/>
      <c r="I92" s="12"/>
      <c r="J92" s="12"/>
      <c r="K92" s="12"/>
      <c r="L92" s="12"/>
      <c r="M92" s="12"/>
      <c r="N92" s="12"/>
      <c r="O92" s="12"/>
      <c r="P92" s="12"/>
      <c r="Q92" s="12"/>
      <c r="R92" s="12"/>
      <c r="S92" s="12"/>
      <c r="T92" s="12"/>
      <c r="U92" s="154"/>
    </row>
    <row r="93" spans="1:21" s="2" customFormat="1" ht="12.75" customHeight="1" x14ac:dyDescent="0.2">
      <c r="A93" s="12"/>
      <c r="B93" s="12"/>
      <c r="C93" s="12"/>
      <c r="D93" s="12"/>
      <c r="E93" s="12"/>
      <c r="F93" s="12"/>
      <c r="G93" s="12"/>
      <c r="H93" s="12"/>
      <c r="I93" s="12"/>
      <c r="J93" s="12"/>
      <c r="K93" s="12"/>
      <c r="L93" s="12"/>
      <c r="M93" s="12"/>
      <c r="N93" s="12"/>
      <c r="O93" s="12"/>
      <c r="P93" s="12"/>
      <c r="Q93" s="12"/>
      <c r="R93" s="12"/>
      <c r="S93" s="12"/>
      <c r="T93" s="12"/>
      <c r="U93" s="154"/>
    </row>
    <row r="94" spans="1:21" s="2" customFormat="1" ht="12.75" customHeight="1" x14ac:dyDescent="0.2">
      <c r="A94" s="12"/>
      <c r="B94" s="12"/>
      <c r="C94" s="12"/>
      <c r="D94" s="12"/>
      <c r="E94" s="12"/>
      <c r="F94" s="12"/>
      <c r="G94" s="12"/>
      <c r="H94" s="12"/>
      <c r="I94" s="12"/>
      <c r="J94" s="12"/>
      <c r="K94" s="12"/>
      <c r="L94" s="12"/>
      <c r="M94" s="12"/>
      <c r="N94" s="12"/>
      <c r="O94" s="12"/>
      <c r="P94" s="12"/>
      <c r="Q94" s="12"/>
      <c r="R94" s="12"/>
      <c r="S94" s="12"/>
      <c r="T94" s="12"/>
      <c r="U94" s="154"/>
    </row>
    <row r="95" spans="1:21" s="2" customFormat="1" ht="12.75" customHeight="1" x14ac:dyDescent="0.2">
      <c r="A95" s="12"/>
      <c r="B95" s="12"/>
      <c r="C95" s="12"/>
      <c r="D95" s="12"/>
      <c r="E95" s="12"/>
      <c r="F95" s="12"/>
      <c r="G95" s="12"/>
      <c r="H95" s="12"/>
      <c r="I95" s="12"/>
      <c r="J95" s="12"/>
      <c r="K95" s="12"/>
      <c r="L95" s="12"/>
      <c r="M95" s="12"/>
      <c r="N95" s="12"/>
      <c r="O95" s="12"/>
      <c r="P95" s="12"/>
      <c r="Q95" s="12"/>
      <c r="R95" s="12"/>
      <c r="S95" s="12"/>
      <c r="T95" s="12"/>
      <c r="U95" s="154"/>
    </row>
    <row r="96" spans="1:21" s="2" customFormat="1" ht="12.75" customHeight="1" x14ac:dyDescent="0.2">
      <c r="A96" s="12"/>
      <c r="B96" s="12"/>
      <c r="C96" s="12"/>
      <c r="D96" s="12"/>
      <c r="E96" s="12"/>
      <c r="F96" s="12"/>
      <c r="G96" s="12"/>
      <c r="H96" s="12"/>
      <c r="I96" s="12"/>
      <c r="J96" s="12"/>
      <c r="K96" s="12"/>
      <c r="L96" s="12"/>
      <c r="M96" s="12"/>
      <c r="N96" s="12"/>
      <c r="O96" s="12"/>
      <c r="P96" s="12"/>
      <c r="Q96" s="12"/>
      <c r="R96" s="12"/>
      <c r="S96" s="12"/>
      <c r="T96" s="12"/>
      <c r="U96" s="154"/>
    </row>
    <row r="97" spans="1:21" s="2" customFormat="1" ht="12.75" customHeight="1" x14ac:dyDescent="0.2">
      <c r="A97" s="12"/>
      <c r="B97" s="12"/>
      <c r="C97" s="12"/>
      <c r="D97" s="12"/>
      <c r="E97" s="12"/>
      <c r="F97" s="12"/>
      <c r="G97" s="12"/>
      <c r="H97" s="12"/>
      <c r="I97" s="12"/>
      <c r="J97" s="12"/>
      <c r="K97" s="12"/>
      <c r="L97" s="12"/>
      <c r="M97" s="12"/>
      <c r="N97" s="12"/>
      <c r="O97" s="12"/>
      <c r="P97" s="12"/>
      <c r="Q97" s="12"/>
      <c r="R97" s="12"/>
      <c r="S97" s="12"/>
      <c r="T97" s="12"/>
      <c r="U97" s="154"/>
    </row>
    <row r="98" spans="1:21" s="2" customFormat="1" ht="12.75" customHeight="1" x14ac:dyDescent="0.2">
      <c r="A98" s="12"/>
      <c r="B98" s="12"/>
      <c r="C98" s="12"/>
      <c r="D98" s="12"/>
      <c r="E98" s="12"/>
      <c r="F98" s="12"/>
      <c r="G98" s="12"/>
      <c r="H98" s="12"/>
      <c r="I98" s="12"/>
      <c r="J98" s="12"/>
      <c r="K98" s="12"/>
      <c r="L98" s="12"/>
      <c r="M98" s="12"/>
      <c r="N98" s="12"/>
      <c r="O98" s="12"/>
      <c r="P98" s="12"/>
      <c r="Q98" s="12"/>
      <c r="R98" s="12"/>
      <c r="S98" s="12"/>
      <c r="T98" s="12"/>
      <c r="U98" s="154"/>
    </row>
    <row r="99" spans="1:21" s="2" customFormat="1" ht="12.75" customHeight="1" x14ac:dyDescent="0.2">
      <c r="A99" s="12"/>
      <c r="B99" s="12"/>
      <c r="C99" s="12"/>
      <c r="D99" s="12"/>
      <c r="E99" s="12"/>
      <c r="F99" s="12"/>
      <c r="G99" s="12"/>
      <c r="H99" s="12"/>
      <c r="I99" s="12"/>
      <c r="J99" s="12"/>
      <c r="K99" s="12"/>
      <c r="L99" s="12"/>
      <c r="M99" s="12"/>
      <c r="N99" s="12"/>
      <c r="O99" s="12"/>
      <c r="P99" s="12"/>
      <c r="Q99" s="12"/>
      <c r="R99" s="12"/>
      <c r="S99" s="12"/>
      <c r="T99" s="12"/>
      <c r="U99" s="154"/>
    </row>
    <row r="100" spans="1:21" s="2" customFormat="1" ht="12.75" customHeight="1" x14ac:dyDescent="0.2">
      <c r="A100" s="12"/>
      <c r="B100" s="12"/>
      <c r="C100" s="12"/>
      <c r="D100" s="12"/>
      <c r="E100" s="12"/>
      <c r="F100" s="12"/>
      <c r="G100" s="12"/>
      <c r="H100" s="12"/>
      <c r="I100" s="12"/>
      <c r="J100" s="12"/>
      <c r="K100" s="12"/>
      <c r="L100" s="12"/>
      <c r="M100" s="12"/>
      <c r="N100" s="12"/>
      <c r="O100" s="12"/>
      <c r="P100" s="12"/>
      <c r="Q100" s="12"/>
      <c r="R100" s="12"/>
      <c r="S100" s="12"/>
      <c r="T100" s="12"/>
      <c r="U100" s="154"/>
    </row>
    <row r="101" spans="1:21" s="2" customFormat="1" ht="12.75" customHeight="1" x14ac:dyDescent="0.2">
      <c r="A101" s="12"/>
      <c r="B101" s="12"/>
      <c r="C101" s="12"/>
      <c r="D101" s="12"/>
      <c r="E101" s="12"/>
      <c r="F101" s="12"/>
      <c r="G101" s="12"/>
      <c r="H101" s="12"/>
      <c r="I101" s="12"/>
      <c r="J101" s="12"/>
      <c r="K101" s="12"/>
      <c r="L101" s="12"/>
      <c r="M101" s="12"/>
      <c r="N101" s="12"/>
      <c r="O101" s="12"/>
      <c r="P101" s="12"/>
      <c r="Q101" s="12"/>
      <c r="R101" s="12"/>
      <c r="S101" s="12"/>
      <c r="T101" s="12"/>
      <c r="U101" s="154"/>
    </row>
    <row r="102" spans="1:21" s="2" customFormat="1" ht="12.75" customHeight="1" x14ac:dyDescent="0.2">
      <c r="A102" s="12"/>
      <c r="B102" s="12"/>
      <c r="C102" s="12"/>
      <c r="D102" s="12"/>
      <c r="E102" s="12"/>
      <c r="F102" s="12"/>
      <c r="G102" s="12"/>
      <c r="H102" s="12"/>
      <c r="I102" s="12"/>
      <c r="J102" s="12"/>
      <c r="K102" s="12"/>
      <c r="L102" s="12"/>
      <c r="M102" s="12"/>
      <c r="N102" s="12"/>
      <c r="O102" s="12"/>
      <c r="P102" s="12"/>
      <c r="Q102" s="12"/>
      <c r="R102" s="12"/>
      <c r="S102" s="12"/>
      <c r="T102" s="12"/>
      <c r="U102" s="154"/>
    </row>
    <row r="103" spans="1:21" s="2" customFormat="1" ht="12.75" customHeight="1" x14ac:dyDescent="0.2">
      <c r="A103" s="12"/>
      <c r="B103" s="12"/>
      <c r="C103" s="12"/>
      <c r="D103" s="12"/>
      <c r="E103" s="12"/>
      <c r="F103" s="12"/>
      <c r="G103" s="12"/>
      <c r="H103" s="12"/>
      <c r="I103" s="12"/>
      <c r="J103" s="12"/>
      <c r="K103" s="12"/>
      <c r="L103" s="12"/>
      <c r="M103" s="12"/>
      <c r="N103" s="12"/>
      <c r="O103" s="12"/>
      <c r="P103" s="12"/>
      <c r="Q103" s="12"/>
      <c r="R103" s="12"/>
      <c r="S103" s="12"/>
      <c r="T103" s="12"/>
      <c r="U103" s="154"/>
    </row>
    <row r="104" spans="1:21" s="2" customFormat="1" ht="12.75" customHeight="1" x14ac:dyDescent="0.2">
      <c r="A104" s="12"/>
      <c r="B104" s="12"/>
      <c r="C104" s="12"/>
      <c r="D104" s="12"/>
      <c r="E104" s="12"/>
      <c r="F104" s="12"/>
      <c r="G104" s="12"/>
      <c r="H104" s="12"/>
      <c r="I104" s="12"/>
      <c r="J104" s="12"/>
      <c r="K104" s="12"/>
      <c r="L104" s="12"/>
      <c r="M104" s="12"/>
      <c r="N104" s="12"/>
      <c r="O104" s="12"/>
      <c r="P104" s="12"/>
      <c r="Q104" s="12"/>
      <c r="R104" s="12"/>
      <c r="S104" s="12"/>
      <c r="T104" s="12"/>
      <c r="U104" s="154"/>
    </row>
    <row r="105" spans="1:21" s="2" customFormat="1" ht="12.75" customHeight="1" x14ac:dyDescent="0.2">
      <c r="A105" s="12"/>
      <c r="B105" s="12"/>
      <c r="C105" s="12"/>
      <c r="D105" s="12"/>
      <c r="E105" s="12"/>
      <c r="F105" s="12"/>
      <c r="G105" s="12"/>
      <c r="H105" s="12"/>
      <c r="I105" s="12"/>
      <c r="J105" s="12"/>
      <c r="K105" s="12"/>
      <c r="L105" s="12"/>
      <c r="M105" s="12"/>
      <c r="N105" s="12"/>
      <c r="O105" s="12"/>
      <c r="P105" s="12"/>
      <c r="Q105" s="12"/>
      <c r="R105" s="12"/>
      <c r="S105" s="12"/>
      <c r="T105" s="12"/>
      <c r="U105" s="154"/>
    </row>
    <row r="106" spans="1:21" s="2" customFormat="1" ht="12.75" customHeight="1" x14ac:dyDescent="0.2">
      <c r="A106" s="12"/>
      <c r="B106" s="12"/>
      <c r="C106" s="12"/>
      <c r="D106" s="12"/>
      <c r="E106" s="12"/>
      <c r="F106" s="12"/>
      <c r="G106" s="12"/>
      <c r="H106" s="12"/>
      <c r="I106" s="12"/>
      <c r="J106" s="12"/>
      <c r="K106" s="12"/>
      <c r="L106" s="12"/>
      <c r="M106" s="12"/>
      <c r="N106" s="12"/>
      <c r="O106" s="12"/>
      <c r="P106" s="12"/>
      <c r="Q106" s="12"/>
      <c r="R106" s="12"/>
      <c r="S106" s="12"/>
      <c r="T106" s="12"/>
      <c r="U106" s="154"/>
    </row>
    <row r="107" spans="1:21" s="2" customFormat="1" ht="12.75" customHeight="1" x14ac:dyDescent="0.2">
      <c r="A107" s="12"/>
      <c r="B107" s="12"/>
      <c r="C107" s="12"/>
      <c r="D107" s="12"/>
      <c r="E107" s="12"/>
      <c r="F107" s="12"/>
      <c r="G107" s="12"/>
      <c r="H107" s="12"/>
      <c r="I107" s="12"/>
      <c r="J107" s="12"/>
      <c r="K107" s="12"/>
      <c r="L107" s="12"/>
      <c r="M107" s="12"/>
      <c r="N107" s="12"/>
      <c r="O107" s="12"/>
      <c r="P107" s="12"/>
      <c r="Q107" s="12"/>
      <c r="R107" s="12"/>
      <c r="S107" s="12"/>
      <c r="T107" s="12"/>
      <c r="U107" s="154"/>
    </row>
    <row r="108" spans="1:21" s="2" customFormat="1" ht="12.75" customHeight="1" x14ac:dyDescent="0.2">
      <c r="A108" s="12"/>
      <c r="B108" s="12"/>
      <c r="C108" s="12"/>
      <c r="D108" s="12"/>
      <c r="E108" s="12"/>
      <c r="F108" s="12"/>
      <c r="G108" s="12"/>
      <c r="H108" s="12"/>
      <c r="I108" s="12"/>
      <c r="J108" s="12"/>
      <c r="K108" s="12"/>
      <c r="L108" s="12"/>
      <c r="M108" s="12"/>
      <c r="N108" s="12"/>
      <c r="O108" s="12"/>
      <c r="P108" s="12"/>
      <c r="Q108" s="12"/>
      <c r="R108" s="12"/>
      <c r="S108" s="12"/>
      <c r="T108" s="12"/>
      <c r="U108" s="154"/>
    </row>
    <row r="109" spans="1:21" s="2" customFormat="1" ht="12.75" customHeight="1" x14ac:dyDescent="0.2">
      <c r="A109" s="12"/>
      <c r="B109" s="12"/>
      <c r="C109" s="12"/>
      <c r="D109" s="12"/>
      <c r="E109" s="12"/>
      <c r="F109" s="12"/>
      <c r="G109" s="12"/>
      <c r="H109" s="12"/>
      <c r="I109" s="12"/>
      <c r="J109" s="12"/>
      <c r="K109" s="12"/>
      <c r="L109" s="12"/>
      <c r="M109" s="12"/>
      <c r="N109" s="12"/>
      <c r="O109" s="12"/>
      <c r="P109" s="12"/>
      <c r="Q109" s="12"/>
      <c r="R109" s="12"/>
      <c r="S109" s="12"/>
      <c r="T109" s="12"/>
      <c r="U109" s="154"/>
    </row>
    <row r="110" spans="1:21" s="2" customFormat="1" ht="12.75" customHeight="1" x14ac:dyDescent="0.2">
      <c r="A110" s="12"/>
      <c r="B110" s="12"/>
      <c r="C110" s="12"/>
      <c r="D110" s="12"/>
      <c r="E110" s="12"/>
      <c r="F110" s="12"/>
      <c r="G110" s="12"/>
      <c r="H110" s="12"/>
      <c r="I110" s="12"/>
      <c r="J110" s="12"/>
      <c r="K110" s="12"/>
      <c r="L110" s="12"/>
      <c r="M110" s="12"/>
      <c r="N110" s="12"/>
      <c r="O110" s="12"/>
      <c r="P110" s="12"/>
      <c r="Q110" s="12"/>
      <c r="R110" s="12"/>
      <c r="S110" s="12"/>
      <c r="T110" s="12"/>
      <c r="U110" s="154"/>
    </row>
    <row r="111" spans="1:21" s="2" customFormat="1" ht="12.75" customHeight="1" x14ac:dyDescent="0.2">
      <c r="A111" s="12"/>
      <c r="B111" s="12"/>
      <c r="C111" s="12"/>
      <c r="D111" s="12"/>
      <c r="E111" s="12"/>
      <c r="F111" s="12"/>
      <c r="G111" s="12"/>
      <c r="H111" s="12"/>
      <c r="I111" s="12"/>
      <c r="J111" s="12"/>
      <c r="K111" s="12"/>
      <c r="L111" s="12"/>
      <c r="M111" s="12"/>
      <c r="N111" s="12"/>
      <c r="O111" s="12"/>
      <c r="P111" s="12"/>
      <c r="Q111" s="12"/>
      <c r="R111" s="12"/>
      <c r="S111" s="12"/>
      <c r="T111" s="12"/>
      <c r="U111" s="154"/>
    </row>
    <row r="112" spans="1:21" s="2" customFormat="1" ht="12.75" customHeight="1" x14ac:dyDescent="0.2">
      <c r="A112" s="12"/>
      <c r="B112" s="12"/>
      <c r="C112" s="12"/>
      <c r="D112" s="12"/>
      <c r="E112" s="12"/>
      <c r="F112" s="12"/>
      <c r="G112" s="12"/>
      <c r="H112" s="12"/>
      <c r="I112" s="12"/>
      <c r="J112" s="12"/>
      <c r="K112" s="12"/>
      <c r="L112" s="12"/>
      <c r="M112" s="12"/>
      <c r="N112" s="12"/>
      <c r="O112" s="12"/>
      <c r="P112" s="12"/>
      <c r="Q112" s="12"/>
      <c r="R112" s="12"/>
      <c r="S112" s="12"/>
      <c r="T112" s="12"/>
      <c r="U112" s="154"/>
    </row>
    <row r="113" spans="1:21" s="2" customFormat="1" ht="12.75" customHeight="1" x14ac:dyDescent="0.2">
      <c r="A113" s="12"/>
      <c r="B113" s="12"/>
      <c r="C113" s="12"/>
      <c r="D113" s="12"/>
      <c r="E113" s="12"/>
      <c r="F113" s="12"/>
      <c r="G113" s="12"/>
      <c r="H113" s="12"/>
      <c r="I113" s="12"/>
      <c r="J113" s="12"/>
      <c r="K113" s="12"/>
      <c r="L113" s="12"/>
      <c r="M113" s="12"/>
      <c r="N113" s="12"/>
      <c r="O113" s="12"/>
      <c r="P113" s="12"/>
      <c r="Q113" s="12"/>
      <c r="R113" s="12"/>
      <c r="S113" s="12"/>
      <c r="T113" s="12"/>
      <c r="U113" s="154"/>
    </row>
    <row r="114" spans="1:21" s="2" customFormat="1" ht="12.75" customHeight="1" x14ac:dyDescent="0.2">
      <c r="A114" s="12"/>
      <c r="B114" s="12"/>
      <c r="C114" s="12"/>
      <c r="D114" s="12"/>
      <c r="E114" s="12"/>
      <c r="F114" s="12"/>
      <c r="G114" s="12"/>
      <c r="H114" s="12"/>
      <c r="I114" s="12"/>
      <c r="J114" s="12"/>
      <c r="K114" s="12"/>
      <c r="L114" s="12"/>
      <c r="M114" s="12"/>
      <c r="N114" s="12"/>
      <c r="O114" s="12"/>
      <c r="P114" s="12"/>
      <c r="Q114" s="12"/>
      <c r="R114" s="12"/>
      <c r="S114" s="12"/>
      <c r="T114" s="12"/>
      <c r="U114" s="154"/>
    </row>
    <row r="115" spans="1:21" s="2" customFormat="1" ht="12.75" customHeight="1" x14ac:dyDescent="0.2">
      <c r="A115" s="12"/>
      <c r="B115" s="12"/>
      <c r="C115" s="12"/>
      <c r="D115" s="12"/>
      <c r="E115" s="12"/>
      <c r="F115" s="12"/>
      <c r="G115" s="12"/>
      <c r="H115" s="12"/>
      <c r="I115" s="12"/>
      <c r="J115" s="12"/>
      <c r="K115" s="12"/>
      <c r="L115" s="12"/>
      <c r="M115" s="12"/>
      <c r="N115" s="12"/>
      <c r="O115" s="12"/>
      <c r="P115" s="12"/>
      <c r="Q115" s="12"/>
      <c r="R115" s="12"/>
      <c r="S115" s="12"/>
      <c r="T115" s="12"/>
      <c r="U115" s="154"/>
    </row>
    <row r="116" spans="1:21" s="2" customFormat="1" ht="12.75" customHeight="1" x14ac:dyDescent="0.2">
      <c r="A116" s="12"/>
      <c r="B116" s="12"/>
      <c r="C116" s="12"/>
      <c r="D116" s="12"/>
      <c r="E116" s="12"/>
      <c r="F116" s="12"/>
      <c r="G116" s="12"/>
      <c r="H116" s="12"/>
      <c r="I116" s="12"/>
      <c r="J116" s="12"/>
      <c r="K116" s="12"/>
      <c r="L116" s="12"/>
      <c r="M116" s="12"/>
      <c r="N116" s="12"/>
      <c r="O116" s="12"/>
      <c r="P116" s="12"/>
      <c r="Q116" s="12"/>
      <c r="R116" s="12"/>
      <c r="S116" s="12"/>
      <c r="T116" s="12"/>
      <c r="U116" s="154"/>
    </row>
    <row r="117" spans="1:21" s="2" customFormat="1" ht="12.75" customHeight="1" x14ac:dyDescent="0.2">
      <c r="A117" s="12"/>
      <c r="B117" s="12"/>
      <c r="C117" s="12"/>
      <c r="D117" s="12"/>
      <c r="E117" s="12"/>
      <c r="F117" s="12"/>
      <c r="G117" s="12"/>
      <c r="H117" s="12"/>
      <c r="I117" s="12"/>
      <c r="J117" s="12"/>
      <c r="K117" s="12"/>
      <c r="L117" s="12"/>
      <c r="M117" s="12"/>
      <c r="N117" s="12"/>
      <c r="O117" s="12"/>
      <c r="P117" s="12"/>
      <c r="Q117" s="12"/>
      <c r="R117" s="12"/>
      <c r="S117" s="12"/>
      <c r="T117" s="12"/>
      <c r="U117" s="154"/>
    </row>
    <row r="118" spans="1:21" s="2" customFormat="1" ht="12.75" customHeight="1" x14ac:dyDescent="0.2">
      <c r="A118" s="12"/>
      <c r="B118" s="12"/>
      <c r="C118" s="12"/>
      <c r="D118" s="12"/>
      <c r="E118" s="12"/>
      <c r="F118" s="12"/>
      <c r="G118" s="12"/>
      <c r="H118" s="12"/>
      <c r="I118" s="12"/>
      <c r="J118" s="12"/>
      <c r="K118" s="12"/>
      <c r="L118" s="12"/>
      <c r="M118" s="12"/>
      <c r="N118" s="12"/>
      <c r="O118" s="12"/>
      <c r="P118" s="12"/>
      <c r="Q118" s="12"/>
      <c r="R118" s="12"/>
      <c r="S118" s="12"/>
      <c r="T118" s="12"/>
      <c r="U118" s="154"/>
    </row>
    <row r="119" spans="1:21" s="2" customFormat="1" ht="12.75" customHeight="1" x14ac:dyDescent="0.2">
      <c r="A119" s="12"/>
      <c r="B119" s="12"/>
      <c r="C119" s="12"/>
      <c r="D119" s="12"/>
      <c r="E119" s="12"/>
      <c r="F119" s="12"/>
      <c r="G119" s="12"/>
      <c r="H119" s="12"/>
      <c r="I119" s="12"/>
      <c r="J119" s="12"/>
      <c r="K119" s="12"/>
      <c r="L119" s="12"/>
      <c r="M119" s="12"/>
      <c r="N119" s="12"/>
      <c r="O119" s="12"/>
      <c r="P119" s="12"/>
      <c r="Q119" s="12"/>
      <c r="R119" s="12"/>
      <c r="S119" s="12"/>
      <c r="T119" s="12"/>
      <c r="U119" s="154"/>
    </row>
    <row r="120" spans="1:21" s="2" customFormat="1" ht="12.75" customHeight="1" x14ac:dyDescent="0.2">
      <c r="A120" s="12"/>
      <c r="B120" s="12"/>
      <c r="C120" s="12"/>
      <c r="D120" s="12"/>
      <c r="E120" s="12"/>
      <c r="F120" s="12"/>
      <c r="G120" s="12"/>
      <c r="H120" s="12"/>
      <c r="I120" s="12"/>
      <c r="J120" s="12"/>
      <c r="K120" s="12"/>
      <c r="L120" s="12"/>
      <c r="M120" s="12"/>
      <c r="N120" s="12"/>
      <c r="O120" s="12"/>
      <c r="P120" s="12"/>
      <c r="Q120" s="12"/>
      <c r="R120" s="12"/>
      <c r="S120" s="12"/>
      <c r="T120" s="12"/>
      <c r="U120" s="154"/>
    </row>
    <row r="121" spans="1:21" s="2" customFormat="1" ht="12.75" customHeight="1" x14ac:dyDescent="0.2">
      <c r="A121" s="12"/>
      <c r="B121" s="12"/>
      <c r="C121" s="12"/>
      <c r="D121" s="12"/>
      <c r="E121" s="12"/>
      <c r="F121" s="12"/>
      <c r="G121" s="12"/>
      <c r="H121" s="12"/>
      <c r="I121" s="12"/>
      <c r="J121" s="12"/>
      <c r="K121" s="12"/>
      <c r="L121" s="12"/>
      <c r="M121" s="12"/>
      <c r="N121" s="12"/>
      <c r="O121" s="12"/>
      <c r="P121" s="12"/>
      <c r="Q121" s="12"/>
      <c r="R121" s="12"/>
      <c r="S121" s="12"/>
      <c r="T121" s="12"/>
      <c r="U121" s="154"/>
    </row>
    <row r="122" spans="1:21" s="2" customFormat="1" ht="12.75" customHeight="1" x14ac:dyDescent="0.2">
      <c r="A122" s="12"/>
      <c r="B122" s="12"/>
      <c r="C122" s="12"/>
      <c r="D122" s="12"/>
      <c r="E122" s="12"/>
      <c r="F122" s="12"/>
      <c r="G122" s="12"/>
      <c r="H122" s="12"/>
      <c r="I122" s="12"/>
      <c r="J122" s="12"/>
      <c r="K122" s="12"/>
      <c r="L122" s="12"/>
      <c r="M122" s="12"/>
      <c r="N122" s="12"/>
      <c r="O122" s="12"/>
      <c r="P122" s="12"/>
      <c r="Q122" s="12"/>
      <c r="R122" s="12"/>
      <c r="S122" s="12"/>
      <c r="T122" s="12"/>
      <c r="U122" s="154"/>
    </row>
    <row r="123" spans="1:21" s="2" customFormat="1" ht="12.75" customHeight="1" x14ac:dyDescent="0.2">
      <c r="A123" s="12"/>
      <c r="B123" s="12"/>
      <c r="C123" s="12"/>
      <c r="D123" s="12"/>
      <c r="E123" s="12"/>
      <c r="F123" s="12"/>
      <c r="G123" s="12"/>
      <c r="H123" s="12"/>
      <c r="I123" s="12"/>
      <c r="J123" s="12"/>
      <c r="K123" s="12"/>
      <c r="L123" s="12"/>
      <c r="M123" s="12"/>
      <c r="N123" s="12"/>
      <c r="O123" s="12"/>
      <c r="P123" s="12"/>
      <c r="Q123" s="12"/>
      <c r="R123" s="12"/>
      <c r="S123" s="12"/>
      <c r="T123" s="12"/>
      <c r="U123" s="154"/>
    </row>
    <row r="124" spans="1:21" s="2" customFormat="1" ht="12.75" customHeight="1" x14ac:dyDescent="0.2">
      <c r="A124" s="12"/>
      <c r="B124" s="12"/>
      <c r="C124" s="12"/>
      <c r="D124" s="12"/>
      <c r="E124" s="12"/>
      <c r="F124" s="12"/>
      <c r="G124" s="12"/>
      <c r="H124" s="12"/>
      <c r="I124" s="12"/>
      <c r="J124" s="12"/>
      <c r="K124" s="12"/>
      <c r="L124" s="12"/>
      <c r="M124" s="12"/>
      <c r="N124" s="12"/>
      <c r="O124" s="12"/>
      <c r="P124" s="12"/>
      <c r="Q124" s="12"/>
      <c r="R124" s="12"/>
      <c r="S124" s="12"/>
      <c r="T124" s="12"/>
      <c r="U124" s="154"/>
    </row>
    <row r="125" spans="1:21" s="2" customFormat="1" ht="12.75" customHeight="1" x14ac:dyDescent="0.2">
      <c r="A125" s="12"/>
      <c r="B125" s="12"/>
      <c r="C125" s="12"/>
      <c r="D125" s="12"/>
      <c r="E125" s="12"/>
      <c r="F125" s="12"/>
      <c r="G125" s="12"/>
      <c r="H125" s="12"/>
      <c r="I125" s="12"/>
      <c r="J125" s="12"/>
      <c r="K125" s="12"/>
      <c r="L125" s="12"/>
      <c r="M125" s="12"/>
      <c r="N125" s="12"/>
      <c r="O125" s="12"/>
      <c r="P125" s="12"/>
      <c r="Q125" s="12"/>
      <c r="R125" s="12"/>
      <c r="S125" s="12"/>
      <c r="T125" s="12"/>
      <c r="U125" s="154"/>
    </row>
    <row r="126" spans="1:21" s="2" customFormat="1" ht="12.75" customHeight="1" x14ac:dyDescent="0.2">
      <c r="A126" s="12"/>
      <c r="B126" s="12"/>
      <c r="C126" s="12"/>
      <c r="D126" s="12"/>
      <c r="E126" s="12"/>
      <c r="F126" s="12"/>
      <c r="G126" s="12"/>
      <c r="H126" s="12"/>
      <c r="I126" s="12"/>
      <c r="J126" s="12"/>
      <c r="K126" s="12"/>
      <c r="L126" s="12"/>
      <c r="M126" s="12"/>
      <c r="N126" s="12"/>
      <c r="O126" s="12"/>
      <c r="P126" s="12"/>
      <c r="Q126" s="12"/>
      <c r="R126" s="12"/>
      <c r="S126" s="12"/>
      <c r="T126" s="12"/>
      <c r="U126" s="154"/>
    </row>
    <row r="127" spans="1:21" s="2" customFormat="1" ht="12.75" customHeight="1" x14ac:dyDescent="0.2">
      <c r="A127" s="12"/>
      <c r="B127" s="12"/>
      <c r="C127" s="12"/>
      <c r="D127" s="12"/>
      <c r="E127" s="12"/>
      <c r="F127" s="12"/>
      <c r="G127" s="12"/>
      <c r="H127" s="12"/>
      <c r="I127" s="12"/>
      <c r="J127" s="12"/>
      <c r="K127" s="12"/>
      <c r="L127" s="12"/>
      <c r="M127" s="12"/>
      <c r="N127" s="12"/>
      <c r="O127" s="12"/>
      <c r="P127" s="12"/>
      <c r="Q127" s="12"/>
      <c r="R127" s="12"/>
      <c r="S127" s="12"/>
      <c r="T127" s="12"/>
      <c r="U127" s="154"/>
    </row>
    <row r="128" spans="1:21" s="2" customFormat="1" ht="12.75" customHeight="1" x14ac:dyDescent="0.2">
      <c r="A128" s="12"/>
      <c r="B128" s="12"/>
      <c r="C128" s="12"/>
      <c r="D128" s="12"/>
      <c r="E128" s="12"/>
      <c r="F128" s="12"/>
      <c r="G128" s="12"/>
      <c r="H128" s="12"/>
      <c r="I128" s="12"/>
      <c r="J128" s="12"/>
      <c r="K128" s="12"/>
      <c r="L128" s="12"/>
      <c r="M128" s="12"/>
      <c r="N128" s="12"/>
      <c r="O128" s="12"/>
      <c r="P128" s="12"/>
      <c r="Q128" s="12"/>
      <c r="R128" s="12"/>
      <c r="S128" s="12"/>
      <c r="T128" s="12"/>
      <c r="U128" s="154"/>
    </row>
    <row r="129" spans="1:21" s="2" customFormat="1" ht="12.75" customHeight="1" x14ac:dyDescent="0.2">
      <c r="A129" s="12"/>
      <c r="B129" s="12"/>
      <c r="C129" s="12"/>
      <c r="D129" s="12"/>
      <c r="E129" s="12"/>
      <c r="F129" s="12"/>
      <c r="G129" s="12"/>
      <c r="H129" s="12"/>
      <c r="I129" s="12"/>
      <c r="J129" s="12"/>
      <c r="K129" s="12"/>
      <c r="L129" s="12"/>
      <c r="M129" s="12"/>
      <c r="N129" s="12"/>
      <c r="O129" s="12"/>
      <c r="P129" s="12"/>
      <c r="Q129" s="12"/>
      <c r="R129" s="12"/>
      <c r="S129" s="12"/>
      <c r="T129" s="12"/>
      <c r="U129" s="154"/>
    </row>
    <row r="130" spans="1:21" s="2" customFormat="1" ht="12.75" customHeight="1" x14ac:dyDescent="0.2">
      <c r="A130" s="12"/>
      <c r="B130" s="12"/>
      <c r="C130" s="12"/>
      <c r="D130" s="12"/>
      <c r="E130" s="12"/>
      <c r="F130" s="12"/>
      <c r="G130" s="12"/>
      <c r="H130" s="12"/>
      <c r="I130" s="12"/>
      <c r="J130" s="12"/>
      <c r="K130" s="12"/>
      <c r="L130" s="12"/>
      <c r="M130" s="12"/>
      <c r="N130" s="12"/>
      <c r="O130" s="12"/>
      <c r="P130" s="12"/>
      <c r="Q130" s="12"/>
      <c r="R130" s="12"/>
      <c r="S130" s="12"/>
      <c r="T130" s="12"/>
      <c r="U130" s="154"/>
    </row>
    <row r="131" spans="1:21" s="2" customFormat="1" ht="12.75" customHeight="1" x14ac:dyDescent="0.2">
      <c r="A131" s="12"/>
      <c r="B131" s="12"/>
      <c r="C131" s="12"/>
      <c r="D131" s="12"/>
      <c r="E131" s="12"/>
      <c r="F131" s="12"/>
      <c r="G131" s="12"/>
      <c r="H131" s="12"/>
      <c r="I131" s="12"/>
      <c r="J131" s="12"/>
      <c r="K131" s="12"/>
      <c r="L131" s="12"/>
      <c r="M131" s="12"/>
      <c r="N131" s="12"/>
      <c r="O131" s="12"/>
      <c r="P131" s="12"/>
      <c r="Q131" s="12"/>
      <c r="R131" s="12"/>
      <c r="S131" s="12"/>
      <c r="T131" s="12"/>
      <c r="U131" s="154"/>
    </row>
    <row r="132" spans="1:21" s="2" customFormat="1" ht="12.75" customHeight="1" x14ac:dyDescent="0.2">
      <c r="A132" s="12"/>
      <c r="B132" s="12"/>
      <c r="C132" s="12"/>
      <c r="D132" s="12"/>
      <c r="E132" s="12"/>
      <c r="F132" s="12"/>
      <c r="G132" s="12"/>
      <c r="H132" s="12"/>
      <c r="I132" s="12"/>
      <c r="J132" s="12"/>
      <c r="K132" s="12"/>
      <c r="L132" s="12"/>
      <c r="M132" s="12"/>
      <c r="N132" s="12"/>
      <c r="O132" s="12"/>
      <c r="P132" s="12"/>
      <c r="Q132" s="12"/>
      <c r="R132" s="12"/>
      <c r="S132" s="12"/>
      <c r="T132" s="12"/>
      <c r="U132" s="154"/>
    </row>
    <row r="133" spans="1:21" s="2" customFormat="1" ht="12.75" customHeight="1" x14ac:dyDescent="0.2">
      <c r="A133" s="12"/>
      <c r="B133" s="12"/>
      <c r="C133" s="12"/>
      <c r="D133" s="12"/>
      <c r="E133" s="12"/>
      <c r="F133" s="12"/>
      <c r="G133" s="12"/>
      <c r="H133" s="12"/>
      <c r="I133" s="12"/>
      <c r="J133" s="12"/>
      <c r="K133" s="12"/>
      <c r="L133" s="12"/>
      <c r="M133" s="12"/>
      <c r="N133" s="12"/>
      <c r="O133" s="12"/>
      <c r="P133" s="12"/>
      <c r="Q133" s="12"/>
      <c r="R133" s="12"/>
      <c r="S133" s="12"/>
      <c r="T133" s="12"/>
      <c r="U133" s="154"/>
    </row>
    <row r="134" spans="1:21" s="2" customFormat="1" ht="12.75" customHeight="1" x14ac:dyDescent="0.2">
      <c r="A134" s="12"/>
      <c r="B134" s="12"/>
      <c r="C134" s="12"/>
      <c r="D134" s="12"/>
      <c r="E134" s="12"/>
      <c r="F134" s="12"/>
      <c r="G134" s="12"/>
      <c r="H134" s="12"/>
      <c r="I134" s="12"/>
      <c r="J134" s="12"/>
      <c r="K134" s="12"/>
      <c r="L134" s="12"/>
      <c r="M134" s="12"/>
      <c r="N134" s="12"/>
      <c r="O134" s="12"/>
      <c r="P134" s="12"/>
      <c r="Q134" s="12"/>
      <c r="R134" s="12"/>
      <c r="S134" s="12"/>
      <c r="T134" s="12"/>
      <c r="U134" s="154"/>
    </row>
    <row r="135" spans="1:21" s="2" customFormat="1" ht="12.75" customHeight="1" x14ac:dyDescent="0.2">
      <c r="A135" s="12"/>
      <c r="B135" s="12"/>
      <c r="C135" s="12"/>
      <c r="D135" s="12"/>
      <c r="E135" s="12"/>
      <c r="F135" s="12"/>
      <c r="G135" s="12"/>
      <c r="H135" s="12"/>
      <c r="I135" s="12"/>
      <c r="J135" s="12"/>
      <c r="K135" s="12"/>
      <c r="L135" s="12"/>
      <c r="M135" s="12"/>
      <c r="N135" s="12"/>
      <c r="O135" s="12"/>
      <c r="P135" s="12"/>
      <c r="Q135" s="12"/>
      <c r="R135" s="12"/>
      <c r="S135" s="12"/>
      <c r="T135" s="12"/>
      <c r="U135" s="154"/>
    </row>
    <row r="136" spans="1:21" s="2" customFormat="1" ht="12.75" customHeight="1" x14ac:dyDescent="0.2">
      <c r="A136" s="12"/>
      <c r="B136" s="12"/>
      <c r="C136" s="12"/>
      <c r="D136" s="12"/>
      <c r="E136" s="12"/>
      <c r="F136" s="12"/>
      <c r="G136" s="12"/>
      <c r="H136" s="12"/>
      <c r="I136" s="12"/>
      <c r="J136" s="12"/>
      <c r="K136" s="12"/>
      <c r="L136" s="12"/>
      <c r="M136" s="12"/>
      <c r="N136" s="12"/>
      <c r="O136" s="12"/>
      <c r="P136" s="12"/>
      <c r="Q136" s="12"/>
      <c r="R136" s="12"/>
      <c r="S136" s="12"/>
      <c r="T136" s="12"/>
      <c r="U136" s="154"/>
    </row>
    <row r="137" spans="1:21" s="2" customFormat="1" ht="12.75" customHeight="1" x14ac:dyDescent="0.2">
      <c r="A137" s="12"/>
      <c r="B137" s="12"/>
      <c r="C137" s="12"/>
      <c r="D137" s="12"/>
      <c r="E137" s="12"/>
      <c r="F137" s="12"/>
      <c r="G137" s="12"/>
      <c r="H137" s="12"/>
      <c r="I137" s="12"/>
      <c r="J137" s="12"/>
      <c r="K137" s="12"/>
      <c r="L137" s="12"/>
      <c r="M137" s="12"/>
      <c r="N137" s="12"/>
      <c r="O137" s="12"/>
      <c r="P137" s="12"/>
      <c r="Q137" s="12"/>
      <c r="R137" s="12"/>
      <c r="S137" s="12"/>
      <c r="T137" s="12"/>
      <c r="U137" s="154"/>
    </row>
    <row r="138" spans="1:21" s="2" customFormat="1" ht="12.75" customHeight="1" x14ac:dyDescent="0.2">
      <c r="A138" s="12"/>
      <c r="B138" s="12"/>
      <c r="C138" s="12"/>
      <c r="D138" s="12"/>
      <c r="E138" s="12"/>
      <c r="F138" s="12"/>
      <c r="G138" s="12"/>
      <c r="H138" s="12"/>
      <c r="I138" s="12"/>
      <c r="J138" s="12"/>
      <c r="K138" s="12"/>
      <c r="L138" s="12"/>
      <c r="M138" s="12"/>
      <c r="N138" s="12"/>
      <c r="O138" s="12"/>
      <c r="P138" s="12"/>
      <c r="Q138" s="12"/>
      <c r="R138" s="12"/>
      <c r="S138" s="12"/>
      <c r="T138" s="12"/>
      <c r="U138" s="154"/>
    </row>
    <row r="139" spans="1:21" s="2" customFormat="1" ht="12.75" customHeight="1" x14ac:dyDescent="0.2">
      <c r="A139" s="12"/>
      <c r="B139" s="12"/>
      <c r="C139" s="12"/>
      <c r="D139" s="12"/>
      <c r="E139" s="12"/>
      <c r="F139" s="12"/>
      <c r="G139" s="12"/>
      <c r="H139" s="12"/>
      <c r="I139" s="12"/>
      <c r="J139" s="12"/>
      <c r="K139" s="12"/>
      <c r="L139" s="12"/>
      <c r="M139" s="12"/>
      <c r="N139" s="12"/>
      <c r="O139" s="12"/>
      <c r="P139" s="12"/>
      <c r="Q139" s="12"/>
      <c r="R139" s="12"/>
      <c r="S139" s="12"/>
      <c r="T139" s="12"/>
      <c r="U139" s="154"/>
    </row>
    <row r="140" spans="1:21" s="2" customFormat="1" ht="12.75" customHeight="1" x14ac:dyDescent="0.2">
      <c r="A140" s="12"/>
      <c r="B140" s="12"/>
      <c r="C140" s="12"/>
      <c r="D140" s="12"/>
      <c r="E140" s="12"/>
      <c r="F140" s="12"/>
      <c r="G140" s="12"/>
      <c r="H140" s="12"/>
      <c r="I140" s="12"/>
      <c r="J140" s="12"/>
      <c r="K140" s="12"/>
      <c r="L140" s="12"/>
      <c r="M140" s="12"/>
      <c r="N140" s="12"/>
      <c r="O140" s="12"/>
      <c r="P140" s="12"/>
      <c r="Q140" s="12"/>
      <c r="R140" s="12"/>
      <c r="S140" s="12"/>
      <c r="T140" s="12"/>
      <c r="U140" s="154"/>
    </row>
    <row r="141" spans="1:21" s="2" customFormat="1" ht="12.75" customHeight="1" x14ac:dyDescent="0.2">
      <c r="A141" s="12"/>
      <c r="B141" s="12"/>
      <c r="C141" s="12"/>
      <c r="D141" s="12"/>
      <c r="E141" s="12"/>
      <c r="F141" s="12"/>
      <c r="G141" s="12"/>
      <c r="H141" s="12"/>
      <c r="I141" s="12"/>
      <c r="J141" s="12"/>
      <c r="K141" s="12"/>
      <c r="L141" s="12"/>
      <c r="M141" s="12"/>
      <c r="N141" s="12"/>
      <c r="O141" s="12"/>
      <c r="P141" s="12"/>
      <c r="Q141" s="12"/>
      <c r="R141" s="12"/>
      <c r="S141" s="12"/>
      <c r="T141" s="12"/>
      <c r="U141" s="154"/>
    </row>
    <row r="142" spans="1:21" s="2" customFormat="1" ht="12.75" customHeight="1" x14ac:dyDescent="0.2">
      <c r="A142" s="12"/>
      <c r="B142" s="12"/>
      <c r="C142" s="12"/>
      <c r="D142" s="12"/>
      <c r="E142" s="12"/>
      <c r="F142" s="12"/>
      <c r="G142" s="12"/>
      <c r="H142" s="12"/>
      <c r="I142" s="12"/>
      <c r="J142" s="12"/>
      <c r="K142" s="12"/>
      <c r="L142" s="12"/>
      <c r="M142" s="12"/>
      <c r="N142" s="12"/>
      <c r="O142" s="12"/>
      <c r="P142" s="12"/>
      <c r="Q142" s="12"/>
      <c r="R142" s="12"/>
      <c r="S142" s="12"/>
      <c r="T142" s="12"/>
      <c r="U142" s="154"/>
    </row>
    <row r="143" spans="1:21" s="2" customFormat="1" ht="12.75" customHeight="1" x14ac:dyDescent="0.2">
      <c r="A143" s="12"/>
      <c r="B143" s="12"/>
      <c r="C143" s="12"/>
      <c r="D143" s="12"/>
      <c r="E143" s="12"/>
      <c r="F143" s="12"/>
      <c r="G143" s="12"/>
      <c r="H143" s="12"/>
      <c r="I143" s="12"/>
      <c r="J143" s="12"/>
      <c r="K143" s="12"/>
      <c r="L143" s="12"/>
      <c r="M143" s="12"/>
      <c r="N143" s="12"/>
      <c r="O143" s="12"/>
      <c r="P143" s="12"/>
      <c r="Q143" s="12"/>
      <c r="R143" s="12"/>
      <c r="S143" s="12"/>
      <c r="T143" s="12"/>
      <c r="U143" s="154"/>
    </row>
    <row r="144" spans="1:21" s="2" customFormat="1" ht="12.75" customHeight="1" x14ac:dyDescent="0.2">
      <c r="A144" s="12"/>
      <c r="B144" s="12"/>
      <c r="C144" s="12"/>
      <c r="D144" s="12"/>
      <c r="E144" s="12"/>
      <c r="F144" s="12"/>
      <c r="G144" s="12"/>
      <c r="H144" s="12"/>
      <c r="I144" s="12"/>
      <c r="J144" s="12"/>
      <c r="K144" s="12"/>
      <c r="L144" s="12"/>
      <c r="M144" s="12"/>
      <c r="N144" s="12"/>
      <c r="O144" s="12"/>
      <c r="P144" s="12"/>
      <c r="Q144" s="12"/>
      <c r="R144" s="12"/>
      <c r="S144" s="12"/>
      <c r="T144" s="12"/>
      <c r="U144" s="154"/>
    </row>
    <row r="145" spans="1:21" s="2" customFormat="1" ht="12.75" customHeight="1" x14ac:dyDescent="0.2">
      <c r="A145" s="12"/>
      <c r="B145" s="12"/>
      <c r="C145" s="12"/>
      <c r="D145" s="12"/>
      <c r="E145" s="12"/>
      <c r="F145" s="12"/>
      <c r="G145" s="12"/>
      <c r="H145" s="12"/>
      <c r="I145" s="12"/>
      <c r="J145" s="12"/>
      <c r="K145" s="12"/>
      <c r="L145" s="12"/>
      <c r="M145" s="12"/>
      <c r="N145" s="12"/>
      <c r="O145" s="12"/>
      <c r="P145" s="12"/>
      <c r="Q145" s="12"/>
      <c r="R145" s="12"/>
      <c r="S145" s="12"/>
      <c r="T145" s="12"/>
      <c r="U145" s="154"/>
    </row>
    <row r="146" spans="1:21" s="2" customFormat="1" ht="12.75" customHeight="1" x14ac:dyDescent="0.2">
      <c r="A146" s="12"/>
      <c r="B146" s="12"/>
      <c r="C146" s="12"/>
      <c r="D146" s="12"/>
      <c r="E146" s="12"/>
      <c r="F146" s="12"/>
      <c r="G146" s="12"/>
      <c r="H146" s="12"/>
      <c r="I146" s="12"/>
      <c r="J146" s="12"/>
      <c r="K146" s="12"/>
      <c r="L146" s="12"/>
      <c r="M146" s="12"/>
      <c r="N146" s="12"/>
      <c r="O146" s="12"/>
      <c r="P146" s="12"/>
      <c r="Q146" s="12"/>
      <c r="R146" s="12"/>
      <c r="S146" s="12"/>
      <c r="T146" s="12"/>
      <c r="U146" s="154"/>
    </row>
    <row r="147" spans="1:21" s="2" customFormat="1" ht="12.75" customHeight="1" x14ac:dyDescent="0.2">
      <c r="A147" s="12"/>
      <c r="B147" s="12"/>
      <c r="C147" s="12"/>
      <c r="D147" s="12"/>
      <c r="E147" s="12"/>
      <c r="F147" s="12"/>
      <c r="G147" s="12"/>
      <c r="H147" s="12"/>
      <c r="I147" s="12"/>
      <c r="J147" s="12"/>
      <c r="K147" s="12"/>
      <c r="L147" s="12"/>
      <c r="M147" s="12"/>
      <c r="N147" s="12"/>
      <c r="O147" s="12"/>
      <c r="P147" s="12"/>
      <c r="Q147" s="12"/>
      <c r="R147" s="12"/>
      <c r="S147" s="12"/>
      <c r="T147" s="12"/>
      <c r="U147" s="154"/>
    </row>
    <row r="148" spans="1:21" s="2" customFormat="1" ht="12.75" customHeight="1" x14ac:dyDescent="0.2">
      <c r="A148" s="12"/>
      <c r="B148" s="12"/>
      <c r="C148" s="12"/>
      <c r="D148" s="12"/>
      <c r="E148" s="12"/>
      <c r="F148" s="12"/>
      <c r="G148" s="12"/>
      <c r="H148" s="12"/>
      <c r="I148" s="12"/>
      <c r="J148" s="12"/>
      <c r="K148" s="12"/>
      <c r="L148" s="12"/>
      <c r="M148" s="12"/>
      <c r="N148" s="12"/>
      <c r="O148" s="12"/>
      <c r="P148" s="12"/>
      <c r="Q148" s="12"/>
      <c r="R148" s="12"/>
      <c r="S148" s="12"/>
      <c r="T148" s="12"/>
      <c r="U148" s="154"/>
    </row>
    <row r="149" spans="1:21" s="2" customFormat="1" ht="12.75" customHeight="1" x14ac:dyDescent="0.2">
      <c r="A149" s="12"/>
      <c r="B149" s="12"/>
      <c r="C149" s="12"/>
      <c r="D149" s="12"/>
      <c r="E149" s="12"/>
      <c r="F149" s="12"/>
      <c r="G149" s="12"/>
      <c r="H149" s="12"/>
      <c r="I149" s="12"/>
      <c r="J149" s="12"/>
      <c r="K149" s="12"/>
      <c r="L149" s="12"/>
      <c r="M149" s="12"/>
      <c r="N149" s="12"/>
      <c r="O149" s="12"/>
      <c r="P149" s="12"/>
      <c r="Q149" s="12"/>
      <c r="R149" s="12"/>
      <c r="S149" s="12"/>
      <c r="T149" s="12"/>
      <c r="U149" s="154"/>
    </row>
    <row r="150" spans="1:21" s="2" customFormat="1" ht="12.75" customHeight="1" x14ac:dyDescent="0.2">
      <c r="A150" s="12"/>
      <c r="B150" s="12"/>
      <c r="C150" s="12"/>
      <c r="D150" s="12"/>
      <c r="E150" s="12"/>
      <c r="F150" s="12"/>
      <c r="G150" s="12"/>
      <c r="H150" s="12"/>
      <c r="I150" s="12"/>
      <c r="J150" s="12"/>
      <c r="K150" s="12"/>
      <c r="L150" s="12"/>
      <c r="M150" s="12"/>
      <c r="N150" s="12"/>
      <c r="O150" s="12"/>
      <c r="P150" s="12"/>
      <c r="Q150" s="12"/>
      <c r="R150" s="12"/>
      <c r="S150" s="12"/>
      <c r="T150" s="12"/>
      <c r="U150" s="154"/>
    </row>
    <row r="151" spans="1:21" s="2" customFormat="1" ht="12.75" customHeight="1" x14ac:dyDescent="0.2">
      <c r="A151" s="12"/>
      <c r="B151" s="12"/>
      <c r="C151" s="12"/>
      <c r="D151" s="12"/>
      <c r="E151" s="12"/>
      <c r="F151" s="12"/>
      <c r="G151" s="12"/>
      <c r="H151" s="12"/>
      <c r="I151" s="12"/>
      <c r="J151" s="12"/>
      <c r="K151" s="12"/>
      <c r="L151" s="12"/>
      <c r="M151" s="12"/>
      <c r="N151" s="12"/>
      <c r="O151" s="12"/>
      <c r="P151" s="12"/>
      <c r="Q151" s="12"/>
      <c r="R151" s="12"/>
      <c r="S151" s="12"/>
      <c r="T151" s="12"/>
      <c r="U151" s="154"/>
    </row>
    <row r="152" spans="1:21" s="2" customFormat="1" ht="12.75" customHeight="1" x14ac:dyDescent="0.2">
      <c r="A152" s="12"/>
      <c r="B152" s="12"/>
      <c r="C152" s="12"/>
      <c r="D152" s="12"/>
      <c r="E152" s="12"/>
      <c r="F152" s="12"/>
      <c r="G152" s="12"/>
      <c r="H152" s="12"/>
      <c r="I152" s="12"/>
      <c r="J152" s="12"/>
      <c r="K152" s="12"/>
      <c r="L152" s="12"/>
      <c r="M152" s="12"/>
      <c r="N152" s="12"/>
      <c r="O152" s="12"/>
      <c r="P152" s="12"/>
      <c r="Q152" s="12"/>
      <c r="R152" s="12"/>
      <c r="S152" s="12"/>
      <c r="T152" s="12"/>
      <c r="U152" s="154"/>
    </row>
    <row r="153" spans="1:21" s="2" customFormat="1" ht="12.75" customHeight="1" x14ac:dyDescent="0.2">
      <c r="A153" s="12"/>
      <c r="B153" s="12"/>
      <c r="C153" s="12"/>
      <c r="D153" s="12"/>
      <c r="E153" s="12"/>
      <c r="F153" s="12"/>
      <c r="G153" s="12"/>
      <c r="H153" s="12"/>
      <c r="I153" s="12"/>
      <c r="J153" s="12"/>
      <c r="K153" s="12"/>
      <c r="L153" s="12"/>
      <c r="M153" s="12"/>
      <c r="N153" s="12"/>
      <c r="O153" s="12"/>
      <c r="P153" s="12"/>
      <c r="Q153" s="12"/>
      <c r="R153" s="12"/>
      <c r="S153" s="12"/>
      <c r="T153" s="12"/>
      <c r="U153" s="154"/>
    </row>
    <row r="154" spans="1:21" s="2" customFormat="1" ht="12.75" customHeight="1" x14ac:dyDescent="0.2">
      <c r="A154" s="12"/>
      <c r="B154" s="12"/>
      <c r="C154" s="12"/>
      <c r="D154" s="12"/>
      <c r="E154" s="12"/>
      <c r="F154" s="12"/>
      <c r="G154" s="12"/>
      <c r="H154" s="12"/>
      <c r="I154" s="12"/>
      <c r="J154" s="12"/>
      <c r="K154" s="12"/>
      <c r="L154" s="12"/>
      <c r="M154" s="12"/>
      <c r="N154" s="12"/>
      <c r="O154" s="12"/>
      <c r="P154" s="12"/>
      <c r="Q154" s="12"/>
      <c r="R154" s="12"/>
      <c r="S154" s="12"/>
      <c r="T154" s="12"/>
      <c r="U154" s="154"/>
    </row>
    <row r="155" spans="1:21" s="2" customFormat="1" ht="12.75" customHeight="1" x14ac:dyDescent="0.2">
      <c r="A155" s="12"/>
      <c r="B155" s="12"/>
      <c r="C155" s="12"/>
      <c r="D155" s="12"/>
      <c r="E155" s="12"/>
      <c r="F155" s="12"/>
      <c r="G155" s="12"/>
      <c r="H155" s="12"/>
      <c r="I155" s="12"/>
      <c r="J155" s="12"/>
      <c r="K155" s="12"/>
      <c r="L155" s="12"/>
      <c r="M155" s="12"/>
      <c r="N155" s="12"/>
      <c r="O155" s="12"/>
      <c r="P155" s="12"/>
      <c r="Q155" s="12"/>
      <c r="R155" s="12"/>
      <c r="S155" s="12"/>
      <c r="T155" s="12"/>
      <c r="U155" s="154"/>
    </row>
    <row r="156" spans="1:21" s="2" customFormat="1" ht="12.75" customHeight="1" x14ac:dyDescent="0.2">
      <c r="A156" s="12"/>
      <c r="B156" s="12"/>
      <c r="C156" s="12"/>
      <c r="D156" s="12"/>
      <c r="E156" s="12"/>
      <c r="F156" s="12"/>
      <c r="G156" s="12"/>
      <c r="H156" s="12"/>
      <c r="I156" s="12"/>
      <c r="J156" s="12"/>
      <c r="K156" s="12"/>
      <c r="L156" s="12"/>
      <c r="M156" s="12"/>
      <c r="N156" s="12"/>
      <c r="O156" s="12"/>
      <c r="P156" s="12"/>
      <c r="Q156" s="12"/>
      <c r="R156" s="12"/>
      <c r="S156" s="12"/>
      <c r="T156" s="12"/>
      <c r="U156" s="154"/>
    </row>
    <row r="157" spans="1:21" s="2" customFormat="1" ht="12.75" customHeight="1" x14ac:dyDescent="0.2">
      <c r="A157" s="12"/>
      <c r="B157" s="12"/>
      <c r="C157" s="12"/>
      <c r="D157" s="12"/>
      <c r="E157" s="12"/>
      <c r="F157" s="12"/>
      <c r="G157" s="12"/>
      <c r="H157" s="12"/>
      <c r="I157" s="12"/>
      <c r="J157" s="12"/>
      <c r="K157" s="12"/>
      <c r="L157" s="12"/>
      <c r="M157" s="12"/>
      <c r="N157" s="12"/>
      <c r="O157" s="12"/>
      <c r="P157" s="12"/>
      <c r="Q157" s="12"/>
      <c r="R157" s="12"/>
      <c r="S157" s="12"/>
      <c r="T157" s="12"/>
      <c r="U157" s="154"/>
    </row>
    <row r="158" spans="1:21" s="2" customFormat="1" ht="12.75" customHeight="1" x14ac:dyDescent="0.2">
      <c r="A158" s="12"/>
      <c r="B158" s="12"/>
      <c r="C158" s="12"/>
      <c r="D158" s="12"/>
      <c r="E158" s="12"/>
      <c r="F158" s="12"/>
      <c r="G158" s="12"/>
      <c r="H158" s="12"/>
      <c r="I158" s="12"/>
      <c r="J158" s="12"/>
      <c r="K158" s="12"/>
      <c r="L158" s="12"/>
      <c r="M158" s="12"/>
      <c r="N158" s="12"/>
      <c r="O158" s="12"/>
      <c r="P158" s="12"/>
      <c r="Q158" s="12"/>
      <c r="R158" s="12"/>
      <c r="S158" s="12"/>
      <c r="T158" s="12"/>
      <c r="U158" s="154"/>
    </row>
    <row r="159" spans="1:21" s="2" customFormat="1" ht="12.75" customHeight="1" x14ac:dyDescent="0.2">
      <c r="A159" s="12"/>
      <c r="B159" s="12"/>
      <c r="C159" s="12"/>
      <c r="D159" s="12"/>
      <c r="E159" s="12"/>
      <c r="F159" s="12"/>
      <c r="G159" s="12"/>
      <c r="H159" s="12"/>
      <c r="I159" s="12"/>
      <c r="J159" s="12"/>
      <c r="K159" s="12"/>
      <c r="L159" s="12"/>
      <c r="M159" s="12"/>
      <c r="N159" s="12"/>
      <c r="O159" s="12"/>
      <c r="P159" s="12"/>
      <c r="Q159" s="12"/>
      <c r="R159" s="12"/>
      <c r="S159" s="12"/>
      <c r="T159" s="12"/>
      <c r="U159" s="154"/>
    </row>
    <row r="160" spans="1:21" s="2" customFormat="1" ht="12.75" customHeight="1" x14ac:dyDescent="0.2">
      <c r="A160" s="12"/>
      <c r="B160" s="12"/>
      <c r="C160" s="12"/>
      <c r="D160" s="12"/>
      <c r="E160" s="12"/>
      <c r="F160" s="12"/>
      <c r="G160" s="12"/>
      <c r="H160" s="12"/>
      <c r="I160" s="12"/>
      <c r="J160" s="12"/>
      <c r="K160" s="12"/>
      <c r="L160" s="12"/>
      <c r="M160" s="12"/>
      <c r="N160" s="12"/>
      <c r="O160" s="12"/>
      <c r="P160" s="12"/>
      <c r="Q160" s="12"/>
      <c r="R160" s="12"/>
      <c r="S160" s="12"/>
      <c r="T160" s="12"/>
      <c r="U160" s="154"/>
    </row>
    <row r="161" spans="1:21" s="2" customFormat="1" ht="12.75" customHeight="1" x14ac:dyDescent="0.2">
      <c r="A161" s="12"/>
      <c r="B161" s="12"/>
      <c r="C161" s="12"/>
      <c r="D161" s="12"/>
      <c r="E161" s="12"/>
      <c r="F161" s="12"/>
      <c r="G161" s="12"/>
      <c r="H161" s="12"/>
      <c r="I161" s="12"/>
      <c r="J161" s="12"/>
      <c r="K161" s="12"/>
      <c r="L161" s="12"/>
      <c r="M161" s="12"/>
      <c r="N161" s="12"/>
      <c r="O161" s="12"/>
      <c r="P161" s="12"/>
      <c r="Q161" s="12"/>
      <c r="R161" s="12"/>
      <c r="S161" s="12"/>
      <c r="T161" s="12"/>
      <c r="U161" s="154"/>
    </row>
    <row r="162" spans="1:21" s="2" customFormat="1" ht="12.75" customHeight="1" x14ac:dyDescent="0.2">
      <c r="A162" s="12"/>
      <c r="B162" s="12"/>
      <c r="C162" s="12"/>
      <c r="D162" s="12"/>
      <c r="E162" s="12"/>
      <c r="F162" s="12"/>
      <c r="G162" s="12"/>
      <c r="H162" s="12"/>
      <c r="I162" s="12"/>
      <c r="J162" s="12"/>
      <c r="K162" s="12"/>
      <c r="L162" s="12"/>
      <c r="M162" s="12"/>
      <c r="N162" s="12"/>
      <c r="O162" s="12"/>
      <c r="P162" s="12"/>
      <c r="Q162" s="12"/>
      <c r="R162" s="12"/>
      <c r="S162" s="12"/>
      <c r="T162" s="12"/>
      <c r="U162" s="154"/>
    </row>
    <row r="163" spans="1:21" s="2" customFormat="1" ht="12.75" customHeight="1" x14ac:dyDescent="0.2">
      <c r="A163" s="12"/>
      <c r="B163" s="12"/>
      <c r="C163" s="12"/>
      <c r="D163" s="12"/>
      <c r="E163" s="12"/>
      <c r="F163" s="12"/>
      <c r="G163" s="12"/>
      <c r="H163" s="12"/>
      <c r="I163" s="12"/>
      <c r="J163" s="12"/>
      <c r="K163" s="12"/>
      <c r="L163" s="12"/>
      <c r="M163" s="12"/>
      <c r="N163" s="12"/>
      <c r="O163" s="12"/>
      <c r="P163" s="12"/>
      <c r="Q163" s="12"/>
      <c r="R163" s="12"/>
      <c r="S163" s="12"/>
      <c r="T163" s="12"/>
      <c r="U163" s="154"/>
    </row>
    <row r="164" spans="1:21" s="2" customFormat="1" ht="12.75" customHeight="1" x14ac:dyDescent="0.2">
      <c r="A164" s="12"/>
      <c r="B164" s="12"/>
      <c r="C164" s="12"/>
      <c r="D164" s="12"/>
      <c r="E164" s="12"/>
      <c r="F164" s="12"/>
      <c r="G164" s="12"/>
      <c r="H164" s="12"/>
      <c r="I164" s="12"/>
      <c r="J164" s="12"/>
      <c r="K164" s="12"/>
      <c r="L164" s="12"/>
      <c r="M164" s="12"/>
      <c r="N164" s="12"/>
      <c r="O164" s="12"/>
      <c r="P164" s="12"/>
      <c r="Q164" s="12"/>
      <c r="R164" s="12"/>
      <c r="S164" s="12"/>
      <c r="T164" s="12"/>
      <c r="U164" s="154"/>
    </row>
    <row r="165" spans="1:21" s="2" customFormat="1" ht="12.75" customHeight="1" x14ac:dyDescent="0.2">
      <c r="A165" s="12"/>
      <c r="B165" s="12"/>
      <c r="C165" s="12"/>
      <c r="D165" s="12"/>
      <c r="E165" s="12"/>
      <c r="F165" s="12"/>
      <c r="G165" s="12"/>
      <c r="H165" s="12"/>
      <c r="I165" s="12"/>
      <c r="J165" s="12"/>
      <c r="K165" s="12"/>
      <c r="L165" s="12"/>
      <c r="M165" s="12"/>
      <c r="N165" s="12"/>
      <c r="O165" s="12"/>
      <c r="P165" s="12"/>
      <c r="Q165" s="12"/>
      <c r="R165" s="12"/>
      <c r="S165" s="12"/>
      <c r="T165" s="12"/>
      <c r="U165" s="154"/>
    </row>
    <row r="166" spans="1:21" s="2" customFormat="1" ht="12.75" customHeight="1" x14ac:dyDescent="0.2">
      <c r="A166" s="12"/>
      <c r="B166" s="12"/>
      <c r="C166" s="12"/>
      <c r="D166" s="12"/>
      <c r="E166" s="12"/>
      <c r="F166" s="12"/>
      <c r="G166" s="12"/>
      <c r="H166" s="12"/>
      <c r="I166" s="12"/>
      <c r="J166" s="12"/>
      <c r="K166" s="12"/>
      <c r="L166" s="12"/>
      <c r="M166" s="12"/>
      <c r="N166" s="12"/>
      <c r="O166" s="12"/>
      <c r="P166" s="12"/>
      <c r="Q166" s="12"/>
      <c r="R166" s="12"/>
      <c r="S166" s="12"/>
      <c r="T166" s="12"/>
      <c r="U166" s="154"/>
    </row>
    <row r="167" spans="1:21" s="2" customFormat="1" ht="12.75" customHeight="1" x14ac:dyDescent="0.2">
      <c r="A167" s="12"/>
      <c r="B167" s="12"/>
      <c r="C167" s="12"/>
      <c r="D167" s="12"/>
      <c r="E167" s="12"/>
      <c r="F167" s="12"/>
      <c r="G167" s="12"/>
      <c r="H167" s="12"/>
      <c r="I167" s="12"/>
      <c r="J167" s="12"/>
      <c r="K167" s="12"/>
      <c r="L167" s="12"/>
      <c r="M167" s="12"/>
      <c r="N167" s="12"/>
      <c r="O167" s="12"/>
      <c r="P167" s="12"/>
      <c r="Q167" s="12"/>
      <c r="R167" s="12"/>
      <c r="S167" s="12"/>
      <c r="T167" s="12"/>
      <c r="U167" s="154"/>
    </row>
    <row r="168" spans="1:21" s="2" customFormat="1" ht="12.75" customHeight="1" x14ac:dyDescent="0.2">
      <c r="A168" s="12"/>
      <c r="B168" s="12"/>
      <c r="C168" s="12"/>
      <c r="D168" s="12"/>
      <c r="E168" s="12"/>
      <c r="F168" s="12"/>
      <c r="G168" s="12"/>
      <c r="H168" s="12"/>
      <c r="I168" s="12"/>
      <c r="J168" s="12"/>
      <c r="K168" s="12"/>
      <c r="L168" s="12"/>
      <c r="M168" s="12"/>
      <c r="N168" s="12"/>
      <c r="O168" s="12"/>
      <c r="P168" s="12"/>
      <c r="Q168" s="12"/>
      <c r="R168" s="12"/>
      <c r="S168" s="12"/>
      <c r="T168" s="12"/>
      <c r="U168" s="154"/>
    </row>
    <row r="169" spans="1:21" s="2" customFormat="1" ht="12.75" customHeight="1" x14ac:dyDescent="0.2">
      <c r="A169" s="12"/>
      <c r="B169" s="12"/>
      <c r="C169" s="12"/>
      <c r="D169" s="12"/>
      <c r="E169" s="12"/>
      <c r="F169" s="12"/>
      <c r="G169" s="12"/>
      <c r="H169" s="12"/>
      <c r="I169" s="12"/>
      <c r="J169" s="12"/>
      <c r="K169" s="12"/>
      <c r="L169" s="12"/>
      <c r="M169" s="12"/>
      <c r="N169" s="12"/>
      <c r="O169" s="12"/>
      <c r="P169" s="12"/>
      <c r="Q169" s="12"/>
      <c r="R169" s="12"/>
      <c r="S169" s="12"/>
      <c r="T169" s="12"/>
      <c r="U169" s="154"/>
    </row>
    <row r="170" spans="1:21" s="2" customFormat="1" ht="12.75" customHeight="1" x14ac:dyDescent="0.2">
      <c r="A170" s="12"/>
      <c r="B170" s="12"/>
      <c r="C170" s="12"/>
      <c r="D170" s="12"/>
      <c r="E170" s="12"/>
      <c r="F170" s="12"/>
      <c r="G170" s="12"/>
      <c r="H170" s="12"/>
      <c r="I170" s="12"/>
      <c r="J170" s="12"/>
      <c r="K170" s="12"/>
      <c r="L170" s="12"/>
      <c r="M170" s="12"/>
      <c r="N170" s="12"/>
      <c r="O170" s="12"/>
      <c r="P170" s="12"/>
      <c r="Q170" s="12"/>
      <c r="R170" s="12"/>
      <c r="S170" s="12"/>
      <c r="T170" s="12"/>
      <c r="U170" s="154"/>
    </row>
    <row r="171" spans="1:21" s="2" customFormat="1" ht="12.75" customHeight="1" x14ac:dyDescent="0.2">
      <c r="A171" s="12"/>
      <c r="B171" s="12"/>
      <c r="C171" s="12"/>
      <c r="D171" s="12"/>
      <c r="E171" s="12"/>
      <c r="F171" s="12"/>
      <c r="G171" s="12"/>
      <c r="H171" s="12"/>
      <c r="I171" s="12"/>
      <c r="J171" s="12"/>
      <c r="K171" s="12"/>
      <c r="L171" s="12"/>
      <c r="M171" s="12"/>
      <c r="N171" s="12"/>
      <c r="O171" s="12"/>
      <c r="P171" s="12"/>
      <c r="Q171" s="12"/>
      <c r="R171" s="12"/>
      <c r="S171" s="12"/>
      <c r="T171" s="12"/>
      <c r="U171" s="154"/>
    </row>
    <row r="172" spans="1:21" s="2" customFormat="1" ht="12.75" customHeight="1" x14ac:dyDescent="0.2">
      <c r="A172" s="12"/>
      <c r="B172" s="12"/>
      <c r="C172" s="12"/>
      <c r="D172" s="12"/>
      <c r="E172" s="12"/>
      <c r="F172" s="12"/>
      <c r="G172" s="12"/>
      <c r="H172" s="12"/>
      <c r="I172" s="12"/>
      <c r="J172" s="12"/>
      <c r="K172" s="12"/>
      <c r="L172" s="12"/>
      <c r="M172" s="12"/>
      <c r="N172" s="12"/>
      <c r="O172" s="12"/>
      <c r="P172" s="12"/>
      <c r="Q172" s="12"/>
      <c r="R172" s="12"/>
      <c r="S172" s="12"/>
      <c r="T172" s="12"/>
      <c r="U172" s="154"/>
    </row>
    <row r="173" spans="1:21" s="2" customFormat="1" ht="12.75" customHeight="1" x14ac:dyDescent="0.2">
      <c r="A173" s="12"/>
      <c r="B173" s="12"/>
      <c r="C173" s="12"/>
      <c r="D173" s="12"/>
      <c r="E173" s="12"/>
      <c r="F173" s="12"/>
      <c r="G173" s="12"/>
      <c r="H173" s="12"/>
      <c r="I173" s="12"/>
      <c r="J173" s="12"/>
      <c r="K173" s="12"/>
      <c r="L173" s="12"/>
      <c r="M173" s="12"/>
      <c r="N173" s="12"/>
      <c r="O173" s="12"/>
      <c r="P173" s="12"/>
      <c r="Q173" s="12"/>
      <c r="R173" s="12"/>
      <c r="S173" s="12"/>
      <c r="T173" s="12"/>
      <c r="U173" s="154"/>
    </row>
    <row r="174" spans="1:21" s="2" customFormat="1" ht="12.75" customHeight="1" x14ac:dyDescent="0.2">
      <c r="A174" s="12"/>
      <c r="B174" s="12"/>
      <c r="C174" s="12"/>
      <c r="D174" s="12"/>
      <c r="E174" s="12"/>
      <c r="F174" s="12"/>
      <c r="G174" s="12"/>
      <c r="H174" s="12"/>
      <c r="I174" s="12"/>
      <c r="J174" s="12"/>
      <c r="K174" s="12"/>
      <c r="L174" s="12"/>
      <c r="M174" s="12"/>
      <c r="N174" s="12"/>
      <c r="O174" s="12"/>
      <c r="P174" s="12"/>
      <c r="Q174" s="12"/>
      <c r="R174" s="12"/>
      <c r="S174" s="12"/>
      <c r="T174" s="12"/>
      <c r="U174" s="154"/>
    </row>
    <row r="175" spans="1:21" s="2" customFormat="1" ht="12.75" customHeight="1" x14ac:dyDescent="0.2">
      <c r="A175" s="12"/>
      <c r="B175" s="12"/>
      <c r="C175" s="12"/>
      <c r="D175" s="12"/>
      <c r="E175" s="12"/>
      <c r="F175" s="12"/>
      <c r="G175" s="12"/>
      <c r="H175" s="12"/>
      <c r="I175" s="12"/>
      <c r="J175" s="12"/>
      <c r="K175" s="12"/>
      <c r="L175" s="12"/>
      <c r="M175" s="12"/>
      <c r="N175" s="12"/>
      <c r="O175" s="12"/>
      <c r="P175" s="12"/>
      <c r="Q175" s="12"/>
      <c r="R175" s="12"/>
      <c r="S175" s="12"/>
      <c r="T175" s="12"/>
      <c r="U175" s="154"/>
    </row>
    <row r="176" spans="1:21" s="2" customFormat="1" ht="12.75" customHeight="1" x14ac:dyDescent="0.2">
      <c r="A176" s="12"/>
      <c r="B176" s="12"/>
      <c r="C176" s="12"/>
      <c r="D176" s="12"/>
      <c r="E176" s="12"/>
      <c r="F176" s="12"/>
      <c r="G176" s="12"/>
      <c r="H176" s="12"/>
      <c r="I176" s="12"/>
      <c r="J176" s="12"/>
      <c r="K176" s="12"/>
      <c r="L176" s="12"/>
      <c r="M176" s="12"/>
      <c r="N176" s="12"/>
      <c r="O176" s="12"/>
      <c r="P176" s="12"/>
      <c r="Q176" s="12"/>
      <c r="R176" s="12"/>
      <c r="S176" s="12"/>
      <c r="T176" s="12"/>
      <c r="U176" s="154"/>
    </row>
    <row r="177" spans="1:21" s="2" customFormat="1" ht="12.75" customHeight="1" x14ac:dyDescent="0.2">
      <c r="A177" s="12"/>
      <c r="B177" s="12"/>
      <c r="C177" s="12"/>
      <c r="D177" s="12"/>
      <c r="E177" s="12"/>
      <c r="F177" s="12"/>
      <c r="G177" s="12"/>
      <c r="H177" s="12"/>
      <c r="I177" s="12"/>
      <c r="J177" s="12"/>
      <c r="K177" s="12"/>
      <c r="L177" s="12"/>
      <c r="M177" s="12"/>
      <c r="N177" s="12"/>
      <c r="O177" s="12"/>
      <c r="P177" s="12"/>
      <c r="Q177" s="12"/>
      <c r="R177" s="12"/>
      <c r="S177" s="12"/>
      <c r="T177" s="12"/>
      <c r="U177" s="154"/>
    </row>
    <row r="178" spans="1:21" s="2" customFormat="1" ht="12.75" customHeight="1" x14ac:dyDescent="0.2">
      <c r="A178" s="12"/>
      <c r="B178" s="12"/>
      <c r="C178" s="12"/>
      <c r="D178" s="12"/>
      <c r="E178" s="12"/>
      <c r="F178" s="12"/>
      <c r="G178" s="12"/>
      <c r="H178" s="12"/>
      <c r="I178" s="12"/>
      <c r="J178" s="12"/>
      <c r="K178" s="12"/>
      <c r="L178" s="12"/>
      <c r="M178" s="12"/>
      <c r="N178" s="12"/>
      <c r="O178" s="12"/>
      <c r="P178" s="12"/>
      <c r="Q178" s="12"/>
      <c r="R178" s="12"/>
      <c r="S178" s="12"/>
      <c r="T178" s="12"/>
      <c r="U178" s="154"/>
    </row>
    <row r="179" spans="1:21" s="2" customFormat="1" ht="12.75" customHeight="1" x14ac:dyDescent="0.2">
      <c r="A179" s="12"/>
      <c r="B179" s="12"/>
      <c r="C179" s="12"/>
      <c r="D179" s="12"/>
      <c r="E179" s="12"/>
      <c r="F179" s="12"/>
      <c r="G179" s="12"/>
      <c r="H179" s="12"/>
      <c r="I179" s="12"/>
      <c r="J179" s="12"/>
      <c r="K179" s="12"/>
      <c r="L179" s="12"/>
      <c r="M179" s="12"/>
      <c r="N179" s="12"/>
      <c r="O179" s="12"/>
      <c r="P179" s="12"/>
      <c r="Q179" s="12"/>
      <c r="R179" s="12"/>
      <c r="S179" s="12"/>
      <c r="T179" s="12"/>
      <c r="U179" s="154"/>
    </row>
    <row r="180" spans="1:21" s="2" customFormat="1" ht="12.75" customHeight="1" x14ac:dyDescent="0.2">
      <c r="A180" s="12"/>
      <c r="B180" s="12"/>
      <c r="C180" s="12"/>
      <c r="D180" s="12"/>
      <c r="E180" s="12"/>
      <c r="F180" s="12"/>
      <c r="G180" s="12"/>
      <c r="H180" s="12"/>
      <c r="I180" s="12"/>
      <c r="J180" s="12"/>
      <c r="K180" s="12"/>
      <c r="L180" s="12"/>
      <c r="M180" s="12"/>
      <c r="N180" s="12"/>
      <c r="O180" s="12"/>
      <c r="P180" s="12"/>
      <c r="Q180" s="12"/>
      <c r="R180" s="12"/>
      <c r="S180" s="12"/>
      <c r="T180" s="12"/>
      <c r="U180" s="154"/>
    </row>
  </sheetData>
  <mergeCells count="1">
    <mergeCell ref="T1:Z1"/>
  </mergeCells>
  <conditionalFormatting sqref="U5:U6">
    <cfRule type="expression" dxfId="0" priority="13">
      <formula>#REF!=1</formula>
    </cfRule>
  </conditionalFormatting>
  <printOptions horizontalCentered="1" verticalCentered="1"/>
  <pageMargins left="0.28999999999999998" right="0.16" top="0.75" bottom="0.42" header="0.3" footer="0.3"/>
  <pageSetup scale="8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1. Overview and Interactive Map</vt:lpstr>
      <vt:lpstr>2. Collected Data</vt:lpstr>
      <vt:lpstr>3. Calculated Stats</vt:lpstr>
      <vt:lpstr>4. Average Values - Five Year</vt:lpstr>
      <vt:lpstr>5. Value Change from Last Year</vt:lpstr>
      <vt:lpstr>6. Reference - Winter Weather</vt:lpstr>
      <vt:lpstr>7. User-Generated Map</vt:lpstr>
      <vt:lpstr>'1. Overview and Interactive Map'!Print_Area</vt:lpstr>
      <vt:lpstr>'7. User-Generated Map'!Print_Area</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Hirt</dc:creator>
  <cp:lastModifiedBy>Brian Hirt</cp:lastModifiedBy>
  <cp:lastPrinted>2018-12-26T13:39:19Z</cp:lastPrinted>
  <dcterms:created xsi:type="dcterms:W3CDTF">2012-02-16T16:35:22Z</dcterms:created>
  <dcterms:modified xsi:type="dcterms:W3CDTF">2020-12-30T00:24:10Z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-239930667</vt:i4>
  </property>
  <property fmtid="{D5CDD505-2E9C-101B-9397-08002B2CF9AE}" pid="3" name="_NewReviewCycle">
    <vt:lpwstr/>
  </property>
  <property fmtid="{D5CDD505-2E9C-101B-9397-08002B2CF9AE}" pid="4" name="_EmailSubject">
    <vt:lpwstr/>
  </property>
  <property fmtid="{D5CDD505-2E9C-101B-9397-08002B2CF9AE}" pid="5" name="_AuthorEmail">
    <vt:lpwstr>Christopher.Gillespie@cms.hhs.gov</vt:lpwstr>
  </property>
  <property fmtid="{D5CDD505-2E9C-101B-9397-08002B2CF9AE}" pid="6" name="_AuthorEmailDisplayName">
    <vt:lpwstr>Gillespie, Christopher L. (CMS/CMHPO)</vt:lpwstr>
  </property>
  <property fmtid="{D5CDD505-2E9C-101B-9397-08002B2CF9AE}" pid="7" name="_PreviousAdHocReviewCycleID">
    <vt:i4>366824986</vt:i4>
  </property>
  <property fmtid="{D5CDD505-2E9C-101B-9397-08002B2CF9AE}" pid="8" name="_ReviewingToolsShownOnce">
    <vt:lpwstr/>
  </property>
</Properties>
</file>